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1.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waconseilcom-my.sharepoint.com/personal/gwa_waconseil_com/Documents/WA Conseil/1 - Clients/MOTION/2-AIDES DIRECTES/Xtrême Défi/Prototypes XD/dossier clôture/"/>
    </mc:Choice>
  </mc:AlternateContent>
  <xr:revisionPtr revIDLastSave="15" documentId="8_{9C9D5D93-08D6-4E66-951F-B5E6912514B4}" xr6:coauthVersionLast="47" xr6:coauthVersionMax="47" xr10:uidLastSave="{0E060EE4-C7A1-4268-8879-3B9678EB121D}"/>
  <bookViews>
    <workbookView xWindow="-120" yWindow="-120" windowWidth="29040" windowHeight="15720" tabRatio="863" activeTab="2" xr2:uid="{00000000-000D-0000-FFFF-FFFF00000000}"/>
  </bookViews>
  <sheets>
    <sheet name="Notice" sheetId="18" r:id="rId1"/>
    <sheet name="CaracVehicules" sheetId="5" r:id="rId2"/>
    <sheet name="Tableau de bord" sheetId="2" r:id="rId3"/>
    <sheet name="FE_Specifiques" sheetId="22" r:id="rId4"/>
    <sheet name="FE_Autres" sheetId="13" r:id="rId5"/>
    <sheet name="DistancesPays" sheetId="37" state="hidden" r:id="rId6"/>
    <sheet name="Listes" sheetId="17" state="hidden" r:id="rId7"/>
    <sheet name="WMTC" sheetId="40" r:id="rId8"/>
    <sheet name="Modele PV" sheetId="39" r:id="rId9"/>
  </sheets>
  <definedNames>
    <definedName name="_xlnm._FilterDatabase" localSheetId="5" hidden="1">DistancesPays!$A$2:$N$1026</definedName>
    <definedName name="_xlnm._FilterDatabase" localSheetId="4" hidden="1">FE_Autres!$I$17:$U$61</definedName>
    <definedName name="_xlchart.v1.0" hidden="1">'Tableau de bord'!$N$14</definedName>
    <definedName name="_xlchart.v1.1" hidden="1">'Tableau de bord'!$N$16:$N$36</definedName>
    <definedName name="_xlchart.v1.2" hidden="1">'Tableau de bord'!$T$16:$U$42</definedName>
    <definedName name="_xlchart.v1.3" hidden="1">'Tableau de bord'!$N$14</definedName>
    <definedName name="_xlchart.v1.4" hidden="1">'Tableau de bord'!$N$16:$N$36</definedName>
    <definedName name="_xlchart.v1.5" hidden="1">'Tableau de bord'!$T$16:$U$42</definedName>
    <definedName name="Catégorie">CaracVehicules!$A$5:$A$29</definedName>
    <definedName name="Chimie">FE_Specifiques!$I$3:$M$3</definedName>
    <definedName name="MateriauxAssise">Listes!$K$3:$K$86</definedName>
    <definedName name="MateriauxChassis">Listes!$G$3:$G$86</definedName>
    <definedName name="MateriauxJantes">Listes!$I$3:$I$86</definedName>
    <definedName name="Matière" localSheetId="6">Listes!$F$3:$F$86</definedName>
    <definedName name="Matière">#REF!</definedName>
    <definedName name="model_data">#REF!</definedName>
    <definedName name="ModesTransport">FE_Specifiques!$A$6:$A$22</definedName>
    <definedName name="Pays">FE_Specifiques!$D$6:$D$35</definedName>
    <definedName name="Roue">#REF!</definedName>
    <definedName name="_xlnm.Print_Area" localSheetId="7">WMTC!$A$9:$G$1811</definedName>
    <definedName name="ZonesAcier">FE_Specifiques!$D$6:$D$38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2" l="1"/>
  <c r="E25" i="2"/>
  <c r="E24" i="2"/>
  <c r="F52" i="13"/>
  <c r="F53" i="13" s="1"/>
  <c r="F60" i="13"/>
  <c r="F61" i="13"/>
  <c r="F65" i="13"/>
  <c r="F66" i="13"/>
  <c r="F67" i="13"/>
  <c r="B53" i="13"/>
  <c r="B55" i="13" s="1"/>
  <c r="B54" i="13"/>
  <c r="B62" i="13"/>
  <c r="B63" i="13"/>
  <c r="B64" i="13"/>
  <c r="B65" i="13"/>
  <c r="B66" i="13"/>
  <c r="B67" i="13"/>
  <c r="D52" i="13"/>
  <c r="D53" i="13" s="1"/>
  <c r="D57" i="13"/>
  <c r="D58" i="13"/>
  <c r="D59" i="13"/>
  <c r="D60" i="13"/>
  <c r="D61" i="13"/>
  <c r="D62" i="13"/>
  <c r="D63" i="13"/>
  <c r="D64" i="13"/>
  <c r="D65" i="13"/>
  <c r="D66" i="13"/>
  <c r="D67" i="13"/>
  <c r="M18" i="2"/>
  <c r="N55" i="13"/>
  <c r="O55" i="13"/>
  <c r="Q55" i="13"/>
  <c r="O67" i="13"/>
  <c r="Q67" i="13"/>
  <c r="L6" i="13"/>
  <c r="N52" i="13"/>
  <c r="O52" i="13" s="1"/>
  <c r="Q52" i="13"/>
  <c r="F54" i="13" l="1"/>
  <c r="B56" i="13"/>
  <c r="B57" i="13" s="1"/>
  <c r="D56" i="13"/>
  <c r="D55" i="13"/>
  <c r="D54" i="13"/>
  <c r="Q56" i="13"/>
  <c r="O56" i="13"/>
  <c r="Q51" i="13"/>
  <c r="O51" i="13"/>
  <c r="Q65" i="13"/>
  <c r="O65" i="13"/>
  <c r="F55" i="13" l="1"/>
  <c r="B58" i="13"/>
  <c r="B59" i="13"/>
  <c r="B60" i="13"/>
  <c r="B61" i="13"/>
  <c r="Q29" i="13"/>
  <c r="O29" i="13"/>
  <c r="K39" i="2"/>
  <c r="K26" i="2"/>
  <c r="E39" i="2"/>
  <c r="J10" i="2"/>
  <c r="C8" i="40"/>
  <c r="C7" i="40"/>
  <c r="D5" i="40"/>
  <c r="E5" i="40"/>
  <c r="F5" i="40"/>
  <c r="G5" i="40"/>
  <c r="H5" i="40"/>
  <c r="I5" i="40"/>
  <c r="J5" i="40"/>
  <c r="C5" i="40"/>
  <c r="D3" i="40"/>
  <c r="E3" i="40"/>
  <c r="F3" i="40"/>
  <c r="G3" i="40"/>
  <c r="H3" i="40"/>
  <c r="I3" i="40"/>
  <c r="J3" i="40"/>
  <c r="C3" i="40"/>
  <c r="J12" i="40"/>
  <c r="I12" i="40"/>
  <c r="H12" i="40"/>
  <c r="H13" i="40"/>
  <c r="C23" i="39"/>
  <c r="N11" i="13"/>
  <c r="F56" i="13" l="1"/>
  <c r="F57" i="13"/>
  <c r="C8" i="39"/>
  <c r="C20" i="39"/>
  <c r="C21" i="39"/>
  <c r="M24" i="2"/>
  <c r="O24" i="2" s="1"/>
  <c r="K10" i="22"/>
  <c r="I10" i="22"/>
  <c r="J10" i="22"/>
  <c r="L10" i="22"/>
  <c r="I11" i="22"/>
  <c r="J11" i="22"/>
  <c r="K11" i="22"/>
  <c r="L11" i="22"/>
  <c r="I12" i="22"/>
  <c r="J12" i="22"/>
  <c r="K12" i="22"/>
  <c r="L12" i="22"/>
  <c r="I13" i="22"/>
  <c r="J13" i="22"/>
  <c r="K13" i="22"/>
  <c r="L13" i="22"/>
  <c r="I15" i="22"/>
  <c r="J15" i="22"/>
  <c r="K15" i="22"/>
  <c r="L15" i="22"/>
  <c r="I16" i="22"/>
  <c r="J16" i="22"/>
  <c r="K16" i="22"/>
  <c r="L16" i="22"/>
  <c r="I19" i="22"/>
  <c r="J19" i="22"/>
  <c r="K19" i="22"/>
  <c r="L19" i="22"/>
  <c r="I20" i="22"/>
  <c r="J20" i="22"/>
  <c r="K20" i="22"/>
  <c r="L20" i="22"/>
  <c r="I23" i="22"/>
  <c r="J23" i="22"/>
  <c r="K23" i="22"/>
  <c r="L23" i="22"/>
  <c r="I26" i="22"/>
  <c r="J26" i="22"/>
  <c r="K26" i="22"/>
  <c r="L26" i="22"/>
  <c r="I27" i="22"/>
  <c r="J27" i="22"/>
  <c r="K27" i="22"/>
  <c r="L27" i="22"/>
  <c r="M29" i="22"/>
  <c r="M32" i="22"/>
  <c r="I33" i="22"/>
  <c r="J33" i="22"/>
  <c r="K33" i="22"/>
  <c r="L33" i="22"/>
  <c r="I34" i="22"/>
  <c r="J34" i="22"/>
  <c r="K34" i="22"/>
  <c r="L34" i="22"/>
  <c r="J6" i="22"/>
  <c r="K6" i="22"/>
  <c r="L6" i="22"/>
  <c r="I6" i="22"/>
  <c r="R32" i="22"/>
  <c r="L32" i="22" s="1"/>
  <c r="Q32" i="22"/>
  <c r="K32" i="22" s="1"/>
  <c r="P32" i="22"/>
  <c r="J32" i="22" s="1"/>
  <c r="O32" i="22"/>
  <c r="I32" i="22" s="1"/>
  <c r="R29" i="22"/>
  <c r="L29" i="22" s="1"/>
  <c r="Q29" i="22"/>
  <c r="K29" i="22" s="1"/>
  <c r="P29" i="22"/>
  <c r="J29" i="22" s="1"/>
  <c r="O29" i="22"/>
  <c r="I29" i="22" s="1"/>
  <c r="S33" i="22"/>
  <c r="M33" i="22" s="1"/>
  <c r="S34" i="22"/>
  <c r="S35" i="22" s="1"/>
  <c r="M35" i="22" s="1"/>
  <c r="O35" i="22"/>
  <c r="I35" i="22" s="1"/>
  <c r="P35" i="22"/>
  <c r="J35" i="22" s="1"/>
  <c r="Q35" i="22"/>
  <c r="K35" i="22" s="1"/>
  <c r="R35" i="22"/>
  <c r="L35" i="22" s="1"/>
  <c r="O30" i="22"/>
  <c r="I30" i="22" s="1"/>
  <c r="P30" i="22"/>
  <c r="J30" i="22" s="1"/>
  <c r="Q30" i="22"/>
  <c r="K30" i="22" s="1"/>
  <c r="R30" i="22"/>
  <c r="L30" i="22" s="1"/>
  <c r="O31" i="22"/>
  <c r="I31" i="22" s="1"/>
  <c r="P31" i="22"/>
  <c r="J31" i="22" s="1"/>
  <c r="Q31" i="22"/>
  <c r="K31" i="22" s="1"/>
  <c r="R31" i="22"/>
  <c r="L31" i="22" s="1"/>
  <c r="S6" i="22"/>
  <c r="M6" i="22" s="1"/>
  <c r="O7" i="22"/>
  <c r="I7" i="22" s="1"/>
  <c r="P7" i="22"/>
  <c r="J7" i="22" s="1"/>
  <c r="Q7" i="22"/>
  <c r="K7" i="22" s="1"/>
  <c r="R7" i="22"/>
  <c r="L7" i="22" s="1"/>
  <c r="O8" i="22"/>
  <c r="I8" i="22" s="1"/>
  <c r="P8" i="22"/>
  <c r="J8" i="22" s="1"/>
  <c r="Q8" i="22"/>
  <c r="K8" i="22" s="1"/>
  <c r="R8" i="22"/>
  <c r="L8" i="22" s="1"/>
  <c r="O9" i="22"/>
  <c r="I9" i="22" s="1"/>
  <c r="P9" i="22"/>
  <c r="J9" i="22" s="1"/>
  <c r="Q9" i="22"/>
  <c r="K9" i="22" s="1"/>
  <c r="R9" i="22"/>
  <c r="L9" i="22" s="1"/>
  <c r="S10" i="22"/>
  <c r="M10" i="22" s="1"/>
  <c r="S11" i="22"/>
  <c r="M11" i="22" s="1"/>
  <c r="S12" i="22"/>
  <c r="M12" i="22" s="1"/>
  <c r="S13" i="22"/>
  <c r="M13" i="22" s="1"/>
  <c r="O14" i="22"/>
  <c r="I14" i="22" s="1"/>
  <c r="P14" i="22"/>
  <c r="J14" i="22" s="1"/>
  <c r="Q14" i="22"/>
  <c r="K14" i="22" s="1"/>
  <c r="R14" i="22"/>
  <c r="L14" i="22" s="1"/>
  <c r="S14" i="22"/>
  <c r="M14" i="22" s="1"/>
  <c r="S15" i="22"/>
  <c r="M15" i="22" s="1"/>
  <c r="S16" i="22"/>
  <c r="M16" i="22" s="1"/>
  <c r="O17" i="22"/>
  <c r="I17" i="22" s="1"/>
  <c r="P17" i="22"/>
  <c r="J17" i="22" s="1"/>
  <c r="Q17" i="22"/>
  <c r="K17" i="22" s="1"/>
  <c r="R17" i="22"/>
  <c r="L17" i="22" s="1"/>
  <c r="O18" i="22"/>
  <c r="I18" i="22" s="1"/>
  <c r="P18" i="22"/>
  <c r="J18" i="22" s="1"/>
  <c r="Q18" i="22"/>
  <c r="K18" i="22" s="1"/>
  <c r="R18" i="22"/>
  <c r="L18" i="22" s="1"/>
  <c r="S19" i="22"/>
  <c r="M19" i="22" s="1"/>
  <c r="S20" i="22"/>
  <c r="M20" i="22" s="1"/>
  <c r="O21" i="22"/>
  <c r="I21" i="22" s="1"/>
  <c r="P21" i="22"/>
  <c r="J21" i="22" s="1"/>
  <c r="Q21" i="22"/>
  <c r="K21" i="22" s="1"/>
  <c r="R21" i="22"/>
  <c r="L21" i="22" s="1"/>
  <c r="O22" i="22"/>
  <c r="I22" i="22" s="1"/>
  <c r="P22" i="22"/>
  <c r="J22" i="22" s="1"/>
  <c r="Q22" i="22"/>
  <c r="K22" i="22" s="1"/>
  <c r="R22" i="22"/>
  <c r="L22" i="22" s="1"/>
  <c r="S23" i="22"/>
  <c r="M23" i="22" s="1"/>
  <c r="O24" i="22"/>
  <c r="I24" i="22" s="1"/>
  <c r="P24" i="22"/>
  <c r="J24" i="22" s="1"/>
  <c r="Q24" i="22"/>
  <c r="K24" i="22" s="1"/>
  <c r="R24" i="22"/>
  <c r="L24" i="22" s="1"/>
  <c r="S24" i="22"/>
  <c r="M24" i="22" s="1"/>
  <c r="O25" i="22"/>
  <c r="I25" i="22" s="1"/>
  <c r="P25" i="22"/>
  <c r="J25" i="22" s="1"/>
  <c r="Q25" i="22"/>
  <c r="K25" i="22" s="1"/>
  <c r="R25" i="22"/>
  <c r="L25" i="22" s="1"/>
  <c r="S25" i="22"/>
  <c r="M25" i="22" s="1"/>
  <c r="S26" i="22"/>
  <c r="M26" i="22" s="1"/>
  <c r="S27" i="22"/>
  <c r="M27" i="22" s="1"/>
  <c r="O28" i="22"/>
  <c r="I28" i="22" s="1"/>
  <c r="P28" i="22"/>
  <c r="J28" i="22" s="1"/>
  <c r="Q28" i="22"/>
  <c r="K28" i="22" s="1"/>
  <c r="R28" i="22"/>
  <c r="L28" i="22" s="1"/>
  <c r="S28" i="22"/>
  <c r="M28" i="22" s="1"/>
  <c r="G32" i="22"/>
  <c r="H32" i="22"/>
  <c r="H29" i="22"/>
  <c r="G29" i="22"/>
  <c r="H9" i="22"/>
  <c r="H13" i="22"/>
  <c r="H22" i="22"/>
  <c r="O6" i="13"/>
  <c r="M22" i="2" s="1"/>
  <c r="F18" i="13"/>
  <c r="D18" i="13"/>
  <c r="B18" i="13"/>
  <c r="Q64" i="13"/>
  <c r="O64" i="13"/>
  <c r="Q63" i="13"/>
  <c r="O63" i="13"/>
  <c r="Q62" i="13"/>
  <c r="O62" i="13"/>
  <c r="Q50" i="13"/>
  <c r="O50" i="13"/>
  <c r="Q49" i="13"/>
  <c r="O49" i="13"/>
  <c r="C6" i="39"/>
  <c r="C42" i="2"/>
  <c r="G29" i="5"/>
  <c r="H29" i="5"/>
  <c r="I29" i="5" s="1"/>
  <c r="P13" i="40"/>
  <c r="Q13" i="40"/>
  <c r="Q14" i="40"/>
  <c r="Q15" i="40"/>
  <c r="Q16" i="40"/>
  <c r="Q17" i="40"/>
  <c r="Q18" i="40"/>
  <c r="Q19" i="40"/>
  <c r="Q20" i="40"/>
  <c r="Q21" i="40"/>
  <c r="Q22" i="40"/>
  <c r="Q23" i="40"/>
  <c r="Q24" i="40"/>
  <c r="Q25" i="40"/>
  <c r="Q26" i="40"/>
  <c r="Q27" i="40"/>
  <c r="Q28" i="40"/>
  <c r="Q29" i="40"/>
  <c r="Q30" i="40"/>
  <c r="Q31" i="40"/>
  <c r="Q32" i="40"/>
  <c r="Q33" i="40"/>
  <c r="Q34" i="40"/>
  <c r="Q35" i="40"/>
  <c r="Q36" i="40"/>
  <c r="Q37" i="40"/>
  <c r="Q38" i="40"/>
  <c r="Q39" i="40"/>
  <c r="Q40" i="40"/>
  <c r="Q41" i="40"/>
  <c r="Q42" i="40"/>
  <c r="Q43" i="40"/>
  <c r="Q44" i="40"/>
  <c r="Q45" i="40"/>
  <c r="Q46" i="40"/>
  <c r="Q47" i="40"/>
  <c r="Q48" i="40"/>
  <c r="Q49" i="40"/>
  <c r="Q50" i="40"/>
  <c r="Q51" i="40"/>
  <c r="Q52" i="40"/>
  <c r="Q53" i="40"/>
  <c r="Q54" i="40"/>
  <c r="Q55" i="40"/>
  <c r="Q56" i="40"/>
  <c r="Q57" i="40"/>
  <c r="Q58" i="40"/>
  <c r="Q59" i="40"/>
  <c r="Q60" i="40"/>
  <c r="Q61" i="40"/>
  <c r="Q62" i="40"/>
  <c r="Q63" i="40"/>
  <c r="Q64" i="40"/>
  <c r="Q65" i="40"/>
  <c r="Q66" i="40"/>
  <c r="Q67" i="40"/>
  <c r="Q68" i="40"/>
  <c r="Q69" i="40"/>
  <c r="Q70" i="40"/>
  <c r="Q71" i="40"/>
  <c r="Q72" i="40"/>
  <c r="Q73" i="40"/>
  <c r="Q74" i="40"/>
  <c r="Q75" i="40"/>
  <c r="Q76" i="40"/>
  <c r="Q77" i="40"/>
  <c r="Q78" i="40"/>
  <c r="Q79" i="40"/>
  <c r="Q80" i="40"/>
  <c r="Q81" i="40"/>
  <c r="Q82" i="40"/>
  <c r="Q83" i="40"/>
  <c r="Q84" i="40"/>
  <c r="Q85" i="40"/>
  <c r="Q86" i="40"/>
  <c r="Q87" i="40"/>
  <c r="Q88" i="40"/>
  <c r="Q89" i="40"/>
  <c r="Q90" i="40"/>
  <c r="Q91" i="40"/>
  <c r="Q92" i="40"/>
  <c r="Q93" i="40"/>
  <c r="Q94" i="40"/>
  <c r="Q95" i="40"/>
  <c r="Q96" i="40"/>
  <c r="Q97" i="40"/>
  <c r="Q98" i="40"/>
  <c r="Q99" i="40"/>
  <c r="Q100" i="40"/>
  <c r="Q101" i="40"/>
  <c r="Q102" i="40"/>
  <c r="Q103" i="40"/>
  <c r="Q104" i="40"/>
  <c r="Q105" i="40"/>
  <c r="Q106" i="40"/>
  <c r="Q107" i="40"/>
  <c r="Q108" i="40"/>
  <c r="Q109" i="40"/>
  <c r="Q110" i="40"/>
  <c r="Q111" i="40"/>
  <c r="Q112" i="40"/>
  <c r="Q113" i="40"/>
  <c r="Q114" i="40"/>
  <c r="Q115" i="40"/>
  <c r="Q116" i="40"/>
  <c r="Q117" i="40"/>
  <c r="Q118" i="40"/>
  <c r="Q119" i="40"/>
  <c r="Q120" i="40"/>
  <c r="Q121" i="40"/>
  <c r="Q122" i="40"/>
  <c r="Q123" i="40"/>
  <c r="Q124" i="40"/>
  <c r="Q125" i="40"/>
  <c r="Q126" i="40"/>
  <c r="Q127" i="40"/>
  <c r="Q128" i="40"/>
  <c r="Q129" i="40"/>
  <c r="Q130" i="40"/>
  <c r="Q131" i="40"/>
  <c r="Q132" i="40"/>
  <c r="Q133" i="40"/>
  <c r="Q134" i="40"/>
  <c r="Q135" i="40"/>
  <c r="Q136" i="40"/>
  <c r="Q137" i="40"/>
  <c r="Q138" i="40"/>
  <c r="Q139" i="40"/>
  <c r="Q140" i="40"/>
  <c r="Q141" i="40"/>
  <c r="Q142" i="40"/>
  <c r="Q143" i="40"/>
  <c r="Q144" i="40"/>
  <c r="Q145" i="40"/>
  <c r="Q146" i="40"/>
  <c r="Q147" i="40"/>
  <c r="Q148" i="40"/>
  <c r="Q149" i="40"/>
  <c r="Q150" i="40"/>
  <c r="Q151" i="40"/>
  <c r="Q152" i="40"/>
  <c r="Q153" i="40"/>
  <c r="Q154" i="40"/>
  <c r="Q155" i="40"/>
  <c r="Q156" i="40"/>
  <c r="Q157" i="40"/>
  <c r="Q158" i="40"/>
  <c r="Q159" i="40"/>
  <c r="Q160" i="40"/>
  <c r="Q161" i="40"/>
  <c r="Q162" i="40"/>
  <c r="Q163" i="40"/>
  <c r="Q164" i="40"/>
  <c r="Q165" i="40"/>
  <c r="Q166" i="40"/>
  <c r="Q167" i="40"/>
  <c r="Q168" i="40"/>
  <c r="Q169" i="40"/>
  <c r="Q170" i="40"/>
  <c r="Q171" i="40"/>
  <c r="Q172" i="40"/>
  <c r="Q173" i="40"/>
  <c r="Q174" i="40"/>
  <c r="Q175" i="40"/>
  <c r="Q176" i="40"/>
  <c r="Q177" i="40"/>
  <c r="Q178" i="40"/>
  <c r="Q179" i="40"/>
  <c r="Q180" i="40"/>
  <c r="Q181" i="40"/>
  <c r="Q182" i="40"/>
  <c r="Q183" i="40"/>
  <c r="Q184" i="40"/>
  <c r="Q185" i="40"/>
  <c r="Q186" i="40"/>
  <c r="Q187" i="40"/>
  <c r="Q188" i="40"/>
  <c r="Q189" i="40"/>
  <c r="Q190" i="40"/>
  <c r="Q191" i="40"/>
  <c r="Q192" i="40"/>
  <c r="Q193" i="40"/>
  <c r="Q194" i="40"/>
  <c r="Q195" i="40"/>
  <c r="Q196" i="40"/>
  <c r="Q197" i="40"/>
  <c r="Q198" i="40"/>
  <c r="Q199" i="40"/>
  <c r="Q200" i="40"/>
  <c r="Q201" i="40"/>
  <c r="Q202" i="40"/>
  <c r="Q203" i="40"/>
  <c r="Q204" i="40"/>
  <c r="Q205" i="40"/>
  <c r="Q206" i="40"/>
  <c r="Q207" i="40"/>
  <c r="Q208" i="40"/>
  <c r="Q209" i="40"/>
  <c r="Q210" i="40"/>
  <c r="Q211" i="40"/>
  <c r="Q212" i="40"/>
  <c r="Q213" i="40"/>
  <c r="Q214" i="40"/>
  <c r="Q215" i="40"/>
  <c r="Q216" i="40"/>
  <c r="Q217" i="40"/>
  <c r="Q218" i="40"/>
  <c r="Q219" i="40"/>
  <c r="Q220" i="40"/>
  <c r="Q221" i="40"/>
  <c r="Q222" i="40"/>
  <c r="Q223" i="40"/>
  <c r="Q224" i="40"/>
  <c r="Q225" i="40"/>
  <c r="Q226" i="40"/>
  <c r="Q227" i="40"/>
  <c r="Q228" i="40"/>
  <c r="Q229" i="40"/>
  <c r="Q230" i="40"/>
  <c r="Q231" i="40"/>
  <c r="Q232" i="40"/>
  <c r="Q233" i="40"/>
  <c r="Q234" i="40"/>
  <c r="Q235" i="40"/>
  <c r="Q236" i="40"/>
  <c r="Q237" i="40"/>
  <c r="Q238" i="40"/>
  <c r="Q239" i="40"/>
  <c r="Q240" i="40"/>
  <c r="Q241" i="40"/>
  <c r="Q242" i="40"/>
  <c r="Q243" i="40"/>
  <c r="Q244" i="40"/>
  <c r="Q245" i="40"/>
  <c r="Q246" i="40"/>
  <c r="Q247" i="40"/>
  <c r="Q248" i="40"/>
  <c r="Q249" i="40"/>
  <c r="Q250" i="40"/>
  <c r="Q251" i="40"/>
  <c r="Q252" i="40"/>
  <c r="Q253" i="40"/>
  <c r="Q254" i="40"/>
  <c r="Q255" i="40"/>
  <c r="Q256" i="40"/>
  <c r="Q257" i="40"/>
  <c r="Q258" i="40"/>
  <c r="Q259" i="40"/>
  <c r="Q260" i="40"/>
  <c r="Q261" i="40"/>
  <c r="Q262" i="40"/>
  <c r="Q263" i="40"/>
  <c r="Q264" i="40"/>
  <c r="Q265" i="40"/>
  <c r="Q266" i="40"/>
  <c r="Q267" i="40"/>
  <c r="Q268" i="40"/>
  <c r="Q269" i="40"/>
  <c r="Q270" i="40"/>
  <c r="Q271" i="40"/>
  <c r="Q272" i="40"/>
  <c r="Q273" i="40"/>
  <c r="Q274" i="40"/>
  <c r="Q275" i="40"/>
  <c r="Q276" i="40"/>
  <c r="Q277" i="40"/>
  <c r="Q278" i="40"/>
  <c r="Q279" i="40"/>
  <c r="Q280" i="40"/>
  <c r="Q281" i="40"/>
  <c r="Q282" i="40"/>
  <c r="Q283" i="40"/>
  <c r="Q284" i="40"/>
  <c r="Q285" i="40"/>
  <c r="Q286" i="40"/>
  <c r="Q287" i="40"/>
  <c r="Q288" i="40"/>
  <c r="Q289" i="40"/>
  <c r="Q290" i="40"/>
  <c r="Q291" i="40"/>
  <c r="Q292" i="40"/>
  <c r="Q293" i="40"/>
  <c r="Q294" i="40"/>
  <c r="Q295" i="40"/>
  <c r="Q296" i="40"/>
  <c r="Q297" i="40"/>
  <c r="Q298" i="40"/>
  <c r="Q299" i="40"/>
  <c r="Q300" i="40"/>
  <c r="Q301" i="40"/>
  <c r="Q302" i="40"/>
  <c r="Q303" i="40"/>
  <c r="Q304" i="40"/>
  <c r="Q305" i="40"/>
  <c r="Q306" i="40"/>
  <c r="Q307" i="40"/>
  <c r="Q308" i="40"/>
  <c r="Q309" i="40"/>
  <c r="Q310" i="40"/>
  <c r="Q311" i="40"/>
  <c r="Q312" i="40"/>
  <c r="Q313" i="40"/>
  <c r="Q314" i="40"/>
  <c r="Q315" i="40"/>
  <c r="Q316" i="40"/>
  <c r="Q317" i="40"/>
  <c r="Q318" i="40"/>
  <c r="Q319" i="40"/>
  <c r="Q320" i="40"/>
  <c r="Q321" i="40"/>
  <c r="Q322" i="40"/>
  <c r="Q323" i="40"/>
  <c r="Q324" i="40"/>
  <c r="Q325" i="40"/>
  <c r="Q326" i="40"/>
  <c r="Q327" i="40"/>
  <c r="Q328" i="40"/>
  <c r="Q329" i="40"/>
  <c r="Q330" i="40"/>
  <c r="Q331" i="40"/>
  <c r="Q332" i="40"/>
  <c r="Q333" i="40"/>
  <c r="Q334" i="40"/>
  <c r="Q335" i="40"/>
  <c r="Q336" i="40"/>
  <c r="Q337" i="40"/>
  <c r="Q338" i="40"/>
  <c r="Q339" i="40"/>
  <c r="Q340" i="40"/>
  <c r="Q341" i="40"/>
  <c r="Q342" i="40"/>
  <c r="Q343" i="40"/>
  <c r="Q344" i="40"/>
  <c r="Q345" i="40"/>
  <c r="Q346" i="40"/>
  <c r="Q347" i="40"/>
  <c r="Q348" i="40"/>
  <c r="Q349" i="40"/>
  <c r="Q350" i="40"/>
  <c r="Q351" i="40"/>
  <c r="Q352" i="40"/>
  <c r="Q353" i="40"/>
  <c r="Q354" i="40"/>
  <c r="Q355" i="40"/>
  <c r="Q356" i="40"/>
  <c r="Q357" i="40"/>
  <c r="Q358" i="40"/>
  <c r="Q359" i="40"/>
  <c r="Q360" i="40"/>
  <c r="Q361" i="40"/>
  <c r="Q362" i="40"/>
  <c r="Q363" i="40"/>
  <c r="Q364" i="40"/>
  <c r="Q365" i="40"/>
  <c r="Q366" i="40"/>
  <c r="Q367" i="40"/>
  <c r="Q368" i="40"/>
  <c r="Q369" i="40"/>
  <c r="Q370" i="40"/>
  <c r="Q371" i="40"/>
  <c r="Q372" i="40"/>
  <c r="Q373" i="40"/>
  <c r="Q374" i="40"/>
  <c r="Q375" i="40"/>
  <c r="Q376" i="40"/>
  <c r="Q377" i="40"/>
  <c r="Q378" i="40"/>
  <c r="Q379" i="40"/>
  <c r="Q380" i="40"/>
  <c r="Q381" i="40"/>
  <c r="Q382" i="40"/>
  <c r="Q383" i="40"/>
  <c r="Q384" i="40"/>
  <c r="Q385" i="40"/>
  <c r="Q386" i="40"/>
  <c r="Q387" i="40"/>
  <c r="Q388" i="40"/>
  <c r="Q389" i="40"/>
  <c r="Q390" i="40"/>
  <c r="Q391" i="40"/>
  <c r="Q392" i="40"/>
  <c r="Q393" i="40"/>
  <c r="Q394" i="40"/>
  <c r="Q395" i="40"/>
  <c r="Q396" i="40"/>
  <c r="Q397" i="40"/>
  <c r="Q398" i="40"/>
  <c r="Q399" i="40"/>
  <c r="Q400" i="40"/>
  <c r="Q401" i="40"/>
  <c r="Q402" i="40"/>
  <c r="Q403" i="40"/>
  <c r="Q404" i="40"/>
  <c r="Q405" i="40"/>
  <c r="Q406" i="40"/>
  <c r="Q407" i="40"/>
  <c r="Q408" i="40"/>
  <c r="Q409" i="40"/>
  <c r="Q410" i="40"/>
  <c r="Q411" i="40"/>
  <c r="Q412" i="40"/>
  <c r="Q413" i="40"/>
  <c r="Q414" i="40"/>
  <c r="Q415" i="40"/>
  <c r="Q416" i="40"/>
  <c r="Q417" i="40"/>
  <c r="Q418" i="40"/>
  <c r="Q419" i="40"/>
  <c r="Q420" i="40"/>
  <c r="Q421" i="40"/>
  <c r="Q422" i="40"/>
  <c r="Q423" i="40"/>
  <c r="Q424" i="40"/>
  <c r="Q425" i="40"/>
  <c r="Q426" i="40"/>
  <c r="Q427" i="40"/>
  <c r="Q428" i="40"/>
  <c r="Q429" i="40"/>
  <c r="Q430" i="40"/>
  <c r="Q431" i="40"/>
  <c r="Q432" i="40"/>
  <c r="Q433" i="40"/>
  <c r="Q434" i="40"/>
  <c r="Q435" i="40"/>
  <c r="Q436" i="40"/>
  <c r="Q437" i="40"/>
  <c r="Q438" i="40"/>
  <c r="Q439" i="40"/>
  <c r="Q440" i="40"/>
  <c r="Q441" i="40"/>
  <c r="Q442" i="40"/>
  <c r="Q443" i="40"/>
  <c r="Q444" i="40"/>
  <c r="Q445" i="40"/>
  <c r="Q446" i="40"/>
  <c r="Q447" i="40"/>
  <c r="Q448" i="40"/>
  <c r="Q449" i="40"/>
  <c r="Q450" i="40"/>
  <c r="Q451" i="40"/>
  <c r="Q452" i="40"/>
  <c r="Q453" i="40"/>
  <c r="Q454" i="40"/>
  <c r="Q455" i="40"/>
  <c r="Q456" i="40"/>
  <c r="Q457" i="40"/>
  <c r="Q458" i="40"/>
  <c r="Q459" i="40"/>
  <c r="Q460" i="40"/>
  <c r="Q461" i="40"/>
  <c r="Q462" i="40"/>
  <c r="Q463" i="40"/>
  <c r="Q464" i="40"/>
  <c r="Q465" i="40"/>
  <c r="Q466" i="40"/>
  <c r="Q467" i="40"/>
  <c r="Q468" i="40"/>
  <c r="Q469" i="40"/>
  <c r="Q470" i="40"/>
  <c r="Q471" i="40"/>
  <c r="Q472" i="40"/>
  <c r="Q473" i="40"/>
  <c r="Q474" i="40"/>
  <c r="Q475" i="40"/>
  <c r="Q476" i="40"/>
  <c r="Q477" i="40"/>
  <c r="Q478" i="40"/>
  <c r="Q479" i="40"/>
  <c r="Q480" i="40"/>
  <c r="Q481" i="40"/>
  <c r="Q482" i="40"/>
  <c r="Q483" i="40"/>
  <c r="Q484" i="40"/>
  <c r="Q485" i="40"/>
  <c r="Q486" i="40"/>
  <c r="Q487" i="40"/>
  <c r="Q488" i="40"/>
  <c r="Q489" i="40"/>
  <c r="Q490" i="40"/>
  <c r="Q491" i="40"/>
  <c r="Q492" i="40"/>
  <c r="Q493" i="40"/>
  <c r="Q494" i="40"/>
  <c r="Q495" i="40"/>
  <c r="Q496" i="40"/>
  <c r="Q497" i="40"/>
  <c r="Q498" i="40"/>
  <c r="Q499" i="40"/>
  <c r="Q500" i="40"/>
  <c r="Q501" i="40"/>
  <c r="Q502" i="40"/>
  <c r="Q503" i="40"/>
  <c r="Q504" i="40"/>
  <c r="Q505" i="40"/>
  <c r="Q506" i="40"/>
  <c r="Q507" i="40"/>
  <c r="Q508" i="40"/>
  <c r="Q509" i="40"/>
  <c r="Q510" i="40"/>
  <c r="Q511" i="40"/>
  <c r="Q512" i="40"/>
  <c r="Q513" i="40"/>
  <c r="Q514" i="40"/>
  <c r="Q515" i="40"/>
  <c r="Q516" i="40"/>
  <c r="Q517" i="40"/>
  <c r="Q518" i="40"/>
  <c r="Q519" i="40"/>
  <c r="Q520" i="40"/>
  <c r="Q521" i="40"/>
  <c r="Q522" i="40"/>
  <c r="Q523" i="40"/>
  <c r="Q524" i="40"/>
  <c r="Q525" i="40"/>
  <c r="Q526" i="40"/>
  <c r="Q527" i="40"/>
  <c r="Q528" i="40"/>
  <c r="Q529" i="40"/>
  <c r="Q530" i="40"/>
  <c r="Q531" i="40"/>
  <c r="Q532" i="40"/>
  <c r="Q533" i="40"/>
  <c r="Q534" i="40"/>
  <c r="Q535" i="40"/>
  <c r="Q536" i="40"/>
  <c r="Q537" i="40"/>
  <c r="Q538" i="40"/>
  <c r="Q539" i="40"/>
  <c r="Q540" i="40"/>
  <c r="Q541" i="40"/>
  <c r="Q542" i="40"/>
  <c r="Q543" i="40"/>
  <c r="Q544" i="40"/>
  <c r="Q545" i="40"/>
  <c r="Q546" i="40"/>
  <c r="Q547" i="40"/>
  <c r="Q548" i="40"/>
  <c r="Q549" i="40"/>
  <c r="Q550" i="40"/>
  <c r="Q551" i="40"/>
  <c r="Q552" i="40"/>
  <c r="Q553" i="40"/>
  <c r="Q554" i="40"/>
  <c r="Q555" i="40"/>
  <c r="Q556" i="40"/>
  <c r="Q557" i="40"/>
  <c r="Q558" i="40"/>
  <c r="Q559" i="40"/>
  <c r="Q560" i="40"/>
  <c r="Q561" i="40"/>
  <c r="Q562" i="40"/>
  <c r="Q563" i="40"/>
  <c r="Q564" i="40"/>
  <c r="Q565" i="40"/>
  <c r="Q566" i="40"/>
  <c r="Q567" i="40"/>
  <c r="Q568" i="40"/>
  <c r="Q569" i="40"/>
  <c r="Q570" i="40"/>
  <c r="Q571" i="40"/>
  <c r="Q572" i="40"/>
  <c r="Q573" i="40"/>
  <c r="Q574" i="40"/>
  <c r="Q575" i="40"/>
  <c r="Q576" i="40"/>
  <c r="Q577" i="40"/>
  <c r="Q578" i="40"/>
  <c r="Q579" i="40"/>
  <c r="Q580" i="40"/>
  <c r="Q581" i="40"/>
  <c r="Q582" i="40"/>
  <c r="Q583" i="40"/>
  <c r="Q584" i="40"/>
  <c r="Q585" i="40"/>
  <c r="Q586" i="40"/>
  <c r="Q587" i="40"/>
  <c r="Q588" i="40"/>
  <c r="Q589" i="40"/>
  <c r="Q590" i="40"/>
  <c r="Q591" i="40"/>
  <c r="Q592" i="40"/>
  <c r="Q593" i="40"/>
  <c r="Q594" i="40"/>
  <c r="Q595" i="40"/>
  <c r="Q596" i="40"/>
  <c r="Q597" i="40"/>
  <c r="Q598" i="40"/>
  <c r="Q599" i="40"/>
  <c r="Q600" i="40"/>
  <c r="Q601" i="40"/>
  <c r="Q602" i="40"/>
  <c r="Q603" i="40"/>
  <c r="Q604" i="40"/>
  <c r="Q605" i="40"/>
  <c r="Q606" i="40"/>
  <c r="Q607" i="40"/>
  <c r="Q608" i="40"/>
  <c r="Q609" i="40"/>
  <c r="Q610" i="40"/>
  <c r="Q611" i="40"/>
  <c r="Q612" i="40"/>
  <c r="Q613" i="40"/>
  <c r="Q614" i="40"/>
  <c r="Q615" i="40"/>
  <c r="Q616" i="40"/>
  <c r="Q617" i="40"/>
  <c r="Q618" i="40"/>
  <c r="Q619" i="40"/>
  <c r="Q620" i="40"/>
  <c r="Q621" i="40"/>
  <c r="Q622" i="40"/>
  <c r="Q623" i="40"/>
  <c r="Q624" i="40"/>
  <c r="Q625" i="40"/>
  <c r="Q626" i="40"/>
  <c r="Q627" i="40"/>
  <c r="Q628" i="40"/>
  <c r="Q629" i="40"/>
  <c r="Q630" i="40"/>
  <c r="Q631" i="40"/>
  <c r="Q632" i="40"/>
  <c r="Q633" i="40"/>
  <c r="Q634" i="40"/>
  <c r="Q635" i="40"/>
  <c r="Q636" i="40"/>
  <c r="Q637" i="40"/>
  <c r="Q638" i="40"/>
  <c r="Q639" i="40"/>
  <c r="Q640" i="40"/>
  <c r="Q641" i="40"/>
  <c r="Q642" i="40"/>
  <c r="Q643" i="40"/>
  <c r="Q644" i="40"/>
  <c r="Q645" i="40"/>
  <c r="Q646" i="40"/>
  <c r="Q647" i="40"/>
  <c r="Q648" i="40"/>
  <c r="Q649" i="40"/>
  <c r="Q650" i="40"/>
  <c r="Q651" i="40"/>
  <c r="Q652" i="40"/>
  <c r="Q653" i="40"/>
  <c r="Q654" i="40"/>
  <c r="Q655" i="40"/>
  <c r="Q656" i="40"/>
  <c r="Q657" i="40"/>
  <c r="Q658" i="40"/>
  <c r="Q659" i="40"/>
  <c r="Q660" i="40"/>
  <c r="Q661" i="40"/>
  <c r="Q662" i="40"/>
  <c r="Q663" i="40"/>
  <c r="Q664" i="40"/>
  <c r="Q665" i="40"/>
  <c r="Q666" i="40"/>
  <c r="Q667" i="40"/>
  <c r="Q668" i="40"/>
  <c r="Q669" i="40"/>
  <c r="Q670" i="40"/>
  <c r="Q671" i="40"/>
  <c r="Q672" i="40"/>
  <c r="Q673" i="40"/>
  <c r="Q674" i="40"/>
  <c r="Q675" i="40"/>
  <c r="Q676" i="40"/>
  <c r="Q677" i="40"/>
  <c r="Q678" i="40"/>
  <c r="Q679" i="40"/>
  <c r="Q680" i="40"/>
  <c r="Q681" i="40"/>
  <c r="Q682" i="40"/>
  <c r="Q683" i="40"/>
  <c r="Q684" i="40"/>
  <c r="Q685" i="40"/>
  <c r="Q686" i="40"/>
  <c r="Q687" i="40"/>
  <c r="Q688" i="40"/>
  <c r="Q689" i="40"/>
  <c r="Q690" i="40"/>
  <c r="Q691" i="40"/>
  <c r="Q692" i="40"/>
  <c r="Q693" i="40"/>
  <c r="Q694" i="40"/>
  <c r="Q695" i="40"/>
  <c r="Q696" i="40"/>
  <c r="Q697" i="40"/>
  <c r="Q698" i="40"/>
  <c r="Q699" i="40"/>
  <c r="Q700" i="40"/>
  <c r="Q701" i="40"/>
  <c r="Q702" i="40"/>
  <c r="Q703" i="40"/>
  <c r="Q704" i="40"/>
  <c r="Q705" i="40"/>
  <c r="Q706" i="40"/>
  <c r="Q707" i="40"/>
  <c r="Q708" i="40"/>
  <c r="Q709" i="40"/>
  <c r="Q710" i="40"/>
  <c r="Q711" i="40"/>
  <c r="Q712" i="40"/>
  <c r="Q713" i="40"/>
  <c r="Q714" i="40"/>
  <c r="Q715" i="40"/>
  <c r="Q716" i="40"/>
  <c r="Q717" i="40"/>
  <c r="Q718" i="40"/>
  <c r="Q719" i="40"/>
  <c r="Q720" i="40"/>
  <c r="Q721" i="40"/>
  <c r="Q722" i="40"/>
  <c r="Q723" i="40"/>
  <c r="Q724" i="40"/>
  <c r="Q725" i="40"/>
  <c r="Q726" i="40"/>
  <c r="Q727" i="40"/>
  <c r="Q728" i="40"/>
  <c r="Q729" i="40"/>
  <c r="Q730" i="40"/>
  <c r="Q731" i="40"/>
  <c r="Q732" i="40"/>
  <c r="Q733" i="40"/>
  <c r="Q734" i="40"/>
  <c r="Q735" i="40"/>
  <c r="Q736" i="40"/>
  <c r="Q737" i="40"/>
  <c r="Q738" i="40"/>
  <c r="Q739" i="40"/>
  <c r="Q740" i="40"/>
  <c r="Q741" i="40"/>
  <c r="Q742" i="40"/>
  <c r="Q743" i="40"/>
  <c r="Q744" i="40"/>
  <c r="Q745" i="40"/>
  <c r="Q746" i="40"/>
  <c r="Q747" i="40"/>
  <c r="Q748" i="40"/>
  <c r="Q749" i="40"/>
  <c r="Q750" i="40"/>
  <c r="Q751" i="40"/>
  <c r="Q752" i="40"/>
  <c r="Q753" i="40"/>
  <c r="Q754" i="40"/>
  <c r="Q755" i="40"/>
  <c r="Q756" i="40"/>
  <c r="Q757" i="40"/>
  <c r="Q758" i="40"/>
  <c r="Q759" i="40"/>
  <c r="Q760" i="40"/>
  <c r="Q761" i="40"/>
  <c r="Q762" i="40"/>
  <c r="Q763" i="40"/>
  <c r="Q764" i="40"/>
  <c r="Q765" i="40"/>
  <c r="Q766" i="40"/>
  <c r="Q767" i="40"/>
  <c r="Q768" i="40"/>
  <c r="Q769" i="40"/>
  <c r="Q770" i="40"/>
  <c r="Q771" i="40"/>
  <c r="Q772" i="40"/>
  <c r="Q773" i="40"/>
  <c r="Q774" i="40"/>
  <c r="Q775" i="40"/>
  <c r="Q776" i="40"/>
  <c r="Q777" i="40"/>
  <c r="Q778" i="40"/>
  <c r="Q779" i="40"/>
  <c r="Q780" i="40"/>
  <c r="Q781" i="40"/>
  <c r="Q782" i="40"/>
  <c r="Q783" i="40"/>
  <c r="Q784" i="40"/>
  <c r="Q785" i="40"/>
  <c r="Q786" i="40"/>
  <c r="Q787" i="40"/>
  <c r="Q788" i="40"/>
  <c r="Q789" i="40"/>
  <c r="Q790" i="40"/>
  <c r="Q791" i="40"/>
  <c r="Q792" i="40"/>
  <c r="Q793" i="40"/>
  <c r="Q794" i="40"/>
  <c r="Q795" i="40"/>
  <c r="Q796" i="40"/>
  <c r="Q797" i="40"/>
  <c r="Q798" i="40"/>
  <c r="Q799" i="40"/>
  <c r="Q800" i="40"/>
  <c r="Q801" i="40"/>
  <c r="Q802" i="40"/>
  <c r="Q803" i="40"/>
  <c r="Q804" i="40"/>
  <c r="Q805" i="40"/>
  <c r="Q806" i="40"/>
  <c r="Q807" i="40"/>
  <c r="Q808" i="40"/>
  <c r="Q809" i="40"/>
  <c r="Q810" i="40"/>
  <c r="Q811" i="40"/>
  <c r="Q812" i="40"/>
  <c r="Q813" i="40"/>
  <c r="Q814" i="40"/>
  <c r="Q815" i="40"/>
  <c r="Q816" i="40"/>
  <c r="Q817" i="40"/>
  <c r="Q818" i="40"/>
  <c r="Q819" i="40"/>
  <c r="Q820" i="40"/>
  <c r="Q821" i="40"/>
  <c r="Q822" i="40"/>
  <c r="Q823" i="40"/>
  <c r="Q824" i="40"/>
  <c r="Q825" i="40"/>
  <c r="Q826" i="40"/>
  <c r="Q827" i="40"/>
  <c r="Q828" i="40"/>
  <c r="Q829" i="40"/>
  <c r="Q830" i="40"/>
  <c r="Q831" i="40"/>
  <c r="Q832" i="40"/>
  <c r="Q833" i="40"/>
  <c r="Q834" i="40"/>
  <c r="Q835" i="40"/>
  <c r="Q836" i="40"/>
  <c r="Q837" i="40"/>
  <c r="Q838" i="40"/>
  <c r="Q839" i="40"/>
  <c r="Q840" i="40"/>
  <c r="Q841" i="40"/>
  <c r="Q842" i="40"/>
  <c r="Q843" i="40"/>
  <c r="Q844" i="40"/>
  <c r="Q845" i="40"/>
  <c r="Q846" i="40"/>
  <c r="Q847" i="40"/>
  <c r="Q848" i="40"/>
  <c r="Q849" i="40"/>
  <c r="Q850" i="40"/>
  <c r="Q851" i="40"/>
  <c r="Q852" i="40"/>
  <c r="Q853" i="40"/>
  <c r="Q854" i="40"/>
  <c r="Q855" i="40"/>
  <c r="Q856" i="40"/>
  <c r="Q857" i="40"/>
  <c r="Q858" i="40"/>
  <c r="Q859" i="40"/>
  <c r="Q860" i="40"/>
  <c r="Q861" i="40"/>
  <c r="Q862" i="40"/>
  <c r="Q863" i="40"/>
  <c r="Q864" i="40"/>
  <c r="Q865" i="40"/>
  <c r="Q866" i="40"/>
  <c r="Q867" i="40"/>
  <c r="Q868" i="40"/>
  <c r="Q869" i="40"/>
  <c r="Q870" i="40"/>
  <c r="Q871" i="40"/>
  <c r="Q872" i="40"/>
  <c r="Q873" i="40"/>
  <c r="Q874" i="40"/>
  <c r="Q875" i="40"/>
  <c r="Q876" i="40"/>
  <c r="Q877" i="40"/>
  <c r="Q878" i="40"/>
  <c r="Q879" i="40"/>
  <c r="Q880" i="40"/>
  <c r="Q881" i="40"/>
  <c r="Q882" i="40"/>
  <c r="Q883" i="40"/>
  <c r="Q884" i="40"/>
  <c r="Q885" i="40"/>
  <c r="Q886" i="40"/>
  <c r="Q887" i="40"/>
  <c r="Q888" i="40"/>
  <c r="Q889" i="40"/>
  <c r="Q890" i="40"/>
  <c r="Q891" i="40"/>
  <c r="Q892" i="40"/>
  <c r="Q893" i="40"/>
  <c r="Q894" i="40"/>
  <c r="Q895" i="40"/>
  <c r="Q896" i="40"/>
  <c r="Q897" i="40"/>
  <c r="Q898" i="40"/>
  <c r="Q899" i="40"/>
  <c r="Q900" i="40"/>
  <c r="Q901" i="40"/>
  <c r="Q902" i="40"/>
  <c r="Q903" i="40"/>
  <c r="Q904" i="40"/>
  <c r="Q905" i="40"/>
  <c r="Q906" i="40"/>
  <c r="Q907" i="40"/>
  <c r="Q908" i="40"/>
  <c r="Q909" i="40"/>
  <c r="Q910" i="40"/>
  <c r="Q911" i="40"/>
  <c r="Q912" i="40"/>
  <c r="Q913" i="40"/>
  <c r="Q914" i="40"/>
  <c r="Q915" i="40"/>
  <c r="Q916" i="40"/>
  <c r="Q917" i="40"/>
  <c r="Q918" i="40"/>
  <c r="Q919" i="40"/>
  <c r="Q920" i="40"/>
  <c r="Q921" i="40"/>
  <c r="Q922" i="40"/>
  <c r="Q923" i="40"/>
  <c r="Q924" i="40"/>
  <c r="Q925" i="40"/>
  <c r="Q926" i="40"/>
  <c r="Q927" i="40"/>
  <c r="Q928" i="40"/>
  <c r="Q929" i="40"/>
  <c r="Q930" i="40"/>
  <c r="Q931" i="40"/>
  <c r="Q932" i="40"/>
  <c r="Q933" i="40"/>
  <c r="Q934" i="40"/>
  <c r="Q935" i="40"/>
  <c r="Q936" i="40"/>
  <c r="Q937" i="40"/>
  <c r="Q938" i="40"/>
  <c r="Q939" i="40"/>
  <c r="Q940" i="40"/>
  <c r="Q941" i="40"/>
  <c r="Q942" i="40"/>
  <c r="Q943" i="40"/>
  <c r="Q944" i="40"/>
  <c r="Q945" i="40"/>
  <c r="Q946" i="40"/>
  <c r="Q947" i="40"/>
  <c r="Q948" i="40"/>
  <c r="Q949" i="40"/>
  <c r="Q950" i="40"/>
  <c r="Q951" i="40"/>
  <c r="Q952" i="40"/>
  <c r="Q953" i="40"/>
  <c r="Q954" i="40"/>
  <c r="Q955" i="40"/>
  <c r="Q956" i="40"/>
  <c r="Q957" i="40"/>
  <c r="Q958" i="40"/>
  <c r="Q959" i="40"/>
  <c r="Q960" i="40"/>
  <c r="Q961" i="40"/>
  <c r="Q962" i="40"/>
  <c r="Q963" i="40"/>
  <c r="Q964" i="40"/>
  <c r="Q965" i="40"/>
  <c r="Q966" i="40"/>
  <c r="Q967" i="40"/>
  <c r="Q968" i="40"/>
  <c r="Q969" i="40"/>
  <c r="Q970" i="40"/>
  <c r="Q971" i="40"/>
  <c r="Q972" i="40"/>
  <c r="Q973" i="40"/>
  <c r="Q974" i="40"/>
  <c r="Q975" i="40"/>
  <c r="Q976" i="40"/>
  <c r="Q977" i="40"/>
  <c r="Q978" i="40"/>
  <c r="Q979" i="40"/>
  <c r="Q980" i="40"/>
  <c r="Q981" i="40"/>
  <c r="Q982" i="40"/>
  <c r="Q983" i="40"/>
  <c r="Q984" i="40"/>
  <c r="Q985" i="40"/>
  <c r="Q986" i="40"/>
  <c r="Q987" i="40"/>
  <c r="Q988" i="40"/>
  <c r="Q989" i="40"/>
  <c r="Q990" i="40"/>
  <c r="Q991" i="40"/>
  <c r="Q992" i="40"/>
  <c r="Q993" i="40"/>
  <c r="Q994" i="40"/>
  <c r="Q995" i="40"/>
  <c r="Q996" i="40"/>
  <c r="Q997" i="40"/>
  <c r="Q998" i="40"/>
  <c r="Q999" i="40"/>
  <c r="Q1000" i="40"/>
  <c r="Q1001" i="40"/>
  <c r="Q1002" i="40"/>
  <c r="Q1003" i="40"/>
  <c r="Q1004" i="40"/>
  <c r="Q1005" i="40"/>
  <c r="Q1006" i="40"/>
  <c r="Q1007" i="40"/>
  <c r="Q1008" i="40"/>
  <c r="Q1009" i="40"/>
  <c r="Q1010" i="40"/>
  <c r="Q1011" i="40"/>
  <c r="Q1012" i="40"/>
  <c r="Q1013" i="40"/>
  <c r="Q1014" i="40"/>
  <c r="Q1015" i="40"/>
  <c r="Q1016" i="40"/>
  <c r="Q1017" i="40"/>
  <c r="Q1018" i="40"/>
  <c r="Q1019" i="40"/>
  <c r="Q1020" i="40"/>
  <c r="Q1021" i="40"/>
  <c r="Q1022" i="40"/>
  <c r="Q1023" i="40"/>
  <c r="Q1024" i="40"/>
  <c r="Q1025" i="40"/>
  <c r="Q1026" i="40"/>
  <c r="Q1027" i="40"/>
  <c r="Q1028" i="40"/>
  <c r="Q1029" i="40"/>
  <c r="Q1030" i="40"/>
  <c r="Q1031" i="40"/>
  <c r="Q1032" i="40"/>
  <c r="Q1033" i="40"/>
  <c r="Q1034" i="40"/>
  <c r="Q1035" i="40"/>
  <c r="Q1036" i="40"/>
  <c r="Q1037" i="40"/>
  <c r="Q1038" i="40"/>
  <c r="Q1039" i="40"/>
  <c r="Q1040" i="40"/>
  <c r="Q1041" i="40"/>
  <c r="Q1042" i="40"/>
  <c r="Q1043" i="40"/>
  <c r="Q1044" i="40"/>
  <c r="Q1045" i="40"/>
  <c r="Q1046" i="40"/>
  <c r="Q1047" i="40"/>
  <c r="Q1048" i="40"/>
  <c r="Q1049" i="40"/>
  <c r="Q1050" i="40"/>
  <c r="Q1051" i="40"/>
  <c r="Q1052" i="40"/>
  <c r="Q1053" i="40"/>
  <c r="Q1054" i="40"/>
  <c r="Q1055" i="40"/>
  <c r="Q1056" i="40"/>
  <c r="Q1057" i="40"/>
  <c r="Q1058" i="40"/>
  <c r="Q1059" i="40"/>
  <c r="Q1060" i="40"/>
  <c r="Q1061" i="40"/>
  <c r="Q1062" i="40"/>
  <c r="Q1063" i="40"/>
  <c r="Q1064" i="40"/>
  <c r="Q1065" i="40"/>
  <c r="Q1066" i="40"/>
  <c r="Q1067" i="40"/>
  <c r="Q1068" i="40"/>
  <c r="Q1069" i="40"/>
  <c r="Q1070" i="40"/>
  <c r="Q1071" i="40"/>
  <c r="Q1072" i="40"/>
  <c r="Q1073" i="40"/>
  <c r="Q1074" i="40"/>
  <c r="Q1075" i="40"/>
  <c r="Q1076" i="40"/>
  <c r="Q1077" i="40"/>
  <c r="Q1078" i="40"/>
  <c r="Q1079" i="40"/>
  <c r="Q1080" i="40"/>
  <c r="Q1081" i="40"/>
  <c r="Q1082" i="40"/>
  <c r="Q1083" i="40"/>
  <c r="Q1084" i="40"/>
  <c r="Q1085" i="40"/>
  <c r="Q1086" i="40"/>
  <c r="Q1087" i="40"/>
  <c r="Q1088" i="40"/>
  <c r="Q1089" i="40"/>
  <c r="Q1090" i="40"/>
  <c r="Q1091" i="40"/>
  <c r="Q1092" i="40"/>
  <c r="Q1093" i="40"/>
  <c r="Q1094" i="40"/>
  <c r="Q1095" i="40"/>
  <c r="Q1096" i="40"/>
  <c r="Q1097" i="40"/>
  <c r="Q1098" i="40"/>
  <c r="Q1099" i="40"/>
  <c r="Q1100" i="40"/>
  <c r="Q1101" i="40"/>
  <c r="Q1102" i="40"/>
  <c r="Q1103" i="40"/>
  <c r="Q1104" i="40"/>
  <c r="Q1105" i="40"/>
  <c r="Q1106" i="40"/>
  <c r="Q1107" i="40"/>
  <c r="Q1108" i="40"/>
  <c r="Q1109" i="40"/>
  <c r="Q1110" i="40"/>
  <c r="Q1111" i="40"/>
  <c r="Q1112" i="40"/>
  <c r="Q1113" i="40"/>
  <c r="Q1114" i="40"/>
  <c r="Q1115" i="40"/>
  <c r="Q1116" i="40"/>
  <c r="Q1117" i="40"/>
  <c r="Q1118" i="40"/>
  <c r="Q1119" i="40"/>
  <c r="Q1120" i="40"/>
  <c r="Q1121" i="40"/>
  <c r="Q1122" i="40"/>
  <c r="Q1123" i="40"/>
  <c r="Q1124" i="40"/>
  <c r="Q1125" i="40"/>
  <c r="Q1126" i="40"/>
  <c r="Q1127" i="40"/>
  <c r="Q1128" i="40"/>
  <c r="Q1129" i="40"/>
  <c r="Q1130" i="40"/>
  <c r="Q1131" i="40"/>
  <c r="Q1132" i="40"/>
  <c r="Q1133" i="40"/>
  <c r="Q1134" i="40"/>
  <c r="Q1135" i="40"/>
  <c r="Q1136" i="40"/>
  <c r="Q1137" i="40"/>
  <c r="Q1138" i="40"/>
  <c r="Q1139" i="40"/>
  <c r="Q1140" i="40"/>
  <c r="Q1141" i="40"/>
  <c r="Q1142" i="40"/>
  <c r="Q1143" i="40"/>
  <c r="Q1144" i="40"/>
  <c r="Q1145" i="40"/>
  <c r="Q1146" i="40"/>
  <c r="Q1147" i="40"/>
  <c r="Q1148" i="40"/>
  <c r="Q1149" i="40"/>
  <c r="Q1150" i="40"/>
  <c r="Q1151" i="40"/>
  <c r="Q1152" i="40"/>
  <c r="Q1153" i="40"/>
  <c r="Q1154" i="40"/>
  <c r="Q1155" i="40"/>
  <c r="Q1156" i="40"/>
  <c r="Q1157" i="40"/>
  <c r="Q1158" i="40"/>
  <c r="Q1159" i="40"/>
  <c r="Q1160" i="40"/>
  <c r="Q1161" i="40"/>
  <c r="Q1162" i="40"/>
  <c r="Q1163" i="40"/>
  <c r="Q1164" i="40"/>
  <c r="Q1165" i="40"/>
  <c r="Q1166" i="40"/>
  <c r="Q1167" i="40"/>
  <c r="Q1168" i="40"/>
  <c r="Q1169" i="40"/>
  <c r="Q1170" i="40"/>
  <c r="Q1171" i="40"/>
  <c r="Q1172" i="40"/>
  <c r="Q1173" i="40"/>
  <c r="Q1174" i="40"/>
  <c r="Q1175" i="40"/>
  <c r="Q1176" i="40"/>
  <c r="Q1177" i="40"/>
  <c r="Q1178" i="40"/>
  <c r="Q1179" i="40"/>
  <c r="Q1180" i="40"/>
  <c r="Q1181" i="40"/>
  <c r="Q1182" i="40"/>
  <c r="Q1183" i="40"/>
  <c r="Q1184" i="40"/>
  <c r="Q1185" i="40"/>
  <c r="Q1186" i="40"/>
  <c r="Q1187" i="40"/>
  <c r="Q1188" i="40"/>
  <c r="Q1189" i="40"/>
  <c r="Q1190" i="40"/>
  <c r="Q1191" i="40"/>
  <c r="Q1192" i="40"/>
  <c r="Q1193" i="40"/>
  <c r="Q1194" i="40"/>
  <c r="Q1195" i="40"/>
  <c r="Q1196" i="40"/>
  <c r="Q1197" i="40"/>
  <c r="Q1198" i="40"/>
  <c r="Q1199" i="40"/>
  <c r="Q1200" i="40"/>
  <c r="Q1201" i="40"/>
  <c r="Q1202" i="40"/>
  <c r="Q1203" i="40"/>
  <c r="Q1204" i="40"/>
  <c r="Q1205" i="40"/>
  <c r="Q1206" i="40"/>
  <c r="Q1207" i="40"/>
  <c r="Q1208" i="40"/>
  <c r="Q1209" i="40"/>
  <c r="Q1210" i="40"/>
  <c r="Q1211" i="40"/>
  <c r="Q1212" i="40"/>
  <c r="Q1213" i="40"/>
  <c r="Q1214" i="40"/>
  <c r="Q1215" i="40"/>
  <c r="Q1216" i="40"/>
  <c r="Q1217" i="40"/>
  <c r="Q1218" i="40"/>
  <c r="Q1219" i="40"/>
  <c r="Q1220" i="40"/>
  <c r="Q1221" i="40"/>
  <c r="Q1222" i="40"/>
  <c r="Q1223" i="40"/>
  <c r="Q1224" i="40"/>
  <c r="Q1225" i="40"/>
  <c r="Q1226" i="40"/>
  <c r="Q1227" i="40"/>
  <c r="Q1228" i="40"/>
  <c r="Q1229" i="40"/>
  <c r="Q1230" i="40"/>
  <c r="Q1231" i="40"/>
  <c r="Q1232" i="40"/>
  <c r="Q1233" i="40"/>
  <c r="Q1234" i="40"/>
  <c r="Q1235" i="40"/>
  <c r="Q1236" i="40"/>
  <c r="Q1237" i="40"/>
  <c r="Q1238" i="40"/>
  <c r="Q1239" i="40"/>
  <c r="Q1240" i="40"/>
  <c r="Q1241" i="40"/>
  <c r="Q1242" i="40"/>
  <c r="Q1243" i="40"/>
  <c r="Q1244" i="40"/>
  <c r="Q1245" i="40"/>
  <c r="Q1246" i="40"/>
  <c r="Q1247" i="40"/>
  <c r="Q1248" i="40"/>
  <c r="Q1249" i="40"/>
  <c r="Q1250" i="40"/>
  <c r="Q1251" i="40"/>
  <c r="Q1252" i="40"/>
  <c r="Q1253" i="40"/>
  <c r="Q1254" i="40"/>
  <c r="Q1255" i="40"/>
  <c r="Q1256" i="40"/>
  <c r="Q1257" i="40"/>
  <c r="Q1258" i="40"/>
  <c r="Q1259" i="40"/>
  <c r="Q1260" i="40"/>
  <c r="Q1261" i="40"/>
  <c r="Q1262" i="40"/>
  <c r="Q1263" i="40"/>
  <c r="Q1264" i="40"/>
  <c r="Q1265" i="40"/>
  <c r="Q1266" i="40"/>
  <c r="Q1267" i="40"/>
  <c r="Q1268" i="40"/>
  <c r="Q1269" i="40"/>
  <c r="Q1270" i="40"/>
  <c r="Q1271" i="40"/>
  <c r="Q1272" i="40"/>
  <c r="Q1273" i="40"/>
  <c r="Q1274" i="40"/>
  <c r="Q1275" i="40"/>
  <c r="Q1276" i="40"/>
  <c r="Q1277" i="40"/>
  <c r="Q1278" i="40"/>
  <c r="Q1279" i="40"/>
  <c r="Q1280" i="40"/>
  <c r="Q1281" i="40"/>
  <c r="Q1282" i="40"/>
  <c r="Q1283" i="40"/>
  <c r="Q1284" i="40"/>
  <c r="Q1285" i="40"/>
  <c r="Q1286" i="40"/>
  <c r="Q1287" i="40"/>
  <c r="Q1288" i="40"/>
  <c r="Q1289" i="40"/>
  <c r="Q1290" i="40"/>
  <c r="Q1291" i="40"/>
  <c r="Q1292" i="40"/>
  <c r="Q1293" i="40"/>
  <c r="Q1294" i="40"/>
  <c r="Q1295" i="40"/>
  <c r="Q1296" i="40"/>
  <c r="Q1297" i="40"/>
  <c r="Q1298" i="40"/>
  <c r="Q1299" i="40"/>
  <c r="Q1300" i="40"/>
  <c r="Q1301" i="40"/>
  <c r="Q1302" i="40"/>
  <c r="Q1303" i="40"/>
  <c r="Q1304" i="40"/>
  <c r="Q1305" i="40"/>
  <c r="Q1306" i="40"/>
  <c r="Q1307" i="40"/>
  <c r="Q1308" i="40"/>
  <c r="Q1309" i="40"/>
  <c r="Q1310" i="40"/>
  <c r="Q1311" i="40"/>
  <c r="Q1312" i="40"/>
  <c r="Q1313" i="40"/>
  <c r="Q1314" i="40"/>
  <c r="Q1315" i="40"/>
  <c r="Q1316" i="40"/>
  <c r="Q1317" i="40"/>
  <c r="Q1318" i="40"/>
  <c r="Q1319" i="40"/>
  <c r="Q1320" i="40"/>
  <c r="Q1321" i="40"/>
  <c r="Q1322" i="40"/>
  <c r="Q1323" i="40"/>
  <c r="Q1324" i="40"/>
  <c r="Q1325" i="40"/>
  <c r="Q1326" i="40"/>
  <c r="Q1327" i="40"/>
  <c r="Q1328" i="40"/>
  <c r="Q1329" i="40"/>
  <c r="Q1330" i="40"/>
  <c r="Q1331" i="40"/>
  <c r="Q1332" i="40"/>
  <c r="Q1333" i="40"/>
  <c r="Q1334" i="40"/>
  <c r="Q1335" i="40"/>
  <c r="Q1336" i="40"/>
  <c r="Q1337" i="40"/>
  <c r="Q1338" i="40"/>
  <c r="Q1339" i="40"/>
  <c r="Q1340" i="40"/>
  <c r="Q1341" i="40"/>
  <c r="Q1342" i="40"/>
  <c r="Q1343" i="40"/>
  <c r="Q1344" i="40"/>
  <c r="Q1345" i="40"/>
  <c r="Q1346" i="40"/>
  <c r="Q1347" i="40"/>
  <c r="Q1348" i="40"/>
  <c r="Q1349" i="40"/>
  <c r="Q1350" i="40"/>
  <c r="Q1351" i="40"/>
  <c r="Q1352" i="40"/>
  <c r="Q1353" i="40"/>
  <c r="Q1354" i="40"/>
  <c r="Q1355" i="40"/>
  <c r="Q1356" i="40"/>
  <c r="Q1357" i="40"/>
  <c r="Q1358" i="40"/>
  <c r="Q1359" i="40"/>
  <c r="Q1360" i="40"/>
  <c r="Q1361" i="40"/>
  <c r="Q1362" i="40"/>
  <c r="Q1363" i="40"/>
  <c r="Q1364" i="40"/>
  <c r="Q1365" i="40"/>
  <c r="Q1366" i="40"/>
  <c r="Q1367" i="40"/>
  <c r="Q1368" i="40"/>
  <c r="Q1369" i="40"/>
  <c r="Q1370" i="40"/>
  <c r="Q1371" i="40"/>
  <c r="Q1372" i="40"/>
  <c r="Q1373" i="40"/>
  <c r="Q1374" i="40"/>
  <c r="Q1375" i="40"/>
  <c r="Q1376" i="40"/>
  <c r="Q1377" i="40"/>
  <c r="Q1378" i="40"/>
  <c r="Q1379" i="40"/>
  <c r="Q1380" i="40"/>
  <c r="Q1381" i="40"/>
  <c r="Q1382" i="40"/>
  <c r="Q1383" i="40"/>
  <c r="Q1384" i="40"/>
  <c r="Q1385" i="40"/>
  <c r="Q1386" i="40"/>
  <c r="Q1387" i="40"/>
  <c r="Q1388" i="40"/>
  <c r="Q1389" i="40"/>
  <c r="Q1390" i="40"/>
  <c r="Q1391" i="40"/>
  <c r="Q1392" i="40"/>
  <c r="Q1393" i="40"/>
  <c r="Q1394" i="40"/>
  <c r="Q1395" i="40"/>
  <c r="Q1396" i="40"/>
  <c r="Q1397" i="40"/>
  <c r="Q1398" i="40"/>
  <c r="Q1399" i="40"/>
  <c r="Q1400" i="40"/>
  <c r="Q1401" i="40"/>
  <c r="Q1402" i="40"/>
  <c r="Q1403" i="40"/>
  <c r="Q1404" i="40"/>
  <c r="Q1405" i="40"/>
  <c r="Q1406" i="40"/>
  <c r="Q1407" i="40"/>
  <c r="Q1408" i="40"/>
  <c r="Q1409" i="40"/>
  <c r="Q1410" i="40"/>
  <c r="Q1411" i="40"/>
  <c r="Q1412" i="40"/>
  <c r="Q1413" i="40"/>
  <c r="Q1414" i="40"/>
  <c r="Q1415" i="40"/>
  <c r="Q1416" i="40"/>
  <c r="Q1417" i="40"/>
  <c r="Q1418" i="40"/>
  <c r="Q1419" i="40"/>
  <c r="Q1420" i="40"/>
  <c r="Q1421" i="40"/>
  <c r="Q1422" i="40"/>
  <c r="Q1423" i="40"/>
  <c r="Q1424" i="40"/>
  <c r="Q1425" i="40"/>
  <c r="Q1426" i="40"/>
  <c r="Q1427" i="40"/>
  <c r="Q1428" i="40"/>
  <c r="Q1429" i="40"/>
  <c r="Q1430" i="40"/>
  <c r="Q1431" i="40"/>
  <c r="Q1432" i="40"/>
  <c r="Q1433" i="40"/>
  <c r="Q1434" i="40"/>
  <c r="Q1435" i="40"/>
  <c r="Q1436" i="40"/>
  <c r="Q1437" i="40"/>
  <c r="Q1438" i="40"/>
  <c r="Q1439" i="40"/>
  <c r="Q1440" i="40"/>
  <c r="Q1441" i="40"/>
  <c r="Q1442" i="40"/>
  <c r="Q1443" i="40"/>
  <c r="Q1444" i="40"/>
  <c r="Q1445" i="40"/>
  <c r="Q1446" i="40"/>
  <c r="Q1447" i="40"/>
  <c r="Q1448" i="40"/>
  <c r="Q1449" i="40"/>
  <c r="Q1450" i="40"/>
  <c r="Q1451" i="40"/>
  <c r="Q1452" i="40"/>
  <c r="Q1453" i="40"/>
  <c r="Q1454" i="40"/>
  <c r="Q1455" i="40"/>
  <c r="Q1456" i="40"/>
  <c r="Q1457" i="40"/>
  <c r="Q1458" i="40"/>
  <c r="Q1459" i="40"/>
  <c r="Q1460" i="40"/>
  <c r="Q1461" i="40"/>
  <c r="Q1462" i="40"/>
  <c r="Q1463" i="40"/>
  <c r="Q1464" i="40"/>
  <c r="Q1465" i="40"/>
  <c r="Q1466" i="40"/>
  <c r="Q1467" i="40"/>
  <c r="Q1468" i="40"/>
  <c r="Q1469" i="40"/>
  <c r="Q1470" i="40"/>
  <c r="Q1471" i="40"/>
  <c r="Q1472" i="40"/>
  <c r="Q1473" i="40"/>
  <c r="Q1474" i="40"/>
  <c r="Q1475" i="40"/>
  <c r="Q1476" i="40"/>
  <c r="Q1477" i="40"/>
  <c r="Q1478" i="40"/>
  <c r="Q1479" i="40"/>
  <c r="Q1480" i="40"/>
  <c r="Q1481" i="40"/>
  <c r="Q1482" i="40"/>
  <c r="Q1483" i="40"/>
  <c r="Q1484" i="40"/>
  <c r="Q1485" i="40"/>
  <c r="Q1486" i="40"/>
  <c r="Q1487" i="40"/>
  <c r="Q1488" i="40"/>
  <c r="Q1489" i="40"/>
  <c r="Q1490" i="40"/>
  <c r="Q1491" i="40"/>
  <c r="Q1492" i="40"/>
  <c r="Q1493" i="40"/>
  <c r="Q1494" i="40"/>
  <c r="Q1495" i="40"/>
  <c r="Q1496" i="40"/>
  <c r="Q1497" i="40"/>
  <c r="Q1498" i="40"/>
  <c r="Q1499" i="40"/>
  <c r="Q1500" i="40"/>
  <c r="Q1501" i="40"/>
  <c r="Q1502" i="40"/>
  <c r="Q1503" i="40"/>
  <c r="Q1504" i="40"/>
  <c r="Q1505" i="40"/>
  <c r="Q1506" i="40"/>
  <c r="Q1507" i="40"/>
  <c r="Q1508" i="40"/>
  <c r="Q1509" i="40"/>
  <c r="Q1510" i="40"/>
  <c r="Q1511" i="40"/>
  <c r="Q1512" i="40"/>
  <c r="Q1513" i="40"/>
  <c r="Q1514" i="40"/>
  <c r="Q1515" i="40"/>
  <c r="Q1516" i="40"/>
  <c r="Q1517" i="40"/>
  <c r="Q1518" i="40"/>
  <c r="Q1519" i="40"/>
  <c r="Q1520" i="40"/>
  <c r="Q1521" i="40"/>
  <c r="Q1522" i="40"/>
  <c r="Q1523" i="40"/>
  <c r="Q1524" i="40"/>
  <c r="Q1525" i="40"/>
  <c r="Q1526" i="40"/>
  <c r="Q1527" i="40"/>
  <c r="Q1528" i="40"/>
  <c r="Q1529" i="40"/>
  <c r="Q1530" i="40"/>
  <c r="Q1531" i="40"/>
  <c r="Q1532" i="40"/>
  <c r="Q1533" i="40"/>
  <c r="Q1534" i="40"/>
  <c r="Q1535" i="40"/>
  <c r="Q1536" i="40"/>
  <c r="Q1537" i="40"/>
  <c r="Q1538" i="40"/>
  <c r="Q1539" i="40"/>
  <c r="Q1540" i="40"/>
  <c r="Q1541" i="40"/>
  <c r="Q1542" i="40"/>
  <c r="Q1543" i="40"/>
  <c r="Q1544" i="40"/>
  <c r="Q1545" i="40"/>
  <c r="Q1546" i="40"/>
  <c r="Q1547" i="40"/>
  <c r="Q1548" i="40"/>
  <c r="Q1549" i="40"/>
  <c r="Q1550" i="40"/>
  <c r="Q1551" i="40"/>
  <c r="Q1552" i="40"/>
  <c r="Q1553" i="40"/>
  <c r="Q1554" i="40"/>
  <c r="Q1555" i="40"/>
  <c r="Q1556" i="40"/>
  <c r="Q1557" i="40"/>
  <c r="Q1558" i="40"/>
  <c r="Q1559" i="40"/>
  <c r="Q1560" i="40"/>
  <c r="Q1561" i="40"/>
  <c r="Q1562" i="40"/>
  <c r="Q1563" i="40"/>
  <c r="Q1564" i="40"/>
  <c r="Q1565" i="40"/>
  <c r="Q1566" i="40"/>
  <c r="Q1567" i="40"/>
  <c r="Q1568" i="40"/>
  <c r="Q1569" i="40"/>
  <c r="Q1570" i="40"/>
  <c r="Q1571" i="40"/>
  <c r="Q1572" i="40"/>
  <c r="Q1573" i="40"/>
  <c r="Q1574" i="40"/>
  <c r="Q1575" i="40"/>
  <c r="Q1576" i="40"/>
  <c r="Q1577" i="40"/>
  <c r="Q1578" i="40"/>
  <c r="Q1579" i="40"/>
  <c r="Q1580" i="40"/>
  <c r="Q1581" i="40"/>
  <c r="Q1582" i="40"/>
  <c r="Q1583" i="40"/>
  <c r="Q1584" i="40"/>
  <c r="Q1585" i="40"/>
  <c r="Q1586" i="40"/>
  <c r="Q1587" i="40"/>
  <c r="Q1588" i="40"/>
  <c r="Q1589" i="40"/>
  <c r="Q1590" i="40"/>
  <c r="Q1591" i="40"/>
  <c r="Q1592" i="40"/>
  <c r="Q1593" i="40"/>
  <c r="Q1594" i="40"/>
  <c r="Q1595" i="40"/>
  <c r="Q1596" i="40"/>
  <c r="Q1597" i="40"/>
  <c r="Q1598" i="40"/>
  <c r="Q1599" i="40"/>
  <c r="Q1600" i="40"/>
  <c r="Q1601" i="40"/>
  <c r="Q1602" i="40"/>
  <c r="Q1603" i="40"/>
  <c r="Q1604" i="40"/>
  <c r="Q1605" i="40"/>
  <c r="Q1606" i="40"/>
  <c r="Q1607" i="40"/>
  <c r="Q1608" i="40"/>
  <c r="Q1609" i="40"/>
  <c r="Q1610" i="40"/>
  <c r="Q1611" i="40"/>
  <c r="Q1612" i="40"/>
  <c r="Q1613" i="40"/>
  <c r="Q1614" i="40"/>
  <c r="Q1615" i="40"/>
  <c r="Q1616" i="40"/>
  <c r="Q1617" i="40"/>
  <c r="Q1618" i="40"/>
  <c r="Q1619" i="40"/>
  <c r="Q1620" i="40"/>
  <c r="Q1621" i="40"/>
  <c r="Q1622" i="40"/>
  <c r="Q1623" i="40"/>
  <c r="Q1624" i="40"/>
  <c r="Q1625" i="40"/>
  <c r="Q1626" i="40"/>
  <c r="Q1627" i="40"/>
  <c r="Q1628" i="40"/>
  <c r="Q1629" i="40"/>
  <c r="Q1630" i="40"/>
  <c r="Q1631" i="40"/>
  <c r="Q1632" i="40"/>
  <c r="Q1633" i="40"/>
  <c r="Q1634" i="40"/>
  <c r="Q1635" i="40"/>
  <c r="Q1636" i="40"/>
  <c r="Q1637" i="40"/>
  <c r="Q1638" i="40"/>
  <c r="Q1639" i="40"/>
  <c r="Q1640" i="40"/>
  <c r="Q1641" i="40"/>
  <c r="Q1642" i="40"/>
  <c r="Q1643" i="40"/>
  <c r="Q1644" i="40"/>
  <c r="Q1645" i="40"/>
  <c r="Q1646" i="40"/>
  <c r="Q1647" i="40"/>
  <c r="Q1648" i="40"/>
  <c r="Q1649" i="40"/>
  <c r="Q1650" i="40"/>
  <c r="Q1651" i="40"/>
  <c r="Q1652" i="40"/>
  <c r="Q1653" i="40"/>
  <c r="Q1654" i="40"/>
  <c r="Q1655" i="40"/>
  <c r="Q1656" i="40"/>
  <c r="Q1657" i="40"/>
  <c r="Q1658" i="40"/>
  <c r="Q1659" i="40"/>
  <c r="Q1660" i="40"/>
  <c r="Q1661" i="40"/>
  <c r="Q1662" i="40"/>
  <c r="Q1663" i="40"/>
  <c r="Q1664" i="40"/>
  <c r="Q1665" i="40"/>
  <c r="Q1666" i="40"/>
  <c r="Q1667" i="40"/>
  <c r="Q1668" i="40"/>
  <c r="Q1669" i="40"/>
  <c r="Q1670" i="40"/>
  <c r="Q1671" i="40"/>
  <c r="Q1672" i="40"/>
  <c r="Q1673" i="40"/>
  <c r="Q1674" i="40"/>
  <c r="Q1675" i="40"/>
  <c r="Q1676" i="40"/>
  <c r="Q1677" i="40"/>
  <c r="Q1678" i="40"/>
  <c r="Q1679" i="40"/>
  <c r="Q1680" i="40"/>
  <c r="Q1681" i="40"/>
  <c r="Q1682" i="40"/>
  <c r="Q1683" i="40"/>
  <c r="Q1684" i="40"/>
  <c r="Q1685" i="40"/>
  <c r="Q1686" i="40"/>
  <c r="Q1687" i="40"/>
  <c r="Q1688" i="40"/>
  <c r="Q1689" i="40"/>
  <c r="Q1690" i="40"/>
  <c r="Q1691" i="40"/>
  <c r="Q1692" i="40"/>
  <c r="Q1693" i="40"/>
  <c r="Q1694" i="40"/>
  <c r="Q1695" i="40"/>
  <c r="Q1696" i="40"/>
  <c r="Q1697" i="40"/>
  <c r="Q1698" i="40"/>
  <c r="Q1699" i="40"/>
  <c r="Q1700" i="40"/>
  <c r="Q1701" i="40"/>
  <c r="Q1702" i="40"/>
  <c r="Q1703" i="40"/>
  <c r="Q1704" i="40"/>
  <c r="Q1705" i="40"/>
  <c r="Q1706" i="40"/>
  <c r="Q1707" i="40"/>
  <c r="Q1708" i="40"/>
  <c r="Q1709" i="40"/>
  <c r="Q1710" i="40"/>
  <c r="Q1711" i="40"/>
  <c r="Q1712" i="40"/>
  <c r="Q1713" i="40"/>
  <c r="Q1714" i="40"/>
  <c r="Q1715" i="40"/>
  <c r="Q1716" i="40"/>
  <c r="Q1717" i="40"/>
  <c r="Q1718" i="40"/>
  <c r="Q1719" i="40"/>
  <c r="Q1720" i="40"/>
  <c r="Q1721" i="40"/>
  <c r="Q1722" i="40"/>
  <c r="Q1723" i="40"/>
  <c r="Q1724" i="40"/>
  <c r="Q1725" i="40"/>
  <c r="Q1726" i="40"/>
  <c r="Q1727" i="40"/>
  <c r="Q1728" i="40"/>
  <c r="Q1729" i="40"/>
  <c r="Q1730" i="40"/>
  <c r="Q1731" i="40"/>
  <c r="Q1732" i="40"/>
  <c r="Q1733" i="40"/>
  <c r="Q1734" i="40"/>
  <c r="Q1735" i="40"/>
  <c r="Q1736" i="40"/>
  <c r="Q1737" i="40"/>
  <c r="Q1738" i="40"/>
  <c r="Q1739" i="40"/>
  <c r="Q1740" i="40"/>
  <c r="Q1741" i="40"/>
  <c r="Q1742" i="40"/>
  <c r="Q1743" i="40"/>
  <c r="Q1744" i="40"/>
  <c r="Q1745" i="40"/>
  <c r="Q1746" i="40"/>
  <c r="Q1747" i="40"/>
  <c r="Q1748" i="40"/>
  <c r="Q1749" i="40"/>
  <c r="Q1750" i="40"/>
  <c r="Q1751" i="40"/>
  <c r="Q1752" i="40"/>
  <c r="Q1753" i="40"/>
  <c r="Q1754" i="40"/>
  <c r="Q1755" i="40"/>
  <c r="Q1756" i="40"/>
  <c r="Q1757" i="40"/>
  <c r="Q1758" i="40"/>
  <c r="Q1759" i="40"/>
  <c r="Q1760" i="40"/>
  <c r="Q1761" i="40"/>
  <c r="Q1762" i="40"/>
  <c r="Q1763" i="40"/>
  <c r="Q1764" i="40"/>
  <c r="Q1765" i="40"/>
  <c r="Q1766" i="40"/>
  <c r="Q1767" i="40"/>
  <c r="Q1768" i="40"/>
  <c r="Q1769" i="40"/>
  <c r="Q1770" i="40"/>
  <c r="Q1771" i="40"/>
  <c r="Q1772" i="40"/>
  <c r="Q1773" i="40"/>
  <c r="Q1774" i="40"/>
  <c r="Q1775" i="40"/>
  <c r="Q1776" i="40"/>
  <c r="Q1777" i="40"/>
  <c r="Q1778" i="40"/>
  <c r="Q1779" i="40"/>
  <c r="Q1780" i="40"/>
  <c r="Q1781" i="40"/>
  <c r="Q1782" i="40"/>
  <c r="Q1783" i="40"/>
  <c r="Q1784" i="40"/>
  <c r="Q1785" i="40"/>
  <c r="Q1786" i="40"/>
  <c r="Q1787" i="40"/>
  <c r="Q1788" i="40"/>
  <c r="Q1789" i="40"/>
  <c r="Q1790" i="40"/>
  <c r="Q1791" i="40"/>
  <c r="Q1792" i="40"/>
  <c r="Q1793" i="40"/>
  <c r="Q1794" i="40"/>
  <c r="Q1795" i="40"/>
  <c r="Q1796" i="40"/>
  <c r="Q1797" i="40"/>
  <c r="Q1798" i="40"/>
  <c r="Q1799" i="40"/>
  <c r="Q1800" i="40"/>
  <c r="Q1801" i="40"/>
  <c r="Q1802" i="40"/>
  <c r="Q1803" i="40"/>
  <c r="Q1804" i="40"/>
  <c r="Q1805" i="40"/>
  <c r="Q1806" i="40"/>
  <c r="Q1807" i="40"/>
  <c r="Q1808" i="40"/>
  <c r="Q1809" i="40"/>
  <c r="Q1810" i="40"/>
  <c r="Q1811" i="40"/>
  <c r="P14" i="40"/>
  <c r="P15" i="40"/>
  <c r="P16" i="40"/>
  <c r="P17" i="40"/>
  <c r="P18" i="40"/>
  <c r="P19" i="40"/>
  <c r="P20" i="40"/>
  <c r="P21" i="40"/>
  <c r="P22" i="40"/>
  <c r="P23" i="40"/>
  <c r="P24" i="40"/>
  <c r="P25" i="40"/>
  <c r="P26" i="40"/>
  <c r="P27" i="40"/>
  <c r="P28" i="40"/>
  <c r="P29" i="40"/>
  <c r="P30" i="40"/>
  <c r="P31" i="40"/>
  <c r="P32" i="40"/>
  <c r="P33" i="40"/>
  <c r="P34" i="40"/>
  <c r="P35" i="40"/>
  <c r="P36" i="40"/>
  <c r="P37" i="40"/>
  <c r="P38" i="40"/>
  <c r="P39" i="40"/>
  <c r="P40" i="40"/>
  <c r="P41" i="40"/>
  <c r="P42" i="40"/>
  <c r="P43" i="40"/>
  <c r="P44" i="40"/>
  <c r="P45" i="40"/>
  <c r="P46" i="40"/>
  <c r="P47" i="40"/>
  <c r="P48" i="40"/>
  <c r="P49" i="40"/>
  <c r="P50" i="40"/>
  <c r="P51" i="40"/>
  <c r="P52" i="40"/>
  <c r="P53" i="40"/>
  <c r="P54" i="40"/>
  <c r="P55" i="40"/>
  <c r="P56" i="40"/>
  <c r="P57" i="40"/>
  <c r="P58" i="40"/>
  <c r="P59" i="40"/>
  <c r="P60" i="40"/>
  <c r="P61" i="40"/>
  <c r="P62" i="40"/>
  <c r="P63" i="40"/>
  <c r="P64" i="40"/>
  <c r="P65" i="40"/>
  <c r="P66" i="40"/>
  <c r="P67" i="40"/>
  <c r="P68" i="40"/>
  <c r="P69" i="40"/>
  <c r="P70" i="40"/>
  <c r="P71" i="40"/>
  <c r="P72" i="40"/>
  <c r="P73" i="40"/>
  <c r="P74" i="40"/>
  <c r="P75" i="40"/>
  <c r="P76" i="40"/>
  <c r="P77" i="40"/>
  <c r="P78" i="40"/>
  <c r="P79" i="40"/>
  <c r="P80" i="40"/>
  <c r="P81" i="40"/>
  <c r="P82" i="40"/>
  <c r="P83" i="40"/>
  <c r="P84" i="40"/>
  <c r="P85" i="40"/>
  <c r="P86" i="40"/>
  <c r="P87" i="40"/>
  <c r="P88" i="40"/>
  <c r="P89" i="40"/>
  <c r="P90" i="40"/>
  <c r="P91" i="40"/>
  <c r="P92" i="40"/>
  <c r="P93" i="40"/>
  <c r="P94" i="40"/>
  <c r="P95" i="40"/>
  <c r="P96" i="40"/>
  <c r="P97" i="40"/>
  <c r="P98" i="40"/>
  <c r="P99" i="40"/>
  <c r="P100" i="40"/>
  <c r="P101" i="40"/>
  <c r="P102" i="40"/>
  <c r="P103" i="40"/>
  <c r="P104" i="40"/>
  <c r="P105" i="40"/>
  <c r="P106" i="40"/>
  <c r="P107" i="40"/>
  <c r="P108" i="40"/>
  <c r="P109" i="40"/>
  <c r="P110" i="40"/>
  <c r="P111" i="40"/>
  <c r="P112" i="40"/>
  <c r="P113" i="40"/>
  <c r="P114" i="40"/>
  <c r="P115" i="40"/>
  <c r="P116" i="40"/>
  <c r="P117" i="40"/>
  <c r="P118" i="40"/>
  <c r="P119" i="40"/>
  <c r="P120" i="40"/>
  <c r="P121" i="40"/>
  <c r="P122" i="40"/>
  <c r="P123" i="40"/>
  <c r="P124" i="40"/>
  <c r="P125" i="40"/>
  <c r="P126" i="40"/>
  <c r="P127" i="40"/>
  <c r="P128" i="40"/>
  <c r="P129" i="40"/>
  <c r="P130" i="40"/>
  <c r="P131" i="40"/>
  <c r="P132" i="40"/>
  <c r="P133" i="40"/>
  <c r="P134" i="40"/>
  <c r="P135" i="40"/>
  <c r="P136" i="40"/>
  <c r="P137" i="40"/>
  <c r="P138" i="40"/>
  <c r="P139" i="40"/>
  <c r="P140" i="40"/>
  <c r="P141" i="40"/>
  <c r="P142" i="40"/>
  <c r="P143" i="40"/>
  <c r="P144" i="40"/>
  <c r="P145" i="40"/>
  <c r="P146" i="40"/>
  <c r="P147" i="40"/>
  <c r="P148" i="40"/>
  <c r="P149" i="40"/>
  <c r="P150" i="40"/>
  <c r="P151" i="40"/>
  <c r="P152" i="40"/>
  <c r="P153" i="40"/>
  <c r="P154" i="40"/>
  <c r="P155" i="40"/>
  <c r="P156" i="40"/>
  <c r="P157" i="40"/>
  <c r="P158" i="40"/>
  <c r="P159" i="40"/>
  <c r="P160" i="40"/>
  <c r="P161" i="40"/>
  <c r="P162" i="40"/>
  <c r="P163" i="40"/>
  <c r="P164" i="40"/>
  <c r="P165" i="40"/>
  <c r="P166" i="40"/>
  <c r="P167" i="40"/>
  <c r="P168" i="40"/>
  <c r="P169" i="40"/>
  <c r="P170" i="40"/>
  <c r="P171" i="40"/>
  <c r="P172" i="40"/>
  <c r="P173" i="40"/>
  <c r="P174" i="40"/>
  <c r="P175" i="40"/>
  <c r="P176" i="40"/>
  <c r="P177" i="40"/>
  <c r="P178" i="40"/>
  <c r="P179" i="40"/>
  <c r="P180" i="40"/>
  <c r="P181" i="40"/>
  <c r="P182" i="40"/>
  <c r="P183" i="40"/>
  <c r="P184" i="40"/>
  <c r="P185" i="40"/>
  <c r="P186" i="40"/>
  <c r="P187" i="40"/>
  <c r="P188" i="40"/>
  <c r="P189" i="40"/>
  <c r="P190" i="40"/>
  <c r="P191" i="40"/>
  <c r="P192" i="40"/>
  <c r="P193" i="40"/>
  <c r="P194" i="40"/>
  <c r="P195" i="40"/>
  <c r="P196" i="40"/>
  <c r="P197" i="40"/>
  <c r="P198" i="40"/>
  <c r="P199" i="40"/>
  <c r="P200" i="40"/>
  <c r="P201" i="40"/>
  <c r="P202" i="40"/>
  <c r="P203" i="40"/>
  <c r="P204" i="40"/>
  <c r="P205" i="40"/>
  <c r="P206" i="40"/>
  <c r="P207" i="40"/>
  <c r="P208" i="40"/>
  <c r="P209" i="40"/>
  <c r="P210" i="40"/>
  <c r="P211" i="40"/>
  <c r="P212" i="40"/>
  <c r="P213" i="40"/>
  <c r="P214" i="40"/>
  <c r="P215" i="40"/>
  <c r="P216" i="40"/>
  <c r="P217" i="40"/>
  <c r="P218" i="40"/>
  <c r="P219" i="40"/>
  <c r="P220" i="40"/>
  <c r="P221" i="40"/>
  <c r="P222" i="40"/>
  <c r="P223" i="40"/>
  <c r="P224" i="40"/>
  <c r="P225" i="40"/>
  <c r="P226" i="40"/>
  <c r="P227" i="40"/>
  <c r="P228" i="40"/>
  <c r="P229" i="40"/>
  <c r="P230" i="40"/>
  <c r="P231" i="40"/>
  <c r="P232" i="40"/>
  <c r="P233" i="40"/>
  <c r="P234" i="40"/>
  <c r="P235" i="40"/>
  <c r="P236" i="40"/>
  <c r="P237" i="40"/>
  <c r="P238" i="40"/>
  <c r="P239" i="40"/>
  <c r="P240" i="40"/>
  <c r="P241" i="40"/>
  <c r="P242" i="40"/>
  <c r="P243" i="40"/>
  <c r="P244" i="40"/>
  <c r="P245" i="40"/>
  <c r="P246" i="40"/>
  <c r="P247" i="40"/>
  <c r="P248" i="40"/>
  <c r="P249" i="40"/>
  <c r="P250" i="40"/>
  <c r="P251" i="40"/>
  <c r="P252" i="40"/>
  <c r="P253" i="40"/>
  <c r="P254" i="40"/>
  <c r="P255" i="40"/>
  <c r="P256" i="40"/>
  <c r="P257" i="40"/>
  <c r="P258" i="40"/>
  <c r="P259" i="40"/>
  <c r="P260" i="40"/>
  <c r="P261" i="40"/>
  <c r="P262" i="40"/>
  <c r="P263" i="40"/>
  <c r="P264" i="40"/>
  <c r="P265" i="40"/>
  <c r="P266" i="40"/>
  <c r="P267" i="40"/>
  <c r="P268" i="40"/>
  <c r="P269" i="40"/>
  <c r="P270" i="40"/>
  <c r="P271" i="40"/>
  <c r="P272" i="40"/>
  <c r="P273" i="40"/>
  <c r="P274" i="40"/>
  <c r="P275" i="40"/>
  <c r="P276" i="40"/>
  <c r="P277" i="40"/>
  <c r="P278" i="40"/>
  <c r="P279" i="40"/>
  <c r="P280" i="40"/>
  <c r="P281" i="40"/>
  <c r="P282" i="40"/>
  <c r="P283" i="40"/>
  <c r="P284" i="40"/>
  <c r="P285" i="40"/>
  <c r="P286" i="40"/>
  <c r="P287" i="40"/>
  <c r="P288" i="40"/>
  <c r="P289" i="40"/>
  <c r="P290" i="40"/>
  <c r="P291" i="40"/>
  <c r="P292" i="40"/>
  <c r="P293" i="40"/>
  <c r="P294" i="40"/>
  <c r="P295" i="40"/>
  <c r="P296" i="40"/>
  <c r="P297" i="40"/>
  <c r="P298" i="40"/>
  <c r="P299" i="40"/>
  <c r="P300" i="40"/>
  <c r="P301" i="40"/>
  <c r="P302" i="40"/>
  <c r="P303" i="40"/>
  <c r="P304" i="40"/>
  <c r="P305" i="40"/>
  <c r="P306" i="40"/>
  <c r="P307" i="40"/>
  <c r="P308" i="40"/>
  <c r="P309" i="40"/>
  <c r="P310" i="40"/>
  <c r="P311" i="40"/>
  <c r="P312" i="40"/>
  <c r="P313" i="40"/>
  <c r="P314" i="40"/>
  <c r="P315" i="40"/>
  <c r="P316" i="40"/>
  <c r="P317" i="40"/>
  <c r="P318" i="40"/>
  <c r="P319" i="40"/>
  <c r="P320" i="40"/>
  <c r="P321" i="40"/>
  <c r="P322" i="40"/>
  <c r="P323" i="40"/>
  <c r="P324" i="40"/>
  <c r="P325" i="40"/>
  <c r="P326" i="40"/>
  <c r="P327" i="40"/>
  <c r="P328" i="40"/>
  <c r="P329" i="40"/>
  <c r="P330" i="40"/>
  <c r="P331" i="40"/>
  <c r="P332" i="40"/>
  <c r="P333" i="40"/>
  <c r="P334" i="40"/>
  <c r="P335" i="40"/>
  <c r="P336" i="40"/>
  <c r="P337" i="40"/>
  <c r="P338" i="40"/>
  <c r="P339" i="40"/>
  <c r="P340" i="40"/>
  <c r="P341" i="40"/>
  <c r="P342" i="40"/>
  <c r="P343" i="40"/>
  <c r="P344" i="40"/>
  <c r="P345" i="40"/>
  <c r="P346" i="40"/>
  <c r="P347" i="40"/>
  <c r="P348" i="40"/>
  <c r="P349" i="40"/>
  <c r="P350" i="40"/>
  <c r="P351" i="40"/>
  <c r="P352" i="40"/>
  <c r="P353" i="40"/>
  <c r="P354" i="40"/>
  <c r="P355" i="40"/>
  <c r="P356" i="40"/>
  <c r="P357" i="40"/>
  <c r="P358" i="40"/>
  <c r="P359" i="40"/>
  <c r="P360" i="40"/>
  <c r="P361" i="40"/>
  <c r="P362" i="40"/>
  <c r="P363" i="40"/>
  <c r="P364" i="40"/>
  <c r="P365" i="40"/>
  <c r="P366" i="40"/>
  <c r="P367" i="40"/>
  <c r="P368" i="40"/>
  <c r="P369" i="40"/>
  <c r="P370" i="40"/>
  <c r="P371" i="40"/>
  <c r="P372" i="40"/>
  <c r="P373" i="40"/>
  <c r="P374" i="40"/>
  <c r="P375" i="40"/>
  <c r="P376" i="40"/>
  <c r="P377" i="40"/>
  <c r="P378" i="40"/>
  <c r="P379" i="40"/>
  <c r="P380" i="40"/>
  <c r="P381" i="40"/>
  <c r="P382" i="40"/>
  <c r="P383" i="40"/>
  <c r="P384" i="40"/>
  <c r="P385" i="40"/>
  <c r="P386" i="40"/>
  <c r="P387" i="40"/>
  <c r="P388" i="40"/>
  <c r="P389" i="40"/>
  <c r="P390" i="40"/>
  <c r="P391" i="40"/>
  <c r="P392" i="40"/>
  <c r="P393" i="40"/>
  <c r="P394" i="40"/>
  <c r="P395" i="40"/>
  <c r="P396" i="40"/>
  <c r="P397" i="40"/>
  <c r="P398" i="40"/>
  <c r="P399" i="40"/>
  <c r="P400" i="40"/>
  <c r="P401" i="40"/>
  <c r="P402" i="40"/>
  <c r="P403" i="40"/>
  <c r="P404" i="40"/>
  <c r="P405" i="40"/>
  <c r="P406" i="40"/>
  <c r="P407" i="40"/>
  <c r="P408" i="40"/>
  <c r="P409" i="40"/>
  <c r="P410" i="40"/>
  <c r="P411" i="40"/>
  <c r="P412" i="40"/>
  <c r="P413" i="40"/>
  <c r="P414" i="40"/>
  <c r="P415" i="40"/>
  <c r="P416" i="40"/>
  <c r="P417" i="40"/>
  <c r="P418" i="40"/>
  <c r="P419" i="40"/>
  <c r="P420" i="40"/>
  <c r="P421" i="40"/>
  <c r="P422" i="40"/>
  <c r="P423" i="40"/>
  <c r="P424" i="40"/>
  <c r="P425" i="40"/>
  <c r="P426" i="40"/>
  <c r="P427" i="40"/>
  <c r="P428" i="40"/>
  <c r="P429" i="40"/>
  <c r="P430" i="40"/>
  <c r="P431" i="40"/>
  <c r="P432" i="40"/>
  <c r="P433" i="40"/>
  <c r="P434" i="40"/>
  <c r="P435" i="40"/>
  <c r="P436" i="40"/>
  <c r="P437" i="40"/>
  <c r="P438" i="40"/>
  <c r="P439" i="40"/>
  <c r="P440" i="40"/>
  <c r="P441" i="40"/>
  <c r="P442" i="40"/>
  <c r="P443" i="40"/>
  <c r="P444" i="40"/>
  <c r="P445" i="40"/>
  <c r="P446" i="40"/>
  <c r="P447" i="40"/>
  <c r="P448" i="40"/>
  <c r="P449" i="40"/>
  <c r="P450" i="40"/>
  <c r="P451" i="40"/>
  <c r="P452" i="40"/>
  <c r="P453" i="40"/>
  <c r="P454" i="40"/>
  <c r="P455" i="40"/>
  <c r="P456" i="40"/>
  <c r="P457" i="40"/>
  <c r="P458" i="40"/>
  <c r="P459" i="40"/>
  <c r="P460" i="40"/>
  <c r="P461" i="40"/>
  <c r="P462" i="40"/>
  <c r="P463" i="40"/>
  <c r="P464" i="40"/>
  <c r="P465" i="40"/>
  <c r="P466" i="40"/>
  <c r="P467" i="40"/>
  <c r="P468" i="40"/>
  <c r="P469" i="40"/>
  <c r="P470" i="40"/>
  <c r="P471" i="40"/>
  <c r="P472" i="40"/>
  <c r="P473" i="40"/>
  <c r="P474" i="40"/>
  <c r="P475" i="40"/>
  <c r="P476" i="40"/>
  <c r="P477" i="40"/>
  <c r="P478" i="40"/>
  <c r="P479" i="40"/>
  <c r="P480" i="40"/>
  <c r="P481" i="40"/>
  <c r="P482" i="40"/>
  <c r="P483" i="40"/>
  <c r="P484" i="40"/>
  <c r="P485" i="40"/>
  <c r="P486" i="40"/>
  <c r="P487" i="40"/>
  <c r="P488" i="40"/>
  <c r="P489" i="40"/>
  <c r="P490" i="40"/>
  <c r="P491" i="40"/>
  <c r="P492" i="40"/>
  <c r="P493" i="40"/>
  <c r="P494" i="40"/>
  <c r="P495" i="40"/>
  <c r="P496" i="40"/>
  <c r="P497" i="40"/>
  <c r="P498" i="40"/>
  <c r="P499" i="40"/>
  <c r="P500" i="40"/>
  <c r="P501" i="40"/>
  <c r="P502" i="40"/>
  <c r="P503" i="40"/>
  <c r="P504" i="40"/>
  <c r="P505" i="40"/>
  <c r="P506" i="40"/>
  <c r="P507" i="40"/>
  <c r="P508" i="40"/>
  <c r="P509" i="40"/>
  <c r="P510" i="40"/>
  <c r="P511" i="40"/>
  <c r="P512" i="40"/>
  <c r="P513" i="40"/>
  <c r="P514" i="40"/>
  <c r="P515" i="40"/>
  <c r="P516" i="40"/>
  <c r="P517" i="40"/>
  <c r="P518" i="40"/>
  <c r="P519" i="40"/>
  <c r="P520" i="40"/>
  <c r="P521" i="40"/>
  <c r="P522" i="40"/>
  <c r="P523" i="40"/>
  <c r="P524" i="40"/>
  <c r="P525" i="40"/>
  <c r="P526" i="40"/>
  <c r="P527" i="40"/>
  <c r="P528" i="40"/>
  <c r="P529" i="40"/>
  <c r="P530" i="40"/>
  <c r="P531" i="40"/>
  <c r="P532" i="40"/>
  <c r="P533" i="40"/>
  <c r="P534" i="40"/>
  <c r="P535" i="40"/>
  <c r="P536" i="40"/>
  <c r="P537" i="40"/>
  <c r="P538" i="40"/>
  <c r="P539" i="40"/>
  <c r="P540" i="40"/>
  <c r="P541" i="40"/>
  <c r="P542" i="40"/>
  <c r="P543" i="40"/>
  <c r="P544" i="40"/>
  <c r="P545" i="40"/>
  <c r="P546" i="40"/>
  <c r="P547" i="40"/>
  <c r="P548" i="40"/>
  <c r="P549" i="40"/>
  <c r="P550" i="40"/>
  <c r="P551" i="40"/>
  <c r="P552" i="40"/>
  <c r="P553" i="40"/>
  <c r="P554" i="40"/>
  <c r="P555" i="40"/>
  <c r="P556" i="40"/>
  <c r="P557" i="40"/>
  <c r="P558" i="40"/>
  <c r="P559" i="40"/>
  <c r="P560" i="40"/>
  <c r="P561" i="40"/>
  <c r="P562" i="40"/>
  <c r="P563" i="40"/>
  <c r="P564" i="40"/>
  <c r="P565" i="40"/>
  <c r="P566" i="40"/>
  <c r="P567" i="40"/>
  <c r="P568" i="40"/>
  <c r="P569" i="40"/>
  <c r="P570" i="40"/>
  <c r="P571" i="40"/>
  <c r="P572" i="40"/>
  <c r="P573" i="40"/>
  <c r="P574" i="40"/>
  <c r="P575" i="40"/>
  <c r="P576" i="40"/>
  <c r="P577" i="40"/>
  <c r="P578" i="40"/>
  <c r="P579" i="40"/>
  <c r="P580" i="40"/>
  <c r="P581" i="40"/>
  <c r="P582" i="40"/>
  <c r="P583" i="40"/>
  <c r="P584" i="40"/>
  <c r="P585" i="40"/>
  <c r="P586" i="40"/>
  <c r="P587" i="40"/>
  <c r="P588" i="40"/>
  <c r="P589" i="40"/>
  <c r="P590" i="40"/>
  <c r="P591" i="40"/>
  <c r="P592" i="40"/>
  <c r="P593" i="40"/>
  <c r="P594" i="40"/>
  <c r="P595" i="40"/>
  <c r="P596" i="40"/>
  <c r="P597" i="40"/>
  <c r="P598" i="40"/>
  <c r="P599" i="40"/>
  <c r="P600" i="40"/>
  <c r="P601" i="40"/>
  <c r="P602" i="40"/>
  <c r="P603" i="40"/>
  <c r="P604" i="40"/>
  <c r="P605" i="40"/>
  <c r="P606" i="40"/>
  <c r="P607" i="40"/>
  <c r="P608" i="40"/>
  <c r="P609" i="40"/>
  <c r="P610" i="40"/>
  <c r="P611" i="40"/>
  <c r="P612" i="40"/>
  <c r="P613" i="40"/>
  <c r="P614" i="40"/>
  <c r="P615" i="40"/>
  <c r="P616" i="40"/>
  <c r="P617" i="40"/>
  <c r="P618" i="40"/>
  <c r="P619" i="40"/>
  <c r="P620" i="40"/>
  <c r="P621" i="40"/>
  <c r="P622" i="40"/>
  <c r="P623" i="40"/>
  <c r="P624" i="40"/>
  <c r="P625" i="40"/>
  <c r="P626" i="40"/>
  <c r="P627" i="40"/>
  <c r="P628" i="40"/>
  <c r="P629" i="40"/>
  <c r="P630" i="40"/>
  <c r="P631" i="40"/>
  <c r="P632" i="40"/>
  <c r="P633" i="40"/>
  <c r="P634" i="40"/>
  <c r="P635" i="40"/>
  <c r="P636" i="40"/>
  <c r="P637" i="40"/>
  <c r="P638" i="40"/>
  <c r="P639" i="40"/>
  <c r="P640" i="40"/>
  <c r="P641" i="40"/>
  <c r="P642" i="40"/>
  <c r="P643" i="40"/>
  <c r="P644" i="40"/>
  <c r="P645" i="40"/>
  <c r="P646" i="40"/>
  <c r="P647" i="40"/>
  <c r="P648" i="40"/>
  <c r="P649" i="40"/>
  <c r="P650" i="40"/>
  <c r="P651" i="40"/>
  <c r="P652" i="40"/>
  <c r="P653" i="40"/>
  <c r="P654" i="40"/>
  <c r="P655" i="40"/>
  <c r="P656" i="40"/>
  <c r="P657" i="40"/>
  <c r="P658" i="40"/>
  <c r="P659" i="40"/>
  <c r="P660" i="40"/>
  <c r="P661" i="40"/>
  <c r="P662" i="40"/>
  <c r="P663" i="40"/>
  <c r="P664" i="40"/>
  <c r="P665" i="40"/>
  <c r="P666" i="40"/>
  <c r="P667" i="40"/>
  <c r="P668" i="40"/>
  <c r="P669" i="40"/>
  <c r="P670" i="40"/>
  <c r="P671" i="40"/>
  <c r="P672" i="40"/>
  <c r="P673" i="40"/>
  <c r="P674" i="40"/>
  <c r="P675" i="40"/>
  <c r="P676" i="40"/>
  <c r="P677" i="40"/>
  <c r="P678" i="40"/>
  <c r="P679" i="40"/>
  <c r="P680" i="40"/>
  <c r="P681" i="40"/>
  <c r="P682" i="40"/>
  <c r="P683" i="40"/>
  <c r="P684" i="40"/>
  <c r="P685" i="40"/>
  <c r="P686" i="40"/>
  <c r="P687" i="40"/>
  <c r="P688" i="40"/>
  <c r="P689" i="40"/>
  <c r="P690" i="40"/>
  <c r="P691" i="40"/>
  <c r="P692" i="40"/>
  <c r="P693" i="40"/>
  <c r="P694" i="40"/>
  <c r="P695" i="40"/>
  <c r="P696" i="40"/>
  <c r="P697" i="40"/>
  <c r="P698" i="40"/>
  <c r="P699" i="40"/>
  <c r="P700" i="40"/>
  <c r="P701" i="40"/>
  <c r="P702" i="40"/>
  <c r="P703" i="40"/>
  <c r="P704" i="40"/>
  <c r="P705" i="40"/>
  <c r="P706" i="40"/>
  <c r="P707" i="40"/>
  <c r="P708" i="40"/>
  <c r="P709" i="40"/>
  <c r="P710" i="40"/>
  <c r="P711" i="40"/>
  <c r="P712" i="40"/>
  <c r="P713" i="40"/>
  <c r="P714" i="40"/>
  <c r="P715" i="40"/>
  <c r="P716" i="40"/>
  <c r="P717" i="40"/>
  <c r="P718" i="40"/>
  <c r="P719" i="40"/>
  <c r="P720" i="40"/>
  <c r="P721" i="40"/>
  <c r="P722" i="40"/>
  <c r="P723" i="40"/>
  <c r="P724" i="40"/>
  <c r="P725" i="40"/>
  <c r="P726" i="40"/>
  <c r="P727" i="40"/>
  <c r="P728" i="40"/>
  <c r="P729" i="40"/>
  <c r="P730" i="40"/>
  <c r="P731" i="40"/>
  <c r="P732" i="40"/>
  <c r="P733" i="40"/>
  <c r="P734" i="40"/>
  <c r="P735" i="40"/>
  <c r="P736" i="40"/>
  <c r="P737" i="40"/>
  <c r="P738" i="40"/>
  <c r="P739" i="40"/>
  <c r="P740" i="40"/>
  <c r="P741" i="40"/>
  <c r="P742" i="40"/>
  <c r="P743" i="40"/>
  <c r="P744" i="40"/>
  <c r="P745" i="40"/>
  <c r="P746" i="40"/>
  <c r="P747" i="40"/>
  <c r="P748" i="40"/>
  <c r="P749" i="40"/>
  <c r="P750" i="40"/>
  <c r="P751" i="40"/>
  <c r="P752" i="40"/>
  <c r="P753" i="40"/>
  <c r="P754" i="40"/>
  <c r="P755" i="40"/>
  <c r="P756" i="40"/>
  <c r="P757" i="40"/>
  <c r="P758" i="40"/>
  <c r="P759" i="40"/>
  <c r="P760" i="40"/>
  <c r="P761" i="40"/>
  <c r="P762" i="40"/>
  <c r="P763" i="40"/>
  <c r="P764" i="40"/>
  <c r="P765" i="40"/>
  <c r="P766" i="40"/>
  <c r="P767" i="40"/>
  <c r="P768" i="40"/>
  <c r="P769" i="40"/>
  <c r="P770" i="40"/>
  <c r="P771" i="40"/>
  <c r="P772" i="40"/>
  <c r="P773" i="40"/>
  <c r="P774" i="40"/>
  <c r="P775" i="40"/>
  <c r="P776" i="40"/>
  <c r="P777" i="40"/>
  <c r="P778" i="40"/>
  <c r="P779" i="40"/>
  <c r="P780" i="40"/>
  <c r="P781" i="40"/>
  <c r="P782" i="40"/>
  <c r="P783" i="40"/>
  <c r="P784" i="40"/>
  <c r="P785" i="40"/>
  <c r="P786" i="40"/>
  <c r="P787" i="40"/>
  <c r="P788" i="40"/>
  <c r="P789" i="40"/>
  <c r="P790" i="40"/>
  <c r="P791" i="40"/>
  <c r="P792" i="40"/>
  <c r="P793" i="40"/>
  <c r="P794" i="40"/>
  <c r="P795" i="40"/>
  <c r="P796" i="40"/>
  <c r="P797" i="40"/>
  <c r="P798" i="40"/>
  <c r="P799" i="40"/>
  <c r="P800" i="40"/>
  <c r="P801" i="40"/>
  <c r="P802" i="40"/>
  <c r="P803" i="40"/>
  <c r="P804" i="40"/>
  <c r="P805" i="40"/>
  <c r="P806" i="40"/>
  <c r="P807" i="40"/>
  <c r="P808" i="40"/>
  <c r="P809" i="40"/>
  <c r="P810" i="40"/>
  <c r="P811" i="40"/>
  <c r="P812" i="40"/>
  <c r="P813" i="40"/>
  <c r="P814" i="40"/>
  <c r="P815" i="40"/>
  <c r="P816" i="40"/>
  <c r="P817" i="40"/>
  <c r="P818" i="40"/>
  <c r="P819" i="40"/>
  <c r="P820" i="40"/>
  <c r="P821" i="40"/>
  <c r="P822" i="40"/>
  <c r="P823" i="40"/>
  <c r="P824" i="40"/>
  <c r="P825" i="40"/>
  <c r="P826" i="40"/>
  <c r="P827" i="40"/>
  <c r="P828" i="40"/>
  <c r="P829" i="40"/>
  <c r="P830" i="40"/>
  <c r="P831" i="40"/>
  <c r="P832" i="40"/>
  <c r="P833" i="40"/>
  <c r="P834" i="40"/>
  <c r="P835" i="40"/>
  <c r="P836" i="40"/>
  <c r="P837" i="40"/>
  <c r="P838" i="40"/>
  <c r="P839" i="40"/>
  <c r="P840" i="40"/>
  <c r="P841" i="40"/>
  <c r="P842" i="40"/>
  <c r="P843" i="40"/>
  <c r="P844" i="40"/>
  <c r="P845" i="40"/>
  <c r="P846" i="40"/>
  <c r="P847" i="40"/>
  <c r="P848" i="40"/>
  <c r="P849" i="40"/>
  <c r="P850" i="40"/>
  <c r="P851" i="40"/>
  <c r="P852" i="40"/>
  <c r="P853" i="40"/>
  <c r="P854" i="40"/>
  <c r="P855" i="40"/>
  <c r="P856" i="40"/>
  <c r="P857" i="40"/>
  <c r="P858" i="40"/>
  <c r="P859" i="40"/>
  <c r="P860" i="40"/>
  <c r="P861" i="40"/>
  <c r="P862" i="40"/>
  <c r="P863" i="40"/>
  <c r="P864" i="40"/>
  <c r="P865" i="40"/>
  <c r="P866" i="40"/>
  <c r="P867" i="40"/>
  <c r="P868" i="40"/>
  <c r="P869" i="40"/>
  <c r="P870" i="40"/>
  <c r="P871" i="40"/>
  <c r="P872" i="40"/>
  <c r="P873" i="40"/>
  <c r="P874" i="40"/>
  <c r="P875" i="40"/>
  <c r="P876" i="40"/>
  <c r="P877" i="40"/>
  <c r="P878" i="40"/>
  <c r="P879" i="40"/>
  <c r="P880" i="40"/>
  <c r="P881" i="40"/>
  <c r="P882" i="40"/>
  <c r="P883" i="40"/>
  <c r="P884" i="40"/>
  <c r="P885" i="40"/>
  <c r="P886" i="40"/>
  <c r="P887" i="40"/>
  <c r="P888" i="40"/>
  <c r="P889" i="40"/>
  <c r="P890" i="40"/>
  <c r="P891" i="40"/>
  <c r="P892" i="40"/>
  <c r="P893" i="40"/>
  <c r="P894" i="40"/>
  <c r="P895" i="40"/>
  <c r="P896" i="40"/>
  <c r="P897" i="40"/>
  <c r="P898" i="40"/>
  <c r="P899" i="40"/>
  <c r="P900" i="40"/>
  <c r="P901" i="40"/>
  <c r="P902" i="40"/>
  <c r="P903" i="40"/>
  <c r="P904" i="40"/>
  <c r="P905" i="40"/>
  <c r="P906" i="40"/>
  <c r="P907" i="40"/>
  <c r="P908" i="40"/>
  <c r="P909" i="40"/>
  <c r="P910" i="40"/>
  <c r="P911" i="40"/>
  <c r="P912" i="40"/>
  <c r="P913" i="40"/>
  <c r="P914" i="40"/>
  <c r="P915" i="40"/>
  <c r="P916" i="40"/>
  <c r="P917" i="40"/>
  <c r="P918" i="40"/>
  <c r="P919" i="40"/>
  <c r="P920" i="40"/>
  <c r="P921" i="40"/>
  <c r="P922" i="40"/>
  <c r="P923" i="40"/>
  <c r="P924" i="40"/>
  <c r="P925" i="40"/>
  <c r="P926" i="40"/>
  <c r="P927" i="40"/>
  <c r="P928" i="40"/>
  <c r="P929" i="40"/>
  <c r="P930" i="40"/>
  <c r="P931" i="40"/>
  <c r="P932" i="40"/>
  <c r="P933" i="40"/>
  <c r="P934" i="40"/>
  <c r="P935" i="40"/>
  <c r="P936" i="40"/>
  <c r="P937" i="40"/>
  <c r="P938" i="40"/>
  <c r="P939" i="40"/>
  <c r="P940" i="40"/>
  <c r="P941" i="40"/>
  <c r="P942" i="40"/>
  <c r="P943" i="40"/>
  <c r="P944" i="40"/>
  <c r="P945" i="40"/>
  <c r="P946" i="40"/>
  <c r="P947" i="40"/>
  <c r="P948" i="40"/>
  <c r="P949" i="40"/>
  <c r="P950" i="40"/>
  <c r="P951" i="40"/>
  <c r="P952" i="40"/>
  <c r="P953" i="40"/>
  <c r="P954" i="40"/>
  <c r="P955" i="40"/>
  <c r="P956" i="40"/>
  <c r="P957" i="40"/>
  <c r="P958" i="40"/>
  <c r="P959" i="40"/>
  <c r="P960" i="40"/>
  <c r="P961" i="40"/>
  <c r="P962" i="40"/>
  <c r="P963" i="40"/>
  <c r="P964" i="40"/>
  <c r="P965" i="40"/>
  <c r="P966" i="40"/>
  <c r="P967" i="40"/>
  <c r="P968" i="40"/>
  <c r="P969" i="40"/>
  <c r="P970" i="40"/>
  <c r="P971" i="40"/>
  <c r="P972" i="40"/>
  <c r="P973" i="40"/>
  <c r="P974" i="40"/>
  <c r="P975" i="40"/>
  <c r="P976" i="40"/>
  <c r="P977" i="40"/>
  <c r="P978" i="40"/>
  <c r="P979" i="40"/>
  <c r="P980" i="40"/>
  <c r="P981" i="40"/>
  <c r="P982" i="40"/>
  <c r="P983" i="40"/>
  <c r="P984" i="40"/>
  <c r="P985" i="40"/>
  <c r="P986" i="40"/>
  <c r="P987" i="40"/>
  <c r="P988" i="40"/>
  <c r="P989" i="40"/>
  <c r="P990" i="40"/>
  <c r="P991" i="40"/>
  <c r="P992" i="40"/>
  <c r="P993" i="40"/>
  <c r="P994" i="40"/>
  <c r="P995" i="40"/>
  <c r="P996" i="40"/>
  <c r="P997" i="40"/>
  <c r="P998" i="40"/>
  <c r="P999" i="40"/>
  <c r="P1000" i="40"/>
  <c r="P1001" i="40"/>
  <c r="P1002" i="40"/>
  <c r="P1003" i="40"/>
  <c r="P1004" i="40"/>
  <c r="P1005" i="40"/>
  <c r="P1006" i="40"/>
  <c r="P1007" i="40"/>
  <c r="P1008" i="40"/>
  <c r="P1009" i="40"/>
  <c r="P1010" i="40"/>
  <c r="P1011" i="40"/>
  <c r="P1012" i="40"/>
  <c r="P1013" i="40"/>
  <c r="P1014" i="40"/>
  <c r="P1015" i="40"/>
  <c r="P1016" i="40"/>
  <c r="P1017" i="40"/>
  <c r="P1018" i="40"/>
  <c r="P1019" i="40"/>
  <c r="P1020" i="40"/>
  <c r="P1021" i="40"/>
  <c r="P1022" i="40"/>
  <c r="P1023" i="40"/>
  <c r="P1024" i="40"/>
  <c r="P1025" i="40"/>
  <c r="P1026" i="40"/>
  <c r="P1027" i="40"/>
  <c r="P1028" i="40"/>
  <c r="P1029" i="40"/>
  <c r="P1030" i="40"/>
  <c r="P1031" i="40"/>
  <c r="P1032" i="40"/>
  <c r="P1033" i="40"/>
  <c r="P1034" i="40"/>
  <c r="P1035" i="40"/>
  <c r="P1036" i="40"/>
  <c r="P1037" i="40"/>
  <c r="P1038" i="40"/>
  <c r="P1039" i="40"/>
  <c r="P1040" i="40"/>
  <c r="P1041" i="40"/>
  <c r="P1042" i="40"/>
  <c r="P1043" i="40"/>
  <c r="P1044" i="40"/>
  <c r="P1045" i="40"/>
  <c r="P1046" i="40"/>
  <c r="P1047" i="40"/>
  <c r="P1048" i="40"/>
  <c r="P1049" i="40"/>
  <c r="P1050" i="40"/>
  <c r="P1051" i="40"/>
  <c r="P1052" i="40"/>
  <c r="P1053" i="40"/>
  <c r="P1054" i="40"/>
  <c r="P1055" i="40"/>
  <c r="P1056" i="40"/>
  <c r="P1057" i="40"/>
  <c r="P1058" i="40"/>
  <c r="P1059" i="40"/>
  <c r="P1060" i="40"/>
  <c r="P1061" i="40"/>
  <c r="P1062" i="40"/>
  <c r="P1063" i="40"/>
  <c r="P1064" i="40"/>
  <c r="P1065" i="40"/>
  <c r="P1066" i="40"/>
  <c r="P1067" i="40"/>
  <c r="P1068" i="40"/>
  <c r="P1069" i="40"/>
  <c r="P1070" i="40"/>
  <c r="P1071" i="40"/>
  <c r="P1072" i="40"/>
  <c r="P1073" i="40"/>
  <c r="P1074" i="40"/>
  <c r="P1075" i="40"/>
  <c r="P1076" i="40"/>
  <c r="P1077" i="40"/>
  <c r="P1078" i="40"/>
  <c r="P1079" i="40"/>
  <c r="P1080" i="40"/>
  <c r="P1081" i="40"/>
  <c r="P1082" i="40"/>
  <c r="P1083" i="40"/>
  <c r="P1084" i="40"/>
  <c r="P1085" i="40"/>
  <c r="P1086" i="40"/>
  <c r="P1087" i="40"/>
  <c r="P1088" i="40"/>
  <c r="P1089" i="40"/>
  <c r="P1090" i="40"/>
  <c r="P1091" i="40"/>
  <c r="P1092" i="40"/>
  <c r="P1093" i="40"/>
  <c r="P1094" i="40"/>
  <c r="P1095" i="40"/>
  <c r="P1096" i="40"/>
  <c r="P1097" i="40"/>
  <c r="P1098" i="40"/>
  <c r="P1099" i="40"/>
  <c r="P1100" i="40"/>
  <c r="P1101" i="40"/>
  <c r="P1102" i="40"/>
  <c r="P1103" i="40"/>
  <c r="P1104" i="40"/>
  <c r="P1105" i="40"/>
  <c r="P1106" i="40"/>
  <c r="P1107" i="40"/>
  <c r="P1108" i="40"/>
  <c r="P1109" i="40"/>
  <c r="P1110" i="40"/>
  <c r="P1111" i="40"/>
  <c r="P1112" i="40"/>
  <c r="P1113" i="40"/>
  <c r="P1114" i="40"/>
  <c r="P1115" i="40"/>
  <c r="P1116" i="40"/>
  <c r="P1117" i="40"/>
  <c r="P1118" i="40"/>
  <c r="P1119" i="40"/>
  <c r="P1120" i="40"/>
  <c r="P1121" i="40"/>
  <c r="P1122" i="40"/>
  <c r="P1123" i="40"/>
  <c r="P1124" i="40"/>
  <c r="P1125" i="40"/>
  <c r="P1126" i="40"/>
  <c r="P1127" i="40"/>
  <c r="P1128" i="40"/>
  <c r="P1129" i="40"/>
  <c r="P1130" i="40"/>
  <c r="P1131" i="40"/>
  <c r="P1132" i="40"/>
  <c r="P1133" i="40"/>
  <c r="P1134" i="40"/>
  <c r="P1135" i="40"/>
  <c r="P1136" i="40"/>
  <c r="P1137" i="40"/>
  <c r="P1138" i="40"/>
  <c r="P1139" i="40"/>
  <c r="P1140" i="40"/>
  <c r="P1141" i="40"/>
  <c r="P1142" i="40"/>
  <c r="P1143" i="40"/>
  <c r="P1144" i="40"/>
  <c r="P1145" i="40"/>
  <c r="P1146" i="40"/>
  <c r="P1147" i="40"/>
  <c r="P1148" i="40"/>
  <c r="P1149" i="40"/>
  <c r="P1150" i="40"/>
  <c r="P1151" i="40"/>
  <c r="P1152" i="40"/>
  <c r="P1153" i="40"/>
  <c r="P1154" i="40"/>
  <c r="P1155" i="40"/>
  <c r="P1156" i="40"/>
  <c r="P1157" i="40"/>
  <c r="P1158" i="40"/>
  <c r="P1159" i="40"/>
  <c r="P1160" i="40"/>
  <c r="P1161" i="40"/>
  <c r="P1162" i="40"/>
  <c r="P1163" i="40"/>
  <c r="P1164" i="40"/>
  <c r="P1165" i="40"/>
  <c r="P1166" i="40"/>
  <c r="P1167" i="40"/>
  <c r="P1168" i="40"/>
  <c r="P1169" i="40"/>
  <c r="P1170" i="40"/>
  <c r="P1171" i="40"/>
  <c r="P1172" i="40"/>
  <c r="P1173" i="40"/>
  <c r="P1174" i="40"/>
  <c r="P1175" i="40"/>
  <c r="P1176" i="40"/>
  <c r="P1177" i="40"/>
  <c r="P1178" i="40"/>
  <c r="P1179" i="40"/>
  <c r="P1180" i="40"/>
  <c r="P1181" i="40"/>
  <c r="P1182" i="40"/>
  <c r="P1183" i="40"/>
  <c r="P1184" i="40"/>
  <c r="P1185" i="40"/>
  <c r="P1186" i="40"/>
  <c r="P1187" i="40"/>
  <c r="P1188" i="40"/>
  <c r="P1189" i="40"/>
  <c r="P1190" i="40"/>
  <c r="P1191" i="40"/>
  <c r="P1192" i="40"/>
  <c r="P1193" i="40"/>
  <c r="P1194" i="40"/>
  <c r="P1195" i="40"/>
  <c r="P1196" i="40"/>
  <c r="P1197" i="40"/>
  <c r="P1198" i="40"/>
  <c r="P1199" i="40"/>
  <c r="P1200" i="40"/>
  <c r="P1201" i="40"/>
  <c r="P1202" i="40"/>
  <c r="P1203" i="40"/>
  <c r="P1204" i="40"/>
  <c r="P1205" i="40"/>
  <c r="P1206" i="40"/>
  <c r="P1207" i="40"/>
  <c r="P1208" i="40"/>
  <c r="P1209" i="40"/>
  <c r="P1210" i="40"/>
  <c r="P1211" i="40"/>
  <c r="P1212" i="40"/>
  <c r="P1213" i="40"/>
  <c r="P1214" i="40"/>
  <c r="P1215" i="40"/>
  <c r="P1216" i="40"/>
  <c r="P1217" i="40"/>
  <c r="P1218" i="40"/>
  <c r="P1219" i="40"/>
  <c r="P1220" i="40"/>
  <c r="P1221" i="40"/>
  <c r="P1222" i="40"/>
  <c r="P1223" i="40"/>
  <c r="P1224" i="40"/>
  <c r="P1225" i="40"/>
  <c r="P1226" i="40"/>
  <c r="P1227" i="40"/>
  <c r="P1228" i="40"/>
  <c r="P1229" i="40"/>
  <c r="P1230" i="40"/>
  <c r="P1231" i="40"/>
  <c r="P1232" i="40"/>
  <c r="P1233" i="40"/>
  <c r="P1234" i="40"/>
  <c r="P1235" i="40"/>
  <c r="P1236" i="40"/>
  <c r="P1237" i="40"/>
  <c r="P1238" i="40"/>
  <c r="P1239" i="40"/>
  <c r="P1240" i="40"/>
  <c r="P1241" i="40"/>
  <c r="P1242" i="40"/>
  <c r="P1243" i="40"/>
  <c r="P1244" i="40"/>
  <c r="P1245" i="40"/>
  <c r="P1246" i="40"/>
  <c r="P1247" i="40"/>
  <c r="P1248" i="40"/>
  <c r="P1249" i="40"/>
  <c r="P1250" i="40"/>
  <c r="P1251" i="40"/>
  <c r="P1252" i="40"/>
  <c r="P1253" i="40"/>
  <c r="P1254" i="40"/>
  <c r="P1255" i="40"/>
  <c r="P1256" i="40"/>
  <c r="P1257" i="40"/>
  <c r="P1258" i="40"/>
  <c r="P1259" i="40"/>
  <c r="P1260" i="40"/>
  <c r="P1261" i="40"/>
  <c r="P1262" i="40"/>
  <c r="P1263" i="40"/>
  <c r="P1264" i="40"/>
  <c r="P1265" i="40"/>
  <c r="P1266" i="40"/>
  <c r="P1267" i="40"/>
  <c r="P1268" i="40"/>
  <c r="P1269" i="40"/>
  <c r="P1270" i="40"/>
  <c r="P1271" i="40"/>
  <c r="P1272" i="40"/>
  <c r="P1273" i="40"/>
  <c r="P1274" i="40"/>
  <c r="P1275" i="40"/>
  <c r="P1276" i="40"/>
  <c r="P1277" i="40"/>
  <c r="P1278" i="40"/>
  <c r="P1279" i="40"/>
  <c r="P1280" i="40"/>
  <c r="P1281" i="40"/>
  <c r="P1282" i="40"/>
  <c r="P1283" i="40"/>
  <c r="P1284" i="40"/>
  <c r="P1285" i="40"/>
  <c r="P1286" i="40"/>
  <c r="P1287" i="40"/>
  <c r="P1288" i="40"/>
  <c r="P1289" i="40"/>
  <c r="P1290" i="40"/>
  <c r="P1291" i="40"/>
  <c r="P1292" i="40"/>
  <c r="P1293" i="40"/>
  <c r="P1294" i="40"/>
  <c r="P1295" i="40"/>
  <c r="P1296" i="40"/>
  <c r="P1297" i="40"/>
  <c r="P1298" i="40"/>
  <c r="P1299" i="40"/>
  <c r="P1300" i="40"/>
  <c r="P1301" i="40"/>
  <c r="P1302" i="40"/>
  <c r="P1303" i="40"/>
  <c r="P1304" i="40"/>
  <c r="P1305" i="40"/>
  <c r="P1306" i="40"/>
  <c r="P1307" i="40"/>
  <c r="P1308" i="40"/>
  <c r="P1309" i="40"/>
  <c r="P1310" i="40"/>
  <c r="P1311" i="40"/>
  <c r="P1312" i="40"/>
  <c r="P1313" i="40"/>
  <c r="P1314" i="40"/>
  <c r="P1315" i="40"/>
  <c r="P1316" i="40"/>
  <c r="P1317" i="40"/>
  <c r="P1318" i="40"/>
  <c r="P1319" i="40"/>
  <c r="P1320" i="40"/>
  <c r="P1321" i="40"/>
  <c r="P1322" i="40"/>
  <c r="P1323" i="40"/>
  <c r="P1324" i="40"/>
  <c r="P1325" i="40"/>
  <c r="P1326" i="40"/>
  <c r="P1327" i="40"/>
  <c r="P1328" i="40"/>
  <c r="P1329" i="40"/>
  <c r="P1330" i="40"/>
  <c r="P1331" i="40"/>
  <c r="P1332" i="40"/>
  <c r="P1333" i="40"/>
  <c r="P1334" i="40"/>
  <c r="P1335" i="40"/>
  <c r="P1336" i="40"/>
  <c r="P1337" i="40"/>
  <c r="P1338" i="40"/>
  <c r="P1339" i="40"/>
  <c r="P1340" i="40"/>
  <c r="P1341" i="40"/>
  <c r="P1342" i="40"/>
  <c r="P1343" i="40"/>
  <c r="P1344" i="40"/>
  <c r="P1345" i="40"/>
  <c r="P1346" i="40"/>
  <c r="P1347" i="40"/>
  <c r="P1348" i="40"/>
  <c r="P1349" i="40"/>
  <c r="P1350" i="40"/>
  <c r="P1351" i="40"/>
  <c r="P1352" i="40"/>
  <c r="P1353" i="40"/>
  <c r="P1354" i="40"/>
  <c r="P1355" i="40"/>
  <c r="P1356" i="40"/>
  <c r="P1357" i="40"/>
  <c r="P1358" i="40"/>
  <c r="P1359" i="40"/>
  <c r="P1360" i="40"/>
  <c r="P1361" i="40"/>
  <c r="P1362" i="40"/>
  <c r="P1363" i="40"/>
  <c r="P1364" i="40"/>
  <c r="P1365" i="40"/>
  <c r="P1366" i="40"/>
  <c r="P1367" i="40"/>
  <c r="P1368" i="40"/>
  <c r="P1369" i="40"/>
  <c r="P1370" i="40"/>
  <c r="P1371" i="40"/>
  <c r="P1372" i="40"/>
  <c r="P1373" i="40"/>
  <c r="P1374" i="40"/>
  <c r="P1375" i="40"/>
  <c r="P1376" i="40"/>
  <c r="P1377" i="40"/>
  <c r="P1378" i="40"/>
  <c r="P1379" i="40"/>
  <c r="P1380" i="40"/>
  <c r="P1381" i="40"/>
  <c r="P1382" i="40"/>
  <c r="P1383" i="40"/>
  <c r="P1384" i="40"/>
  <c r="P1385" i="40"/>
  <c r="P1386" i="40"/>
  <c r="P1387" i="40"/>
  <c r="P1388" i="40"/>
  <c r="P1389" i="40"/>
  <c r="P1390" i="40"/>
  <c r="P1391" i="40"/>
  <c r="P1392" i="40"/>
  <c r="P1393" i="40"/>
  <c r="P1394" i="40"/>
  <c r="P1395" i="40"/>
  <c r="P1396" i="40"/>
  <c r="P1397" i="40"/>
  <c r="P1398" i="40"/>
  <c r="P1399" i="40"/>
  <c r="P1400" i="40"/>
  <c r="P1401" i="40"/>
  <c r="P1402" i="40"/>
  <c r="P1403" i="40"/>
  <c r="P1404" i="40"/>
  <c r="P1405" i="40"/>
  <c r="P1406" i="40"/>
  <c r="P1407" i="40"/>
  <c r="P1408" i="40"/>
  <c r="P1409" i="40"/>
  <c r="P1410" i="40"/>
  <c r="P1411" i="40"/>
  <c r="P1412" i="40"/>
  <c r="P1413" i="40"/>
  <c r="P1414" i="40"/>
  <c r="P1415" i="40"/>
  <c r="P1416" i="40"/>
  <c r="P1417" i="40"/>
  <c r="P1418" i="40"/>
  <c r="P1419" i="40"/>
  <c r="P1420" i="40"/>
  <c r="P1421" i="40"/>
  <c r="P1422" i="40"/>
  <c r="P1423" i="40"/>
  <c r="P1424" i="40"/>
  <c r="P1425" i="40"/>
  <c r="P1426" i="40"/>
  <c r="P1427" i="40"/>
  <c r="P1428" i="40"/>
  <c r="P1429" i="40"/>
  <c r="P1430" i="40"/>
  <c r="P1431" i="40"/>
  <c r="P1432" i="40"/>
  <c r="P1433" i="40"/>
  <c r="P1434" i="40"/>
  <c r="P1435" i="40"/>
  <c r="P1436" i="40"/>
  <c r="P1437" i="40"/>
  <c r="P1438" i="40"/>
  <c r="P1439" i="40"/>
  <c r="P1440" i="40"/>
  <c r="P1441" i="40"/>
  <c r="P1442" i="40"/>
  <c r="P1443" i="40"/>
  <c r="P1444" i="40"/>
  <c r="P1445" i="40"/>
  <c r="P1446" i="40"/>
  <c r="P1447" i="40"/>
  <c r="P1448" i="40"/>
  <c r="P1449" i="40"/>
  <c r="P1450" i="40"/>
  <c r="P1451" i="40"/>
  <c r="P1452" i="40"/>
  <c r="P1453" i="40"/>
  <c r="P1454" i="40"/>
  <c r="P1455" i="40"/>
  <c r="P1456" i="40"/>
  <c r="P1457" i="40"/>
  <c r="P1458" i="40"/>
  <c r="P1459" i="40"/>
  <c r="P1460" i="40"/>
  <c r="P1461" i="40"/>
  <c r="P1462" i="40"/>
  <c r="P1463" i="40"/>
  <c r="P1464" i="40"/>
  <c r="P1465" i="40"/>
  <c r="P1466" i="40"/>
  <c r="P1467" i="40"/>
  <c r="P1468" i="40"/>
  <c r="P1469" i="40"/>
  <c r="P1470" i="40"/>
  <c r="P1471" i="40"/>
  <c r="P1472" i="40"/>
  <c r="P1473" i="40"/>
  <c r="P1474" i="40"/>
  <c r="P1475" i="40"/>
  <c r="P1476" i="40"/>
  <c r="P1477" i="40"/>
  <c r="P1478" i="40"/>
  <c r="P1479" i="40"/>
  <c r="P1480" i="40"/>
  <c r="P1481" i="40"/>
  <c r="P1482" i="40"/>
  <c r="P1483" i="40"/>
  <c r="P1484" i="40"/>
  <c r="P1485" i="40"/>
  <c r="P1486" i="40"/>
  <c r="P1487" i="40"/>
  <c r="P1488" i="40"/>
  <c r="P1489" i="40"/>
  <c r="P1490" i="40"/>
  <c r="P1491" i="40"/>
  <c r="P1492" i="40"/>
  <c r="P1493" i="40"/>
  <c r="P1494" i="40"/>
  <c r="P1495" i="40"/>
  <c r="P1496" i="40"/>
  <c r="P1497" i="40"/>
  <c r="P1498" i="40"/>
  <c r="P1499" i="40"/>
  <c r="P1500" i="40"/>
  <c r="P1501" i="40"/>
  <c r="P1502" i="40"/>
  <c r="P1503" i="40"/>
  <c r="P1504" i="40"/>
  <c r="P1505" i="40"/>
  <c r="P1506" i="40"/>
  <c r="P1507" i="40"/>
  <c r="P1508" i="40"/>
  <c r="P1509" i="40"/>
  <c r="P1510" i="40"/>
  <c r="P1511" i="40"/>
  <c r="P1512" i="40"/>
  <c r="P1513" i="40"/>
  <c r="P1514" i="40"/>
  <c r="P1515" i="40"/>
  <c r="P1516" i="40"/>
  <c r="P1517" i="40"/>
  <c r="P1518" i="40"/>
  <c r="P1519" i="40"/>
  <c r="P1520" i="40"/>
  <c r="P1521" i="40"/>
  <c r="P1522" i="40"/>
  <c r="P1523" i="40"/>
  <c r="P1524" i="40"/>
  <c r="P1525" i="40"/>
  <c r="P1526" i="40"/>
  <c r="P1527" i="40"/>
  <c r="P1528" i="40"/>
  <c r="P1529" i="40"/>
  <c r="P1530" i="40"/>
  <c r="P1531" i="40"/>
  <c r="P1532" i="40"/>
  <c r="P1533" i="40"/>
  <c r="P1534" i="40"/>
  <c r="P1535" i="40"/>
  <c r="P1536" i="40"/>
  <c r="P1537" i="40"/>
  <c r="P1538" i="40"/>
  <c r="P1539" i="40"/>
  <c r="P1540" i="40"/>
  <c r="P1541" i="40"/>
  <c r="P1542" i="40"/>
  <c r="P1543" i="40"/>
  <c r="P1544" i="40"/>
  <c r="P1545" i="40"/>
  <c r="P1546" i="40"/>
  <c r="P1547" i="40"/>
  <c r="P1548" i="40"/>
  <c r="P1549" i="40"/>
  <c r="P1550" i="40"/>
  <c r="P1551" i="40"/>
  <c r="P1552" i="40"/>
  <c r="P1553" i="40"/>
  <c r="P1554" i="40"/>
  <c r="P1555" i="40"/>
  <c r="P1556" i="40"/>
  <c r="P1557" i="40"/>
  <c r="P1558" i="40"/>
  <c r="P1559" i="40"/>
  <c r="P1560" i="40"/>
  <c r="P1561" i="40"/>
  <c r="P1562" i="40"/>
  <c r="P1563" i="40"/>
  <c r="P1564" i="40"/>
  <c r="P1565" i="40"/>
  <c r="P1566" i="40"/>
  <c r="P1567" i="40"/>
  <c r="P1568" i="40"/>
  <c r="P1569" i="40"/>
  <c r="P1570" i="40"/>
  <c r="P1571" i="40"/>
  <c r="P1572" i="40"/>
  <c r="P1573" i="40"/>
  <c r="P1574" i="40"/>
  <c r="P1575" i="40"/>
  <c r="P1576" i="40"/>
  <c r="P1577" i="40"/>
  <c r="P1578" i="40"/>
  <c r="P1579" i="40"/>
  <c r="P1580" i="40"/>
  <c r="P1581" i="40"/>
  <c r="P1582" i="40"/>
  <c r="P1583" i="40"/>
  <c r="P1584" i="40"/>
  <c r="P1585" i="40"/>
  <c r="P1586" i="40"/>
  <c r="P1587" i="40"/>
  <c r="P1588" i="40"/>
  <c r="P1589" i="40"/>
  <c r="P1590" i="40"/>
  <c r="P1591" i="40"/>
  <c r="P1592" i="40"/>
  <c r="P1593" i="40"/>
  <c r="P1594" i="40"/>
  <c r="P1595" i="40"/>
  <c r="P1596" i="40"/>
  <c r="P1597" i="40"/>
  <c r="P1598" i="40"/>
  <c r="P1599" i="40"/>
  <c r="P1600" i="40"/>
  <c r="P1601" i="40"/>
  <c r="P1602" i="40"/>
  <c r="P1603" i="40"/>
  <c r="P1604" i="40"/>
  <c r="P1605" i="40"/>
  <c r="P1606" i="40"/>
  <c r="P1607" i="40"/>
  <c r="P1608" i="40"/>
  <c r="P1609" i="40"/>
  <c r="P1610" i="40"/>
  <c r="P1611" i="40"/>
  <c r="P1612" i="40"/>
  <c r="P1613" i="40"/>
  <c r="P1614" i="40"/>
  <c r="P1615" i="40"/>
  <c r="P1616" i="40"/>
  <c r="P1617" i="40"/>
  <c r="P1618" i="40"/>
  <c r="P1619" i="40"/>
  <c r="P1620" i="40"/>
  <c r="P1621" i="40"/>
  <c r="P1622" i="40"/>
  <c r="P1623" i="40"/>
  <c r="P1624" i="40"/>
  <c r="P1625" i="40"/>
  <c r="P1626" i="40"/>
  <c r="P1627" i="40"/>
  <c r="P1628" i="40"/>
  <c r="P1629" i="40"/>
  <c r="P1630" i="40"/>
  <c r="P1631" i="40"/>
  <c r="P1632" i="40"/>
  <c r="P1633" i="40"/>
  <c r="P1634" i="40"/>
  <c r="P1635" i="40"/>
  <c r="P1636" i="40"/>
  <c r="P1637" i="40"/>
  <c r="P1638" i="40"/>
  <c r="P1639" i="40"/>
  <c r="P1640" i="40"/>
  <c r="P1641" i="40"/>
  <c r="P1642" i="40"/>
  <c r="P1643" i="40"/>
  <c r="P1644" i="40"/>
  <c r="P1645" i="40"/>
  <c r="P1646" i="40"/>
  <c r="P1647" i="40"/>
  <c r="P1648" i="40"/>
  <c r="P1649" i="40"/>
  <c r="P1650" i="40"/>
  <c r="P1651" i="40"/>
  <c r="P1652" i="40"/>
  <c r="P1653" i="40"/>
  <c r="P1654" i="40"/>
  <c r="P1655" i="40"/>
  <c r="P1656" i="40"/>
  <c r="P1657" i="40"/>
  <c r="P1658" i="40"/>
  <c r="P1659" i="40"/>
  <c r="P1660" i="40"/>
  <c r="P1661" i="40"/>
  <c r="P1662" i="40"/>
  <c r="P1663" i="40"/>
  <c r="P1664" i="40"/>
  <c r="P1665" i="40"/>
  <c r="P1666" i="40"/>
  <c r="P1667" i="40"/>
  <c r="P1668" i="40"/>
  <c r="P1669" i="40"/>
  <c r="P1670" i="40"/>
  <c r="P1671" i="40"/>
  <c r="P1672" i="40"/>
  <c r="P1673" i="40"/>
  <c r="P1674" i="40"/>
  <c r="P1675" i="40"/>
  <c r="P1676" i="40"/>
  <c r="P1677" i="40"/>
  <c r="P1678" i="40"/>
  <c r="P1679" i="40"/>
  <c r="P1680" i="40"/>
  <c r="P1681" i="40"/>
  <c r="P1682" i="40"/>
  <c r="P1683" i="40"/>
  <c r="P1684" i="40"/>
  <c r="P1685" i="40"/>
  <c r="P1686" i="40"/>
  <c r="P1687" i="40"/>
  <c r="P1688" i="40"/>
  <c r="P1689" i="40"/>
  <c r="P1690" i="40"/>
  <c r="P1691" i="40"/>
  <c r="P1692" i="40"/>
  <c r="P1693" i="40"/>
  <c r="P1694" i="40"/>
  <c r="P1695" i="40"/>
  <c r="P1696" i="40"/>
  <c r="P1697" i="40"/>
  <c r="P1698" i="40"/>
  <c r="P1699" i="40"/>
  <c r="P1700" i="40"/>
  <c r="P1701" i="40"/>
  <c r="P1702" i="40"/>
  <c r="P1703" i="40"/>
  <c r="P1704" i="40"/>
  <c r="P1705" i="40"/>
  <c r="P1706" i="40"/>
  <c r="P1707" i="40"/>
  <c r="P1708" i="40"/>
  <c r="P1709" i="40"/>
  <c r="P1710" i="40"/>
  <c r="P1711" i="40"/>
  <c r="P1712" i="40"/>
  <c r="P1713" i="40"/>
  <c r="P1714" i="40"/>
  <c r="P1715" i="40"/>
  <c r="P1716" i="40"/>
  <c r="P1717" i="40"/>
  <c r="P1718" i="40"/>
  <c r="P1719" i="40"/>
  <c r="P1720" i="40"/>
  <c r="P1721" i="40"/>
  <c r="P1722" i="40"/>
  <c r="P1723" i="40"/>
  <c r="P1724" i="40"/>
  <c r="P1725" i="40"/>
  <c r="P1726" i="40"/>
  <c r="P1727" i="40"/>
  <c r="P1728" i="40"/>
  <c r="P1729" i="40"/>
  <c r="P1730" i="40"/>
  <c r="P1731" i="40"/>
  <c r="P1732" i="40"/>
  <c r="P1733" i="40"/>
  <c r="P1734" i="40"/>
  <c r="P1735" i="40"/>
  <c r="P1736" i="40"/>
  <c r="P1737" i="40"/>
  <c r="P1738" i="40"/>
  <c r="P1739" i="40"/>
  <c r="P1740" i="40"/>
  <c r="P1741" i="40"/>
  <c r="P1742" i="40"/>
  <c r="P1743" i="40"/>
  <c r="P1744" i="40"/>
  <c r="P1745" i="40"/>
  <c r="P1746" i="40"/>
  <c r="P1747" i="40"/>
  <c r="P1748" i="40"/>
  <c r="P1749" i="40"/>
  <c r="P1750" i="40"/>
  <c r="P1751" i="40"/>
  <c r="P1752" i="40"/>
  <c r="P1753" i="40"/>
  <c r="P1754" i="40"/>
  <c r="P1755" i="40"/>
  <c r="P1756" i="40"/>
  <c r="P1757" i="40"/>
  <c r="P1758" i="40"/>
  <c r="P1759" i="40"/>
  <c r="P1760" i="40"/>
  <c r="P1761" i="40"/>
  <c r="P1762" i="40"/>
  <c r="P1763" i="40"/>
  <c r="P1764" i="40"/>
  <c r="P1765" i="40"/>
  <c r="P1766" i="40"/>
  <c r="P1767" i="40"/>
  <c r="P1768" i="40"/>
  <c r="P1769" i="40"/>
  <c r="P1770" i="40"/>
  <c r="P1771" i="40"/>
  <c r="P1772" i="40"/>
  <c r="P1773" i="40"/>
  <c r="P1774" i="40"/>
  <c r="P1775" i="40"/>
  <c r="P1776" i="40"/>
  <c r="P1777" i="40"/>
  <c r="P1778" i="40"/>
  <c r="P1779" i="40"/>
  <c r="P1780" i="40"/>
  <c r="P1781" i="40"/>
  <c r="P1782" i="40"/>
  <c r="P1783" i="40"/>
  <c r="P1784" i="40"/>
  <c r="P1785" i="40"/>
  <c r="P1786" i="40"/>
  <c r="P1787" i="40"/>
  <c r="P1788" i="40"/>
  <c r="P1789" i="40"/>
  <c r="P1790" i="40"/>
  <c r="P1791" i="40"/>
  <c r="P1792" i="40"/>
  <c r="P1793" i="40"/>
  <c r="P1794" i="40"/>
  <c r="P1795" i="40"/>
  <c r="P1796" i="40"/>
  <c r="P1797" i="40"/>
  <c r="P1798" i="40"/>
  <c r="P1799" i="40"/>
  <c r="P1800" i="40"/>
  <c r="P1801" i="40"/>
  <c r="P1802" i="40"/>
  <c r="P1803" i="40"/>
  <c r="P1804" i="40"/>
  <c r="P1805" i="40"/>
  <c r="P1806" i="40"/>
  <c r="P1807" i="40"/>
  <c r="P1808" i="40"/>
  <c r="P1809" i="40"/>
  <c r="P1810" i="40"/>
  <c r="P1811" i="40"/>
  <c r="T613" i="40"/>
  <c r="T614" i="40"/>
  <c r="T615" i="40"/>
  <c r="T616" i="40"/>
  <c r="T617" i="40"/>
  <c r="T618" i="40"/>
  <c r="T619" i="40"/>
  <c r="T620" i="40"/>
  <c r="T621" i="40"/>
  <c r="T622" i="40"/>
  <c r="T623" i="40"/>
  <c r="T624" i="40"/>
  <c r="T625" i="40"/>
  <c r="T626" i="40"/>
  <c r="T627" i="40"/>
  <c r="T628" i="40"/>
  <c r="T629" i="40"/>
  <c r="T630" i="40"/>
  <c r="T631" i="40"/>
  <c r="T632" i="40"/>
  <c r="T633" i="40"/>
  <c r="T634" i="40"/>
  <c r="T635" i="40"/>
  <c r="T636" i="40"/>
  <c r="T637" i="40"/>
  <c r="T638" i="40"/>
  <c r="T639" i="40"/>
  <c r="T640" i="40"/>
  <c r="T641" i="40"/>
  <c r="T642" i="40"/>
  <c r="T643" i="40"/>
  <c r="T644" i="40"/>
  <c r="T645" i="40"/>
  <c r="T646" i="40"/>
  <c r="T647" i="40"/>
  <c r="T648" i="40"/>
  <c r="T649" i="40"/>
  <c r="T650" i="40"/>
  <c r="T651" i="40"/>
  <c r="T652" i="40"/>
  <c r="T653" i="40"/>
  <c r="T654" i="40"/>
  <c r="T655" i="40"/>
  <c r="T656" i="40"/>
  <c r="T657" i="40"/>
  <c r="T658" i="40"/>
  <c r="T659" i="40"/>
  <c r="T660" i="40"/>
  <c r="T661" i="40"/>
  <c r="T662" i="40"/>
  <c r="T663" i="40"/>
  <c r="T664" i="40"/>
  <c r="T665" i="40"/>
  <c r="T666" i="40"/>
  <c r="T667" i="40"/>
  <c r="T668" i="40"/>
  <c r="T669" i="40"/>
  <c r="T670" i="40"/>
  <c r="T671" i="40"/>
  <c r="T672" i="40"/>
  <c r="T673" i="40"/>
  <c r="T674" i="40"/>
  <c r="T675" i="40"/>
  <c r="T676" i="40"/>
  <c r="T677" i="40"/>
  <c r="T678" i="40"/>
  <c r="T679" i="40"/>
  <c r="T680" i="40"/>
  <c r="T681" i="40"/>
  <c r="T682" i="40"/>
  <c r="T683" i="40"/>
  <c r="T684" i="40"/>
  <c r="T685" i="40"/>
  <c r="T686" i="40"/>
  <c r="T687" i="40"/>
  <c r="T688" i="40"/>
  <c r="T689" i="40"/>
  <c r="T690" i="40"/>
  <c r="T691" i="40"/>
  <c r="T692" i="40"/>
  <c r="T693" i="40"/>
  <c r="T694" i="40"/>
  <c r="T695" i="40"/>
  <c r="T696" i="40"/>
  <c r="T697" i="40"/>
  <c r="T698" i="40"/>
  <c r="T699" i="40"/>
  <c r="T700" i="40"/>
  <c r="T701" i="40"/>
  <c r="T702" i="40"/>
  <c r="T703" i="40"/>
  <c r="T704" i="40"/>
  <c r="T705" i="40"/>
  <c r="T706" i="40"/>
  <c r="T707" i="40"/>
  <c r="T708" i="40"/>
  <c r="T709" i="40"/>
  <c r="T710" i="40"/>
  <c r="T711" i="40"/>
  <c r="T712" i="40"/>
  <c r="T713" i="40"/>
  <c r="T714" i="40"/>
  <c r="T715" i="40"/>
  <c r="T716" i="40"/>
  <c r="T717" i="40"/>
  <c r="T718" i="40"/>
  <c r="T719" i="40"/>
  <c r="T720" i="40"/>
  <c r="T721" i="40"/>
  <c r="T722" i="40"/>
  <c r="T723" i="40"/>
  <c r="T724" i="40"/>
  <c r="T725" i="40"/>
  <c r="T726" i="40"/>
  <c r="T727" i="40"/>
  <c r="T728" i="40"/>
  <c r="T729" i="40"/>
  <c r="T730" i="40"/>
  <c r="T731" i="40"/>
  <c r="T732" i="40"/>
  <c r="T733" i="40"/>
  <c r="T734" i="40"/>
  <c r="T735" i="40"/>
  <c r="T736" i="40"/>
  <c r="T737" i="40"/>
  <c r="T738" i="40"/>
  <c r="T739" i="40"/>
  <c r="T740" i="40"/>
  <c r="T741" i="40"/>
  <c r="T742" i="40"/>
  <c r="T743" i="40"/>
  <c r="T744" i="40"/>
  <c r="T745" i="40"/>
  <c r="T746" i="40"/>
  <c r="T747" i="40"/>
  <c r="T748" i="40"/>
  <c r="T749" i="40"/>
  <c r="T750" i="40"/>
  <c r="T751" i="40"/>
  <c r="T752" i="40"/>
  <c r="T753" i="40"/>
  <c r="T754" i="40"/>
  <c r="T755" i="40"/>
  <c r="T756" i="40"/>
  <c r="T757" i="40"/>
  <c r="T758" i="40"/>
  <c r="T759" i="40"/>
  <c r="T760" i="40"/>
  <c r="T761" i="40"/>
  <c r="T762" i="40"/>
  <c r="T763" i="40"/>
  <c r="T764" i="40"/>
  <c r="T765" i="40"/>
  <c r="T766" i="40"/>
  <c r="T767" i="40"/>
  <c r="T768" i="40"/>
  <c r="T769" i="40"/>
  <c r="T770" i="40"/>
  <c r="T771" i="40"/>
  <c r="T772" i="40"/>
  <c r="T773" i="40"/>
  <c r="T774" i="40"/>
  <c r="T775" i="40"/>
  <c r="T776" i="40"/>
  <c r="T777" i="40"/>
  <c r="T778" i="40"/>
  <c r="T779" i="40"/>
  <c r="T780" i="40"/>
  <c r="T781" i="40"/>
  <c r="T782" i="40"/>
  <c r="T783" i="40"/>
  <c r="T784" i="40"/>
  <c r="T785" i="40"/>
  <c r="T786" i="40"/>
  <c r="T787" i="40"/>
  <c r="T788" i="40"/>
  <c r="T789" i="40"/>
  <c r="T790" i="40"/>
  <c r="T791" i="40"/>
  <c r="T792" i="40"/>
  <c r="T793" i="40"/>
  <c r="T794" i="40"/>
  <c r="T795" i="40"/>
  <c r="T796" i="40"/>
  <c r="T797" i="40"/>
  <c r="T798" i="40"/>
  <c r="T799" i="40"/>
  <c r="T800" i="40"/>
  <c r="T801" i="40"/>
  <c r="T802" i="40"/>
  <c r="T803" i="40"/>
  <c r="T804" i="40"/>
  <c r="T805" i="40"/>
  <c r="T806" i="40"/>
  <c r="T807" i="40"/>
  <c r="T808" i="40"/>
  <c r="T809" i="40"/>
  <c r="T810" i="40"/>
  <c r="T811" i="40"/>
  <c r="T812" i="40"/>
  <c r="T813" i="40"/>
  <c r="T814" i="40"/>
  <c r="T815" i="40"/>
  <c r="T816" i="40"/>
  <c r="T817" i="40"/>
  <c r="T818" i="40"/>
  <c r="T819" i="40"/>
  <c r="T820" i="40"/>
  <c r="T821" i="40"/>
  <c r="T822" i="40"/>
  <c r="T823" i="40"/>
  <c r="T824" i="40"/>
  <c r="T825" i="40"/>
  <c r="T826" i="40"/>
  <c r="T827" i="40"/>
  <c r="T828" i="40"/>
  <c r="T829" i="40"/>
  <c r="T830" i="40"/>
  <c r="T831" i="40"/>
  <c r="T832" i="40"/>
  <c r="T833" i="40"/>
  <c r="T834" i="40"/>
  <c r="T835" i="40"/>
  <c r="T836" i="40"/>
  <c r="T837" i="40"/>
  <c r="T838" i="40"/>
  <c r="T839" i="40"/>
  <c r="T840" i="40"/>
  <c r="T841" i="40"/>
  <c r="T842" i="40"/>
  <c r="T843" i="40"/>
  <c r="T844" i="40"/>
  <c r="T845" i="40"/>
  <c r="T846" i="40"/>
  <c r="T847" i="40"/>
  <c r="T848" i="40"/>
  <c r="T849" i="40"/>
  <c r="T850" i="40"/>
  <c r="T851" i="40"/>
  <c r="T852" i="40"/>
  <c r="T853" i="40"/>
  <c r="T854" i="40"/>
  <c r="T855" i="40"/>
  <c r="T856" i="40"/>
  <c r="T857" i="40"/>
  <c r="T858" i="40"/>
  <c r="T859" i="40"/>
  <c r="T860" i="40"/>
  <c r="T861" i="40"/>
  <c r="T862" i="40"/>
  <c r="T863" i="40"/>
  <c r="T864" i="40"/>
  <c r="T865" i="40"/>
  <c r="T866" i="40"/>
  <c r="T867" i="40"/>
  <c r="T868" i="40"/>
  <c r="T869" i="40"/>
  <c r="T870" i="40"/>
  <c r="T871" i="40"/>
  <c r="T872" i="40"/>
  <c r="T873" i="40"/>
  <c r="T874" i="40"/>
  <c r="T875" i="40"/>
  <c r="T876" i="40"/>
  <c r="T877" i="40"/>
  <c r="T878" i="40"/>
  <c r="T879" i="40"/>
  <c r="T880" i="40"/>
  <c r="T881" i="40"/>
  <c r="T882" i="40"/>
  <c r="T883" i="40"/>
  <c r="T884" i="40"/>
  <c r="T885" i="40"/>
  <c r="T886" i="40"/>
  <c r="T887" i="40"/>
  <c r="T888" i="40"/>
  <c r="T889" i="40"/>
  <c r="T890" i="40"/>
  <c r="T891" i="40"/>
  <c r="T892" i="40"/>
  <c r="T893" i="40"/>
  <c r="T894" i="40"/>
  <c r="T895" i="40"/>
  <c r="T896" i="40"/>
  <c r="T897" i="40"/>
  <c r="T898" i="40"/>
  <c r="T899" i="40"/>
  <c r="T900" i="40"/>
  <c r="T901" i="40"/>
  <c r="T902" i="40"/>
  <c r="T903" i="40"/>
  <c r="T904" i="40"/>
  <c r="T905" i="40"/>
  <c r="T906" i="40"/>
  <c r="T907" i="40"/>
  <c r="T908" i="40"/>
  <c r="T909" i="40"/>
  <c r="T910" i="40"/>
  <c r="T911" i="40"/>
  <c r="T912" i="40"/>
  <c r="T913" i="40"/>
  <c r="T914" i="40"/>
  <c r="T915" i="40"/>
  <c r="T916" i="40"/>
  <c r="T917" i="40"/>
  <c r="T918" i="40"/>
  <c r="T919" i="40"/>
  <c r="T920" i="40"/>
  <c r="T921" i="40"/>
  <c r="T922" i="40"/>
  <c r="T923" i="40"/>
  <c r="T924" i="40"/>
  <c r="T925" i="40"/>
  <c r="T926" i="40"/>
  <c r="T927" i="40"/>
  <c r="T928" i="40"/>
  <c r="T929" i="40"/>
  <c r="T930" i="40"/>
  <c r="T931" i="40"/>
  <c r="T932" i="40"/>
  <c r="T933" i="40"/>
  <c r="T934" i="40"/>
  <c r="T935" i="40"/>
  <c r="T936" i="40"/>
  <c r="T937" i="40"/>
  <c r="T938" i="40"/>
  <c r="T939" i="40"/>
  <c r="T940" i="40"/>
  <c r="T941" i="40"/>
  <c r="T942" i="40"/>
  <c r="T943" i="40"/>
  <c r="T944" i="40"/>
  <c r="T945" i="40"/>
  <c r="T946" i="40"/>
  <c r="T947" i="40"/>
  <c r="T948" i="40"/>
  <c r="T949" i="40"/>
  <c r="T950" i="40"/>
  <c r="T951" i="40"/>
  <c r="T952" i="40"/>
  <c r="T953" i="40"/>
  <c r="T954" i="40"/>
  <c r="T955" i="40"/>
  <c r="T956" i="40"/>
  <c r="T957" i="40"/>
  <c r="T958" i="40"/>
  <c r="T959" i="40"/>
  <c r="T960" i="40"/>
  <c r="T961" i="40"/>
  <c r="T962" i="40"/>
  <c r="T963" i="40"/>
  <c r="T964" i="40"/>
  <c r="T965" i="40"/>
  <c r="T966" i="40"/>
  <c r="T967" i="40"/>
  <c r="T968" i="40"/>
  <c r="T969" i="40"/>
  <c r="T970" i="40"/>
  <c r="T971" i="40"/>
  <c r="T972" i="40"/>
  <c r="T973" i="40"/>
  <c r="T974" i="40"/>
  <c r="T975" i="40"/>
  <c r="T976" i="40"/>
  <c r="T977" i="40"/>
  <c r="T978" i="40"/>
  <c r="T979" i="40"/>
  <c r="T980" i="40"/>
  <c r="T981" i="40"/>
  <c r="T982" i="40"/>
  <c r="T983" i="40"/>
  <c r="T984" i="40"/>
  <c r="T985" i="40"/>
  <c r="T986" i="40"/>
  <c r="T987" i="40"/>
  <c r="T988" i="40"/>
  <c r="T989" i="40"/>
  <c r="T990" i="40"/>
  <c r="T991" i="40"/>
  <c r="T992" i="40"/>
  <c r="T993" i="40"/>
  <c r="T994" i="40"/>
  <c r="T995" i="40"/>
  <c r="T996" i="40"/>
  <c r="T997" i="40"/>
  <c r="T998" i="40"/>
  <c r="T999" i="40"/>
  <c r="T1000" i="40"/>
  <c r="T1001" i="40"/>
  <c r="T1002" i="40"/>
  <c r="T1003" i="40"/>
  <c r="T1004" i="40"/>
  <c r="T1005" i="40"/>
  <c r="T1006" i="40"/>
  <c r="T1007" i="40"/>
  <c r="T1008" i="40"/>
  <c r="T1009" i="40"/>
  <c r="T1010" i="40"/>
  <c r="T1011" i="40"/>
  <c r="T1012" i="40"/>
  <c r="T1013" i="40"/>
  <c r="T1014" i="40"/>
  <c r="T1015" i="40"/>
  <c r="T1016" i="40"/>
  <c r="T1017" i="40"/>
  <c r="T1018" i="40"/>
  <c r="T1019" i="40"/>
  <c r="T1020" i="40"/>
  <c r="T1021" i="40"/>
  <c r="T1022" i="40"/>
  <c r="T1023" i="40"/>
  <c r="T1024" i="40"/>
  <c r="T1025" i="40"/>
  <c r="T1026" i="40"/>
  <c r="T1027" i="40"/>
  <c r="T1028" i="40"/>
  <c r="T1029" i="40"/>
  <c r="T1030" i="40"/>
  <c r="T1031" i="40"/>
  <c r="T1032" i="40"/>
  <c r="T1033" i="40"/>
  <c r="T1034" i="40"/>
  <c r="T1035" i="40"/>
  <c r="T1036" i="40"/>
  <c r="T1037" i="40"/>
  <c r="T1038" i="40"/>
  <c r="T1039" i="40"/>
  <c r="T1040" i="40"/>
  <c r="T1041" i="40"/>
  <c r="T1042" i="40"/>
  <c r="T1043" i="40"/>
  <c r="T1044" i="40"/>
  <c r="T1045" i="40"/>
  <c r="T1046" i="40"/>
  <c r="T1047" i="40"/>
  <c r="T1048" i="40"/>
  <c r="T1049" i="40"/>
  <c r="T1050" i="40"/>
  <c r="T1051" i="40"/>
  <c r="T1052" i="40"/>
  <c r="T1053" i="40"/>
  <c r="T1054" i="40"/>
  <c r="T1055" i="40"/>
  <c r="T1056" i="40"/>
  <c r="T1057" i="40"/>
  <c r="T1058" i="40"/>
  <c r="T1059" i="40"/>
  <c r="T1060" i="40"/>
  <c r="T1061" i="40"/>
  <c r="T1062" i="40"/>
  <c r="T1063" i="40"/>
  <c r="T1064" i="40"/>
  <c r="T1065" i="40"/>
  <c r="T1066" i="40"/>
  <c r="T1067" i="40"/>
  <c r="T1068" i="40"/>
  <c r="T1069" i="40"/>
  <c r="T1070" i="40"/>
  <c r="T1071" i="40"/>
  <c r="T1072" i="40"/>
  <c r="T1073" i="40"/>
  <c r="T1074" i="40"/>
  <c r="T1075" i="40"/>
  <c r="T1076" i="40"/>
  <c r="T1077" i="40"/>
  <c r="T1078" i="40"/>
  <c r="T1079" i="40"/>
  <c r="T1080" i="40"/>
  <c r="T1081" i="40"/>
  <c r="T1082" i="40"/>
  <c r="T1083" i="40"/>
  <c r="T1084" i="40"/>
  <c r="T1085" i="40"/>
  <c r="T1086" i="40"/>
  <c r="T1087" i="40"/>
  <c r="T1088" i="40"/>
  <c r="T1089" i="40"/>
  <c r="T1090" i="40"/>
  <c r="T1091" i="40"/>
  <c r="T1092" i="40"/>
  <c r="T1093" i="40"/>
  <c r="T1094" i="40"/>
  <c r="T1095" i="40"/>
  <c r="T1096" i="40"/>
  <c r="T1097" i="40"/>
  <c r="T1098" i="40"/>
  <c r="T1099" i="40"/>
  <c r="T1100" i="40"/>
  <c r="T1101" i="40"/>
  <c r="T1102" i="40"/>
  <c r="T1103" i="40"/>
  <c r="T1104" i="40"/>
  <c r="T1105" i="40"/>
  <c r="T1106" i="40"/>
  <c r="T1107" i="40"/>
  <c r="T1108" i="40"/>
  <c r="T1109" i="40"/>
  <c r="T1110" i="40"/>
  <c r="T1111" i="40"/>
  <c r="T1112" i="40"/>
  <c r="T1113" i="40"/>
  <c r="T1114" i="40"/>
  <c r="T1115" i="40"/>
  <c r="T1116" i="40"/>
  <c r="T1117" i="40"/>
  <c r="T1118" i="40"/>
  <c r="T1119" i="40"/>
  <c r="T1120" i="40"/>
  <c r="T1121" i="40"/>
  <c r="T1122" i="40"/>
  <c r="T1123" i="40"/>
  <c r="T1124" i="40"/>
  <c r="T1125" i="40"/>
  <c r="T1126" i="40"/>
  <c r="T1127" i="40"/>
  <c r="T1128" i="40"/>
  <c r="T1129" i="40"/>
  <c r="T1130" i="40"/>
  <c r="T1131" i="40"/>
  <c r="T1132" i="40"/>
  <c r="T1133" i="40"/>
  <c r="T1134" i="40"/>
  <c r="T1135" i="40"/>
  <c r="T1136" i="40"/>
  <c r="T1137" i="40"/>
  <c r="T1138" i="40"/>
  <c r="T1139" i="40"/>
  <c r="T1140" i="40"/>
  <c r="T1141" i="40"/>
  <c r="T1142" i="40"/>
  <c r="T1143" i="40"/>
  <c r="T1144" i="40"/>
  <c r="T1145" i="40"/>
  <c r="T1146" i="40"/>
  <c r="T1147" i="40"/>
  <c r="T1148" i="40"/>
  <c r="T1149" i="40"/>
  <c r="T1150" i="40"/>
  <c r="T1151" i="40"/>
  <c r="T1152" i="40"/>
  <c r="T1153" i="40"/>
  <c r="T1154" i="40"/>
  <c r="T1155" i="40"/>
  <c r="T1156" i="40"/>
  <c r="T1157" i="40"/>
  <c r="T1158" i="40"/>
  <c r="T1159" i="40"/>
  <c r="T1160" i="40"/>
  <c r="T1161" i="40"/>
  <c r="T1162" i="40"/>
  <c r="T1163" i="40"/>
  <c r="T1164" i="40"/>
  <c r="T1165" i="40"/>
  <c r="T1166" i="40"/>
  <c r="T1167" i="40"/>
  <c r="T1168" i="40"/>
  <c r="T1169" i="40"/>
  <c r="T1170" i="40"/>
  <c r="T1171" i="40"/>
  <c r="T1172" i="40"/>
  <c r="T1173" i="40"/>
  <c r="T1174" i="40"/>
  <c r="T1175" i="40"/>
  <c r="T1176" i="40"/>
  <c r="T1177" i="40"/>
  <c r="T1178" i="40"/>
  <c r="T1179" i="40"/>
  <c r="T1180" i="40"/>
  <c r="T1181" i="40"/>
  <c r="T1182" i="40"/>
  <c r="T1183" i="40"/>
  <c r="T1184" i="40"/>
  <c r="T1185" i="40"/>
  <c r="T1186" i="40"/>
  <c r="T1187" i="40"/>
  <c r="T1188" i="40"/>
  <c r="T1189" i="40"/>
  <c r="T1190" i="40"/>
  <c r="T1191" i="40"/>
  <c r="T1192" i="40"/>
  <c r="T1193" i="40"/>
  <c r="T1194" i="40"/>
  <c r="T1195" i="40"/>
  <c r="T1196" i="40"/>
  <c r="T1197" i="40"/>
  <c r="T1198" i="40"/>
  <c r="T1199" i="40"/>
  <c r="T1200" i="40"/>
  <c r="T1201" i="40"/>
  <c r="T1202" i="40"/>
  <c r="T1203" i="40"/>
  <c r="T1204" i="40"/>
  <c r="T1205" i="40"/>
  <c r="T1206" i="40"/>
  <c r="T1207" i="40"/>
  <c r="T1208" i="40"/>
  <c r="T1209" i="40"/>
  <c r="T1210" i="40"/>
  <c r="T1211" i="40"/>
  <c r="T1212" i="40"/>
  <c r="T1213" i="40"/>
  <c r="T1214" i="40"/>
  <c r="T1215" i="40"/>
  <c r="T1216" i="40"/>
  <c r="T1217" i="40"/>
  <c r="T1218" i="40"/>
  <c r="T1219" i="40"/>
  <c r="T1220" i="40"/>
  <c r="T1221" i="40"/>
  <c r="T1222" i="40"/>
  <c r="T1223" i="40"/>
  <c r="T1224" i="40"/>
  <c r="T1225" i="40"/>
  <c r="T1226" i="40"/>
  <c r="T1227" i="40"/>
  <c r="T1228" i="40"/>
  <c r="T1229" i="40"/>
  <c r="T1230" i="40"/>
  <c r="T1231" i="40"/>
  <c r="T1232" i="40"/>
  <c r="T1233" i="40"/>
  <c r="T1234" i="40"/>
  <c r="T1235" i="40"/>
  <c r="T1236" i="40"/>
  <c r="T1237" i="40"/>
  <c r="T1238" i="40"/>
  <c r="T1239" i="40"/>
  <c r="T1240" i="40"/>
  <c r="T1241" i="40"/>
  <c r="T1242" i="40"/>
  <c r="T1243" i="40"/>
  <c r="T1244" i="40"/>
  <c r="T1245" i="40"/>
  <c r="T1246" i="40"/>
  <c r="T1247" i="40"/>
  <c r="T1248" i="40"/>
  <c r="T1249" i="40"/>
  <c r="T1250" i="40"/>
  <c r="T1251" i="40"/>
  <c r="T1252" i="40"/>
  <c r="T1253" i="40"/>
  <c r="T1254" i="40"/>
  <c r="T1255" i="40"/>
  <c r="T1256" i="40"/>
  <c r="T1257" i="40"/>
  <c r="T1258" i="40"/>
  <c r="T1259" i="40"/>
  <c r="T1260" i="40"/>
  <c r="T1261" i="40"/>
  <c r="T1262" i="40"/>
  <c r="T1263" i="40"/>
  <c r="T1264" i="40"/>
  <c r="T1265" i="40"/>
  <c r="T1266" i="40"/>
  <c r="T1267" i="40"/>
  <c r="T1268" i="40"/>
  <c r="T1269" i="40"/>
  <c r="T1270" i="40"/>
  <c r="T1271" i="40"/>
  <c r="T1272" i="40"/>
  <c r="T1273" i="40"/>
  <c r="T1274" i="40"/>
  <c r="T1275" i="40"/>
  <c r="T1276" i="40"/>
  <c r="T1277" i="40"/>
  <c r="T1278" i="40"/>
  <c r="T1279" i="40"/>
  <c r="T1280" i="40"/>
  <c r="T1281" i="40"/>
  <c r="T1282" i="40"/>
  <c r="T1283" i="40"/>
  <c r="T1284" i="40"/>
  <c r="T1285" i="40"/>
  <c r="T1286" i="40"/>
  <c r="T1287" i="40"/>
  <c r="T1288" i="40"/>
  <c r="T1289" i="40"/>
  <c r="T1290" i="40"/>
  <c r="T1291" i="40"/>
  <c r="T1292" i="40"/>
  <c r="T1293" i="40"/>
  <c r="T1294" i="40"/>
  <c r="T1295" i="40"/>
  <c r="T1296" i="40"/>
  <c r="T1297" i="40"/>
  <c r="T1298" i="40"/>
  <c r="T1299" i="40"/>
  <c r="T1300" i="40"/>
  <c r="T1301" i="40"/>
  <c r="T1302" i="40"/>
  <c r="T1303" i="40"/>
  <c r="T1304" i="40"/>
  <c r="T1305" i="40"/>
  <c r="T1306" i="40"/>
  <c r="T1307" i="40"/>
  <c r="T1308" i="40"/>
  <c r="T1309" i="40"/>
  <c r="T1310" i="40"/>
  <c r="T1311" i="40"/>
  <c r="T1312" i="40"/>
  <c r="T1313" i="40"/>
  <c r="T1314" i="40"/>
  <c r="T1315" i="40"/>
  <c r="T1316" i="40"/>
  <c r="T1317" i="40"/>
  <c r="T1318" i="40"/>
  <c r="T1319" i="40"/>
  <c r="T1320" i="40"/>
  <c r="T1321" i="40"/>
  <c r="T1322" i="40"/>
  <c r="T1323" i="40"/>
  <c r="T1324" i="40"/>
  <c r="T1325" i="40"/>
  <c r="T1326" i="40"/>
  <c r="T1327" i="40"/>
  <c r="T1328" i="40"/>
  <c r="T1329" i="40"/>
  <c r="T1330" i="40"/>
  <c r="T1331" i="40"/>
  <c r="T1332" i="40"/>
  <c r="T1333" i="40"/>
  <c r="T1334" i="40"/>
  <c r="T1335" i="40"/>
  <c r="T1336" i="40"/>
  <c r="T1337" i="40"/>
  <c r="T1338" i="40"/>
  <c r="T1339" i="40"/>
  <c r="T1340" i="40"/>
  <c r="T1341" i="40"/>
  <c r="T1342" i="40"/>
  <c r="T1343" i="40"/>
  <c r="T1344" i="40"/>
  <c r="T1345" i="40"/>
  <c r="T1346" i="40"/>
  <c r="T1347" i="40"/>
  <c r="T1348" i="40"/>
  <c r="T1349" i="40"/>
  <c r="T1350" i="40"/>
  <c r="T1351" i="40"/>
  <c r="T1352" i="40"/>
  <c r="T1353" i="40"/>
  <c r="T1354" i="40"/>
  <c r="T1355" i="40"/>
  <c r="T1356" i="40"/>
  <c r="T1357" i="40"/>
  <c r="T1358" i="40"/>
  <c r="T1359" i="40"/>
  <c r="T1360" i="40"/>
  <c r="T1361" i="40"/>
  <c r="T1362" i="40"/>
  <c r="T1363" i="40"/>
  <c r="T1364" i="40"/>
  <c r="T1365" i="40"/>
  <c r="T1366" i="40"/>
  <c r="T1367" i="40"/>
  <c r="T1368" i="40"/>
  <c r="T1369" i="40"/>
  <c r="T1370" i="40"/>
  <c r="T1371" i="40"/>
  <c r="T1372" i="40"/>
  <c r="T1373" i="40"/>
  <c r="T1374" i="40"/>
  <c r="T1375" i="40"/>
  <c r="T1376" i="40"/>
  <c r="T1377" i="40"/>
  <c r="T1378" i="40"/>
  <c r="T1379" i="40"/>
  <c r="T1380" i="40"/>
  <c r="T1381" i="40"/>
  <c r="T1382" i="40"/>
  <c r="T1383" i="40"/>
  <c r="T1384" i="40"/>
  <c r="T1385" i="40"/>
  <c r="T1386" i="40"/>
  <c r="T1387" i="40"/>
  <c r="T1388" i="40"/>
  <c r="T1389" i="40"/>
  <c r="T1390" i="40"/>
  <c r="T1391" i="40"/>
  <c r="T1392" i="40"/>
  <c r="T1393" i="40"/>
  <c r="T1394" i="40"/>
  <c r="T1395" i="40"/>
  <c r="T1396" i="40"/>
  <c r="T1397" i="40"/>
  <c r="T1398" i="40"/>
  <c r="T1399" i="40"/>
  <c r="T1400" i="40"/>
  <c r="T1401" i="40"/>
  <c r="T1402" i="40"/>
  <c r="T1403" i="40"/>
  <c r="T1404" i="40"/>
  <c r="T1405" i="40"/>
  <c r="T1406" i="40"/>
  <c r="T1407" i="40"/>
  <c r="T1408" i="40"/>
  <c r="T1409" i="40"/>
  <c r="T1410" i="40"/>
  <c r="T1411" i="40"/>
  <c r="T1412" i="40"/>
  <c r="T1413" i="40"/>
  <c r="T1414" i="40"/>
  <c r="T1415" i="40"/>
  <c r="T1416" i="40"/>
  <c r="T1417" i="40"/>
  <c r="T1418" i="40"/>
  <c r="T1419" i="40"/>
  <c r="T1420" i="40"/>
  <c r="T1421" i="40"/>
  <c r="T1422" i="40"/>
  <c r="T1423" i="40"/>
  <c r="T1424" i="40"/>
  <c r="T1425" i="40"/>
  <c r="T1426" i="40"/>
  <c r="T1427" i="40"/>
  <c r="T1428" i="40"/>
  <c r="T1429" i="40"/>
  <c r="T1430" i="40"/>
  <c r="T1431" i="40"/>
  <c r="T1432" i="40"/>
  <c r="T1433" i="40"/>
  <c r="T1434" i="40"/>
  <c r="T1435" i="40"/>
  <c r="T1436" i="40"/>
  <c r="T1437" i="40"/>
  <c r="T1438" i="40"/>
  <c r="T1439" i="40"/>
  <c r="T1440" i="40"/>
  <c r="T1441" i="40"/>
  <c r="T1442" i="40"/>
  <c r="T1443" i="40"/>
  <c r="T1444" i="40"/>
  <c r="T1445" i="40"/>
  <c r="T1446" i="40"/>
  <c r="T1447" i="40"/>
  <c r="T1448" i="40"/>
  <c r="T1449" i="40"/>
  <c r="T1450" i="40"/>
  <c r="T1451" i="40"/>
  <c r="T1452" i="40"/>
  <c r="T1453" i="40"/>
  <c r="T1454" i="40"/>
  <c r="T1455" i="40"/>
  <c r="T1456" i="40"/>
  <c r="T1457" i="40"/>
  <c r="T1458" i="40"/>
  <c r="T1459" i="40"/>
  <c r="T1460" i="40"/>
  <c r="T1461" i="40"/>
  <c r="T1462" i="40"/>
  <c r="T1463" i="40"/>
  <c r="T1464" i="40"/>
  <c r="T1465" i="40"/>
  <c r="T1466" i="40"/>
  <c r="T1467" i="40"/>
  <c r="T1468" i="40"/>
  <c r="T1469" i="40"/>
  <c r="T1470" i="40"/>
  <c r="T1471" i="40"/>
  <c r="T1472" i="40"/>
  <c r="T1473" i="40"/>
  <c r="T1474" i="40"/>
  <c r="T1475" i="40"/>
  <c r="T1476" i="40"/>
  <c r="T1477" i="40"/>
  <c r="T1478" i="40"/>
  <c r="T1479" i="40"/>
  <c r="T1480" i="40"/>
  <c r="T1481" i="40"/>
  <c r="T1482" i="40"/>
  <c r="T1483" i="40"/>
  <c r="T1484" i="40"/>
  <c r="T1485" i="40"/>
  <c r="T1486" i="40"/>
  <c r="T1487" i="40"/>
  <c r="T1488" i="40"/>
  <c r="T1489" i="40"/>
  <c r="T1490" i="40"/>
  <c r="T1491" i="40"/>
  <c r="T1492" i="40"/>
  <c r="T1493" i="40"/>
  <c r="T1494" i="40"/>
  <c r="T1495" i="40"/>
  <c r="T1496" i="40"/>
  <c r="T1497" i="40"/>
  <c r="T1498" i="40"/>
  <c r="T1499" i="40"/>
  <c r="T1500" i="40"/>
  <c r="T1501" i="40"/>
  <c r="T1502" i="40"/>
  <c r="T1503" i="40"/>
  <c r="T1504" i="40"/>
  <c r="T1505" i="40"/>
  <c r="T1506" i="40"/>
  <c r="T1507" i="40"/>
  <c r="T1508" i="40"/>
  <c r="T1509" i="40"/>
  <c r="T1510" i="40"/>
  <c r="T1511" i="40"/>
  <c r="T1512" i="40"/>
  <c r="T1513" i="40"/>
  <c r="T1514" i="40"/>
  <c r="T1515" i="40"/>
  <c r="T1516" i="40"/>
  <c r="T1517" i="40"/>
  <c r="T1518" i="40"/>
  <c r="T1519" i="40"/>
  <c r="T1520" i="40"/>
  <c r="T1521" i="40"/>
  <c r="T1522" i="40"/>
  <c r="T1523" i="40"/>
  <c r="T1524" i="40"/>
  <c r="T1525" i="40"/>
  <c r="T1526" i="40"/>
  <c r="T1527" i="40"/>
  <c r="T1528" i="40"/>
  <c r="T1529" i="40"/>
  <c r="T1530" i="40"/>
  <c r="T1531" i="40"/>
  <c r="T1532" i="40"/>
  <c r="T1533" i="40"/>
  <c r="T1534" i="40"/>
  <c r="T1535" i="40"/>
  <c r="T1536" i="40"/>
  <c r="T1537" i="40"/>
  <c r="T1538" i="40"/>
  <c r="T1539" i="40"/>
  <c r="T1540" i="40"/>
  <c r="T1541" i="40"/>
  <c r="T1542" i="40"/>
  <c r="T1543" i="40"/>
  <c r="T1544" i="40"/>
  <c r="T1545" i="40"/>
  <c r="T1546" i="40"/>
  <c r="T1547" i="40"/>
  <c r="T1548" i="40"/>
  <c r="T1549" i="40"/>
  <c r="T1550" i="40"/>
  <c r="T1551" i="40"/>
  <c r="T1552" i="40"/>
  <c r="T1553" i="40"/>
  <c r="T1554" i="40"/>
  <c r="T1555" i="40"/>
  <c r="T1556" i="40"/>
  <c r="T1557" i="40"/>
  <c r="T1558" i="40"/>
  <c r="T1559" i="40"/>
  <c r="T1560" i="40"/>
  <c r="T1561" i="40"/>
  <c r="T1562" i="40"/>
  <c r="T1563" i="40"/>
  <c r="T1564" i="40"/>
  <c r="T1565" i="40"/>
  <c r="T1566" i="40"/>
  <c r="T1567" i="40"/>
  <c r="T1568" i="40"/>
  <c r="T1569" i="40"/>
  <c r="T1570" i="40"/>
  <c r="T1571" i="40"/>
  <c r="T1572" i="40"/>
  <c r="T1573" i="40"/>
  <c r="T1574" i="40"/>
  <c r="T1575" i="40"/>
  <c r="T1576" i="40"/>
  <c r="T1577" i="40"/>
  <c r="T1578" i="40"/>
  <c r="T1579" i="40"/>
  <c r="T1580" i="40"/>
  <c r="T1581" i="40"/>
  <c r="T1582" i="40"/>
  <c r="T1583" i="40"/>
  <c r="T1584" i="40"/>
  <c r="T1585" i="40"/>
  <c r="T1586" i="40"/>
  <c r="T1587" i="40"/>
  <c r="T1588" i="40"/>
  <c r="T1589" i="40"/>
  <c r="T1590" i="40"/>
  <c r="T1591" i="40"/>
  <c r="T1592" i="40"/>
  <c r="T1593" i="40"/>
  <c r="T1594" i="40"/>
  <c r="T1595" i="40"/>
  <c r="T1596" i="40"/>
  <c r="T1597" i="40"/>
  <c r="T1598" i="40"/>
  <c r="T1599" i="40"/>
  <c r="T1600" i="40"/>
  <c r="T1601" i="40"/>
  <c r="T1602" i="40"/>
  <c r="T1603" i="40"/>
  <c r="T1604" i="40"/>
  <c r="T1605" i="40"/>
  <c r="T1606" i="40"/>
  <c r="T1607" i="40"/>
  <c r="T1608" i="40"/>
  <c r="T1609" i="40"/>
  <c r="T1610" i="40"/>
  <c r="T1611" i="40"/>
  <c r="T1612" i="40"/>
  <c r="T1613" i="40"/>
  <c r="T1614" i="40"/>
  <c r="T1615" i="40"/>
  <c r="T1616" i="40"/>
  <c r="T1617" i="40"/>
  <c r="T1618" i="40"/>
  <c r="T1619" i="40"/>
  <c r="T1620" i="40"/>
  <c r="T1621" i="40"/>
  <c r="T1622" i="40"/>
  <c r="T1623" i="40"/>
  <c r="T1624" i="40"/>
  <c r="T1625" i="40"/>
  <c r="T1626" i="40"/>
  <c r="T1627" i="40"/>
  <c r="T1628" i="40"/>
  <c r="T1629" i="40"/>
  <c r="T1630" i="40"/>
  <c r="T1631" i="40"/>
  <c r="T1632" i="40"/>
  <c r="T1633" i="40"/>
  <c r="T1634" i="40"/>
  <c r="T1635" i="40"/>
  <c r="T1636" i="40"/>
  <c r="T1637" i="40"/>
  <c r="T1638" i="40"/>
  <c r="T1639" i="40"/>
  <c r="T1640" i="40"/>
  <c r="T1641" i="40"/>
  <c r="T1642" i="40"/>
  <c r="T1643" i="40"/>
  <c r="T1644" i="40"/>
  <c r="T1645" i="40"/>
  <c r="T1646" i="40"/>
  <c r="T1647" i="40"/>
  <c r="T1648" i="40"/>
  <c r="T1649" i="40"/>
  <c r="T1650" i="40"/>
  <c r="T1651" i="40"/>
  <c r="T1652" i="40"/>
  <c r="T1653" i="40"/>
  <c r="T1654" i="40"/>
  <c r="T1655" i="40"/>
  <c r="T1656" i="40"/>
  <c r="T1657" i="40"/>
  <c r="T1658" i="40"/>
  <c r="T1659" i="40"/>
  <c r="T1660" i="40"/>
  <c r="T1661" i="40"/>
  <c r="T1662" i="40"/>
  <c r="T1663" i="40"/>
  <c r="T1664" i="40"/>
  <c r="T1665" i="40"/>
  <c r="T1666" i="40"/>
  <c r="T1667" i="40"/>
  <c r="T1668" i="40"/>
  <c r="T1669" i="40"/>
  <c r="T1670" i="40"/>
  <c r="T1671" i="40"/>
  <c r="T1672" i="40"/>
  <c r="T1673" i="40"/>
  <c r="T1674" i="40"/>
  <c r="T1675" i="40"/>
  <c r="T1676" i="40"/>
  <c r="T1677" i="40"/>
  <c r="T1678" i="40"/>
  <c r="T1679" i="40"/>
  <c r="T1680" i="40"/>
  <c r="T1681" i="40"/>
  <c r="T1682" i="40"/>
  <c r="T1683" i="40"/>
  <c r="T1684" i="40"/>
  <c r="T1685" i="40"/>
  <c r="T1686" i="40"/>
  <c r="T1687" i="40"/>
  <c r="T1688" i="40"/>
  <c r="T1689" i="40"/>
  <c r="T1690" i="40"/>
  <c r="T1691" i="40"/>
  <c r="T1692" i="40"/>
  <c r="T1693" i="40"/>
  <c r="T1694" i="40"/>
  <c r="T1695" i="40"/>
  <c r="T1696" i="40"/>
  <c r="T1697" i="40"/>
  <c r="T1698" i="40"/>
  <c r="T1699" i="40"/>
  <c r="T1700" i="40"/>
  <c r="T1701" i="40"/>
  <c r="T1702" i="40"/>
  <c r="T1703" i="40"/>
  <c r="T1704" i="40"/>
  <c r="T1705" i="40"/>
  <c r="T1706" i="40"/>
  <c r="T1707" i="40"/>
  <c r="T1708" i="40"/>
  <c r="T1709" i="40"/>
  <c r="T1710" i="40"/>
  <c r="T1711" i="40"/>
  <c r="T1712" i="40"/>
  <c r="T1713" i="40"/>
  <c r="T1714" i="40"/>
  <c r="T1715" i="40"/>
  <c r="T1716" i="40"/>
  <c r="T1717" i="40"/>
  <c r="T1718" i="40"/>
  <c r="T1719" i="40"/>
  <c r="T1720" i="40"/>
  <c r="T1721" i="40"/>
  <c r="T1722" i="40"/>
  <c r="T1723" i="40"/>
  <c r="T1724" i="40"/>
  <c r="T1725" i="40"/>
  <c r="T1726" i="40"/>
  <c r="T1727" i="40"/>
  <c r="T1728" i="40"/>
  <c r="T1729" i="40"/>
  <c r="T1730" i="40"/>
  <c r="T1731" i="40"/>
  <c r="T1732" i="40"/>
  <c r="T1733" i="40"/>
  <c r="T1734" i="40"/>
  <c r="T1735" i="40"/>
  <c r="T1736" i="40"/>
  <c r="T1737" i="40"/>
  <c r="T1738" i="40"/>
  <c r="T1739" i="40"/>
  <c r="T1740" i="40"/>
  <c r="T1741" i="40"/>
  <c r="T1742" i="40"/>
  <c r="T1743" i="40"/>
  <c r="T1744" i="40"/>
  <c r="T1745" i="40"/>
  <c r="T1746" i="40"/>
  <c r="T1747" i="40"/>
  <c r="T1748" i="40"/>
  <c r="T1749" i="40"/>
  <c r="T1750" i="40"/>
  <c r="T1751" i="40"/>
  <c r="T1752" i="40"/>
  <c r="T1753" i="40"/>
  <c r="T1754" i="40"/>
  <c r="T1755" i="40"/>
  <c r="T1756" i="40"/>
  <c r="T1757" i="40"/>
  <c r="T1758" i="40"/>
  <c r="T1759" i="40"/>
  <c r="T1760" i="40"/>
  <c r="T1761" i="40"/>
  <c r="T1762" i="40"/>
  <c r="T1763" i="40"/>
  <c r="T1764" i="40"/>
  <c r="T1765" i="40"/>
  <c r="T1766" i="40"/>
  <c r="T1767" i="40"/>
  <c r="T1768" i="40"/>
  <c r="T1769" i="40"/>
  <c r="T1770" i="40"/>
  <c r="T1771" i="40"/>
  <c r="T1772" i="40"/>
  <c r="T1773" i="40"/>
  <c r="T1774" i="40"/>
  <c r="T1775" i="40"/>
  <c r="T1776" i="40"/>
  <c r="T1777" i="40"/>
  <c r="T1778" i="40"/>
  <c r="T1779" i="40"/>
  <c r="T1780" i="40"/>
  <c r="T1781" i="40"/>
  <c r="T1782" i="40"/>
  <c r="T1783" i="40"/>
  <c r="T1784" i="40"/>
  <c r="T1785" i="40"/>
  <c r="T1786" i="40"/>
  <c r="T1787" i="40"/>
  <c r="T1788" i="40"/>
  <c r="T1789" i="40"/>
  <c r="T1790" i="40"/>
  <c r="T1791" i="40"/>
  <c r="T1792" i="40"/>
  <c r="T1793" i="40"/>
  <c r="T1794" i="40"/>
  <c r="T1795" i="40"/>
  <c r="T1796" i="40"/>
  <c r="T1797" i="40"/>
  <c r="T1798" i="40"/>
  <c r="T1799" i="40"/>
  <c r="T1800" i="40"/>
  <c r="T1801" i="40"/>
  <c r="T1802" i="40"/>
  <c r="T1803" i="40"/>
  <c r="T1804" i="40"/>
  <c r="T1805" i="40"/>
  <c r="T1806" i="40"/>
  <c r="T1807" i="40"/>
  <c r="T1808" i="40"/>
  <c r="T1809" i="40"/>
  <c r="T1810" i="40"/>
  <c r="T1811" i="40"/>
  <c r="S613" i="40"/>
  <c r="S614" i="40"/>
  <c r="S615" i="40"/>
  <c r="S616" i="40"/>
  <c r="S617" i="40"/>
  <c r="S618" i="40"/>
  <c r="S619" i="40"/>
  <c r="S620" i="40"/>
  <c r="S621" i="40"/>
  <c r="S622" i="40"/>
  <c r="S623" i="40"/>
  <c r="S624" i="40"/>
  <c r="S625" i="40"/>
  <c r="S626" i="40"/>
  <c r="S627" i="40"/>
  <c r="S628" i="40"/>
  <c r="S629" i="40"/>
  <c r="S630" i="40"/>
  <c r="S631" i="40"/>
  <c r="S632" i="40"/>
  <c r="S633" i="40"/>
  <c r="S634" i="40"/>
  <c r="S635" i="40"/>
  <c r="S636" i="40"/>
  <c r="S637" i="40"/>
  <c r="S638" i="40"/>
  <c r="S639" i="40"/>
  <c r="S640" i="40"/>
  <c r="S641" i="40"/>
  <c r="S642" i="40"/>
  <c r="S643" i="40"/>
  <c r="S644" i="40"/>
  <c r="S645" i="40"/>
  <c r="S646" i="40"/>
  <c r="S647" i="40"/>
  <c r="S648" i="40"/>
  <c r="S649" i="40"/>
  <c r="S650" i="40"/>
  <c r="S651" i="40"/>
  <c r="S652" i="40"/>
  <c r="S653" i="40"/>
  <c r="S654" i="40"/>
  <c r="S655" i="40"/>
  <c r="S656" i="40"/>
  <c r="S657" i="40"/>
  <c r="S658" i="40"/>
  <c r="S659" i="40"/>
  <c r="S660" i="40"/>
  <c r="S661" i="40"/>
  <c r="S662" i="40"/>
  <c r="S663" i="40"/>
  <c r="S664" i="40"/>
  <c r="S665" i="40"/>
  <c r="S666" i="40"/>
  <c r="S667" i="40"/>
  <c r="S668" i="40"/>
  <c r="S669" i="40"/>
  <c r="S670" i="40"/>
  <c r="S671" i="40"/>
  <c r="S672" i="40"/>
  <c r="S673" i="40"/>
  <c r="S674" i="40"/>
  <c r="S675" i="40"/>
  <c r="S676" i="40"/>
  <c r="S677" i="40"/>
  <c r="S678" i="40"/>
  <c r="S679" i="40"/>
  <c r="S680" i="40"/>
  <c r="S681" i="40"/>
  <c r="S682" i="40"/>
  <c r="S683" i="40"/>
  <c r="S684" i="40"/>
  <c r="S685" i="40"/>
  <c r="S686" i="40"/>
  <c r="S687" i="40"/>
  <c r="S688" i="40"/>
  <c r="S689" i="40"/>
  <c r="S690" i="40"/>
  <c r="S691" i="40"/>
  <c r="S692" i="40"/>
  <c r="S693" i="40"/>
  <c r="S694" i="40"/>
  <c r="S695" i="40"/>
  <c r="S696" i="40"/>
  <c r="S697" i="40"/>
  <c r="S698" i="40"/>
  <c r="S699" i="40"/>
  <c r="S700" i="40"/>
  <c r="S701" i="40"/>
  <c r="S702" i="40"/>
  <c r="S703" i="40"/>
  <c r="S704" i="40"/>
  <c r="S705" i="40"/>
  <c r="S706" i="40"/>
  <c r="S707" i="40"/>
  <c r="S708" i="40"/>
  <c r="S709" i="40"/>
  <c r="S710" i="40"/>
  <c r="S711" i="40"/>
  <c r="S712" i="40"/>
  <c r="S713" i="40"/>
  <c r="S714" i="40"/>
  <c r="S715" i="40"/>
  <c r="S716" i="40"/>
  <c r="S717" i="40"/>
  <c r="S718" i="40"/>
  <c r="S719" i="40"/>
  <c r="S720" i="40"/>
  <c r="S721" i="40"/>
  <c r="S722" i="40"/>
  <c r="S723" i="40"/>
  <c r="S724" i="40"/>
  <c r="S725" i="40"/>
  <c r="S726" i="40"/>
  <c r="S727" i="40"/>
  <c r="S728" i="40"/>
  <c r="S729" i="40"/>
  <c r="S730" i="40"/>
  <c r="S731" i="40"/>
  <c r="S732" i="40"/>
  <c r="S733" i="40"/>
  <c r="S734" i="40"/>
  <c r="S735" i="40"/>
  <c r="S736" i="40"/>
  <c r="S737" i="40"/>
  <c r="S738" i="40"/>
  <c r="S739" i="40"/>
  <c r="S740" i="40"/>
  <c r="S741" i="40"/>
  <c r="S742" i="40"/>
  <c r="S743" i="40"/>
  <c r="S744" i="40"/>
  <c r="S745" i="40"/>
  <c r="S746" i="40"/>
  <c r="S747" i="40"/>
  <c r="S748" i="40"/>
  <c r="S749" i="40"/>
  <c r="S750" i="40"/>
  <c r="S751" i="40"/>
  <c r="S752" i="40"/>
  <c r="S753" i="40"/>
  <c r="S754" i="40"/>
  <c r="S755" i="40"/>
  <c r="S756" i="40"/>
  <c r="S757" i="40"/>
  <c r="S758" i="40"/>
  <c r="S759" i="40"/>
  <c r="S760" i="40"/>
  <c r="S761" i="40"/>
  <c r="S762" i="40"/>
  <c r="S763" i="40"/>
  <c r="S764" i="40"/>
  <c r="S765" i="40"/>
  <c r="S766" i="40"/>
  <c r="S767" i="40"/>
  <c r="S768" i="40"/>
  <c r="S769" i="40"/>
  <c r="S770" i="40"/>
  <c r="S771" i="40"/>
  <c r="S772" i="40"/>
  <c r="S773" i="40"/>
  <c r="S774" i="40"/>
  <c r="S775" i="40"/>
  <c r="S776" i="40"/>
  <c r="S777" i="40"/>
  <c r="S778" i="40"/>
  <c r="S779" i="40"/>
  <c r="S780" i="40"/>
  <c r="S781" i="40"/>
  <c r="S782" i="40"/>
  <c r="S783" i="40"/>
  <c r="S784" i="40"/>
  <c r="S785" i="40"/>
  <c r="S786" i="40"/>
  <c r="S787" i="40"/>
  <c r="S788" i="40"/>
  <c r="S789" i="40"/>
  <c r="S790" i="40"/>
  <c r="S791" i="40"/>
  <c r="S792" i="40"/>
  <c r="S793" i="40"/>
  <c r="S794" i="40"/>
  <c r="S795" i="40"/>
  <c r="S796" i="40"/>
  <c r="S797" i="40"/>
  <c r="S798" i="40"/>
  <c r="S799" i="40"/>
  <c r="S800" i="40"/>
  <c r="S801" i="40"/>
  <c r="S802" i="40"/>
  <c r="S803" i="40"/>
  <c r="S804" i="40"/>
  <c r="S805" i="40"/>
  <c r="S806" i="40"/>
  <c r="S807" i="40"/>
  <c r="S808" i="40"/>
  <c r="S809" i="40"/>
  <c r="S810" i="40"/>
  <c r="S811" i="40"/>
  <c r="S812" i="40"/>
  <c r="S813" i="40"/>
  <c r="S814" i="40"/>
  <c r="S815" i="40"/>
  <c r="S816" i="40"/>
  <c r="S817" i="40"/>
  <c r="S818" i="40"/>
  <c r="S819" i="40"/>
  <c r="S820" i="40"/>
  <c r="S821" i="40"/>
  <c r="S822" i="40"/>
  <c r="S823" i="40"/>
  <c r="S824" i="40"/>
  <c r="S825" i="40"/>
  <c r="S826" i="40"/>
  <c r="S827" i="40"/>
  <c r="S828" i="40"/>
  <c r="S829" i="40"/>
  <c r="S830" i="40"/>
  <c r="S831" i="40"/>
  <c r="S832" i="40"/>
  <c r="S833" i="40"/>
  <c r="S834" i="40"/>
  <c r="S835" i="40"/>
  <c r="S836" i="40"/>
  <c r="S837" i="40"/>
  <c r="S838" i="40"/>
  <c r="S839" i="40"/>
  <c r="S840" i="40"/>
  <c r="S841" i="40"/>
  <c r="S842" i="40"/>
  <c r="S843" i="40"/>
  <c r="S844" i="40"/>
  <c r="S845" i="40"/>
  <c r="S846" i="40"/>
  <c r="S847" i="40"/>
  <c r="S848" i="40"/>
  <c r="S849" i="40"/>
  <c r="S850" i="40"/>
  <c r="S851" i="40"/>
  <c r="S852" i="40"/>
  <c r="S853" i="40"/>
  <c r="S854" i="40"/>
  <c r="S855" i="40"/>
  <c r="S856" i="40"/>
  <c r="S857" i="40"/>
  <c r="S858" i="40"/>
  <c r="S859" i="40"/>
  <c r="S860" i="40"/>
  <c r="S861" i="40"/>
  <c r="S862" i="40"/>
  <c r="S863" i="40"/>
  <c r="S864" i="40"/>
  <c r="S865" i="40"/>
  <c r="S866" i="40"/>
  <c r="S867" i="40"/>
  <c r="S868" i="40"/>
  <c r="S869" i="40"/>
  <c r="S870" i="40"/>
  <c r="S871" i="40"/>
  <c r="S872" i="40"/>
  <c r="S873" i="40"/>
  <c r="S874" i="40"/>
  <c r="S875" i="40"/>
  <c r="S876" i="40"/>
  <c r="S877" i="40"/>
  <c r="S878" i="40"/>
  <c r="S879" i="40"/>
  <c r="S880" i="40"/>
  <c r="S881" i="40"/>
  <c r="S882" i="40"/>
  <c r="S883" i="40"/>
  <c r="S884" i="40"/>
  <c r="S885" i="40"/>
  <c r="S886" i="40"/>
  <c r="S887" i="40"/>
  <c r="S888" i="40"/>
  <c r="S889" i="40"/>
  <c r="S890" i="40"/>
  <c r="S891" i="40"/>
  <c r="S892" i="40"/>
  <c r="S893" i="40"/>
  <c r="S894" i="40"/>
  <c r="S895" i="40"/>
  <c r="S896" i="40"/>
  <c r="S897" i="40"/>
  <c r="S898" i="40"/>
  <c r="S899" i="40"/>
  <c r="S900" i="40"/>
  <c r="S901" i="40"/>
  <c r="S902" i="40"/>
  <c r="S903" i="40"/>
  <c r="S904" i="40"/>
  <c r="S905" i="40"/>
  <c r="S906" i="40"/>
  <c r="S907" i="40"/>
  <c r="S908" i="40"/>
  <c r="S909" i="40"/>
  <c r="S910" i="40"/>
  <c r="S911" i="40"/>
  <c r="S912" i="40"/>
  <c r="S913" i="40"/>
  <c r="S914" i="40"/>
  <c r="S915" i="40"/>
  <c r="S916" i="40"/>
  <c r="S917" i="40"/>
  <c r="S918" i="40"/>
  <c r="S919" i="40"/>
  <c r="S920" i="40"/>
  <c r="S921" i="40"/>
  <c r="S922" i="40"/>
  <c r="S923" i="40"/>
  <c r="S924" i="40"/>
  <c r="S925" i="40"/>
  <c r="S926" i="40"/>
  <c r="S927" i="40"/>
  <c r="S928" i="40"/>
  <c r="S929" i="40"/>
  <c r="S930" i="40"/>
  <c r="S931" i="40"/>
  <c r="S932" i="40"/>
  <c r="S933" i="40"/>
  <c r="S934" i="40"/>
  <c r="S935" i="40"/>
  <c r="S936" i="40"/>
  <c r="S937" i="40"/>
  <c r="S938" i="40"/>
  <c r="S939" i="40"/>
  <c r="S940" i="40"/>
  <c r="S941" i="40"/>
  <c r="S942" i="40"/>
  <c r="S943" i="40"/>
  <c r="S944" i="40"/>
  <c r="S945" i="40"/>
  <c r="S946" i="40"/>
  <c r="S947" i="40"/>
  <c r="S948" i="40"/>
  <c r="S949" i="40"/>
  <c r="S950" i="40"/>
  <c r="S951" i="40"/>
  <c r="S952" i="40"/>
  <c r="S953" i="40"/>
  <c r="S954" i="40"/>
  <c r="S955" i="40"/>
  <c r="S956" i="40"/>
  <c r="S957" i="40"/>
  <c r="S958" i="40"/>
  <c r="S959" i="40"/>
  <c r="S960" i="40"/>
  <c r="S961" i="40"/>
  <c r="S962" i="40"/>
  <c r="S963" i="40"/>
  <c r="S964" i="40"/>
  <c r="S965" i="40"/>
  <c r="S966" i="40"/>
  <c r="S967" i="40"/>
  <c r="S968" i="40"/>
  <c r="S969" i="40"/>
  <c r="S970" i="40"/>
  <c r="S971" i="40"/>
  <c r="S972" i="40"/>
  <c r="S973" i="40"/>
  <c r="S974" i="40"/>
  <c r="S975" i="40"/>
  <c r="S976" i="40"/>
  <c r="S977" i="40"/>
  <c r="S978" i="40"/>
  <c r="S979" i="40"/>
  <c r="S980" i="40"/>
  <c r="S981" i="40"/>
  <c r="S982" i="40"/>
  <c r="S983" i="40"/>
  <c r="S984" i="40"/>
  <c r="S985" i="40"/>
  <c r="S986" i="40"/>
  <c r="S987" i="40"/>
  <c r="S988" i="40"/>
  <c r="S989" i="40"/>
  <c r="S990" i="40"/>
  <c r="S991" i="40"/>
  <c r="S992" i="40"/>
  <c r="S993" i="40"/>
  <c r="S994" i="40"/>
  <c r="S995" i="40"/>
  <c r="S996" i="40"/>
  <c r="S997" i="40"/>
  <c r="S998" i="40"/>
  <c r="S999" i="40"/>
  <c r="S1000" i="40"/>
  <c r="S1001" i="40"/>
  <c r="S1002" i="40"/>
  <c r="S1003" i="40"/>
  <c r="S1004" i="40"/>
  <c r="S1005" i="40"/>
  <c r="S1006" i="40"/>
  <c r="S1007" i="40"/>
  <c r="S1008" i="40"/>
  <c r="S1009" i="40"/>
  <c r="S1010" i="40"/>
  <c r="S1011" i="40"/>
  <c r="S1012" i="40"/>
  <c r="S1013" i="40"/>
  <c r="S1014" i="40"/>
  <c r="S1015" i="40"/>
  <c r="S1016" i="40"/>
  <c r="S1017" i="40"/>
  <c r="S1018" i="40"/>
  <c r="S1019" i="40"/>
  <c r="S1020" i="40"/>
  <c r="S1021" i="40"/>
  <c r="S1022" i="40"/>
  <c r="S1023" i="40"/>
  <c r="S1024" i="40"/>
  <c r="S1025" i="40"/>
  <c r="S1026" i="40"/>
  <c r="S1027" i="40"/>
  <c r="S1028" i="40"/>
  <c r="S1029" i="40"/>
  <c r="S1030" i="40"/>
  <c r="S1031" i="40"/>
  <c r="S1032" i="40"/>
  <c r="S1033" i="40"/>
  <c r="S1034" i="40"/>
  <c r="S1035" i="40"/>
  <c r="S1036" i="40"/>
  <c r="S1037" i="40"/>
  <c r="S1038" i="40"/>
  <c r="S1039" i="40"/>
  <c r="S1040" i="40"/>
  <c r="S1041" i="40"/>
  <c r="S1042" i="40"/>
  <c r="S1043" i="40"/>
  <c r="S1044" i="40"/>
  <c r="S1045" i="40"/>
  <c r="S1046" i="40"/>
  <c r="S1047" i="40"/>
  <c r="S1048" i="40"/>
  <c r="S1049" i="40"/>
  <c r="S1050" i="40"/>
  <c r="S1051" i="40"/>
  <c r="S1052" i="40"/>
  <c r="S1053" i="40"/>
  <c r="S1054" i="40"/>
  <c r="S1055" i="40"/>
  <c r="S1056" i="40"/>
  <c r="S1057" i="40"/>
  <c r="S1058" i="40"/>
  <c r="S1059" i="40"/>
  <c r="S1060" i="40"/>
  <c r="S1061" i="40"/>
  <c r="S1062" i="40"/>
  <c r="S1063" i="40"/>
  <c r="S1064" i="40"/>
  <c r="S1065" i="40"/>
  <c r="S1066" i="40"/>
  <c r="S1067" i="40"/>
  <c r="S1068" i="40"/>
  <c r="S1069" i="40"/>
  <c r="S1070" i="40"/>
  <c r="S1071" i="40"/>
  <c r="S1072" i="40"/>
  <c r="S1073" i="40"/>
  <c r="S1074" i="40"/>
  <c r="S1075" i="40"/>
  <c r="S1076" i="40"/>
  <c r="S1077" i="40"/>
  <c r="S1078" i="40"/>
  <c r="S1079" i="40"/>
  <c r="S1080" i="40"/>
  <c r="S1081" i="40"/>
  <c r="S1082" i="40"/>
  <c r="S1083" i="40"/>
  <c r="S1084" i="40"/>
  <c r="S1085" i="40"/>
  <c r="S1086" i="40"/>
  <c r="S1087" i="40"/>
  <c r="S1088" i="40"/>
  <c r="S1089" i="40"/>
  <c r="S1090" i="40"/>
  <c r="S1091" i="40"/>
  <c r="S1092" i="40"/>
  <c r="S1093" i="40"/>
  <c r="S1094" i="40"/>
  <c r="S1095" i="40"/>
  <c r="S1096" i="40"/>
  <c r="S1097" i="40"/>
  <c r="S1098" i="40"/>
  <c r="S1099" i="40"/>
  <c r="S1100" i="40"/>
  <c r="S1101" i="40"/>
  <c r="S1102" i="40"/>
  <c r="S1103" i="40"/>
  <c r="S1104" i="40"/>
  <c r="S1105" i="40"/>
  <c r="S1106" i="40"/>
  <c r="S1107" i="40"/>
  <c r="S1108" i="40"/>
  <c r="S1109" i="40"/>
  <c r="S1110" i="40"/>
  <c r="S1111" i="40"/>
  <c r="S1112" i="40"/>
  <c r="S1113" i="40"/>
  <c r="S1114" i="40"/>
  <c r="S1115" i="40"/>
  <c r="S1116" i="40"/>
  <c r="S1117" i="40"/>
  <c r="S1118" i="40"/>
  <c r="S1119" i="40"/>
  <c r="S1120" i="40"/>
  <c r="S1121" i="40"/>
  <c r="S1122" i="40"/>
  <c r="S1123" i="40"/>
  <c r="S1124" i="40"/>
  <c r="S1125" i="40"/>
  <c r="S1126" i="40"/>
  <c r="S1127" i="40"/>
  <c r="S1128" i="40"/>
  <c r="S1129" i="40"/>
  <c r="S1130" i="40"/>
  <c r="S1131" i="40"/>
  <c r="S1132" i="40"/>
  <c r="S1133" i="40"/>
  <c r="S1134" i="40"/>
  <c r="S1135" i="40"/>
  <c r="S1136" i="40"/>
  <c r="S1137" i="40"/>
  <c r="S1138" i="40"/>
  <c r="S1139" i="40"/>
  <c r="S1140" i="40"/>
  <c r="S1141" i="40"/>
  <c r="S1142" i="40"/>
  <c r="S1143" i="40"/>
  <c r="S1144" i="40"/>
  <c r="S1145" i="40"/>
  <c r="S1146" i="40"/>
  <c r="S1147" i="40"/>
  <c r="S1148" i="40"/>
  <c r="S1149" i="40"/>
  <c r="S1150" i="40"/>
  <c r="S1151" i="40"/>
  <c r="S1152" i="40"/>
  <c r="S1153" i="40"/>
  <c r="S1154" i="40"/>
  <c r="S1155" i="40"/>
  <c r="S1156" i="40"/>
  <c r="S1157" i="40"/>
  <c r="S1158" i="40"/>
  <c r="S1159" i="40"/>
  <c r="S1160" i="40"/>
  <c r="S1161" i="40"/>
  <c r="S1162" i="40"/>
  <c r="S1163" i="40"/>
  <c r="S1164" i="40"/>
  <c r="S1165" i="40"/>
  <c r="S1166" i="40"/>
  <c r="S1167" i="40"/>
  <c r="S1168" i="40"/>
  <c r="S1169" i="40"/>
  <c r="S1170" i="40"/>
  <c r="S1171" i="40"/>
  <c r="S1172" i="40"/>
  <c r="S1173" i="40"/>
  <c r="S1174" i="40"/>
  <c r="S1175" i="40"/>
  <c r="S1176" i="40"/>
  <c r="S1177" i="40"/>
  <c r="S1178" i="40"/>
  <c r="S1179" i="40"/>
  <c r="S1180" i="40"/>
  <c r="S1181" i="40"/>
  <c r="S1182" i="40"/>
  <c r="S1183" i="40"/>
  <c r="S1184" i="40"/>
  <c r="S1185" i="40"/>
  <c r="S1186" i="40"/>
  <c r="S1187" i="40"/>
  <c r="S1188" i="40"/>
  <c r="S1189" i="40"/>
  <c r="S1190" i="40"/>
  <c r="S1191" i="40"/>
  <c r="S1192" i="40"/>
  <c r="S1193" i="40"/>
  <c r="S1194" i="40"/>
  <c r="S1195" i="40"/>
  <c r="S1196" i="40"/>
  <c r="S1197" i="40"/>
  <c r="S1198" i="40"/>
  <c r="S1199" i="40"/>
  <c r="S1200" i="40"/>
  <c r="S1201" i="40"/>
  <c r="S1202" i="40"/>
  <c r="S1203" i="40"/>
  <c r="S1204" i="40"/>
  <c r="S1205" i="40"/>
  <c r="S1206" i="40"/>
  <c r="S1207" i="40"/>
  <c r="S1208" i="40"/>
  <c r="S1209" i="40"/>
  <c r="S1210" i="40"/>
  <c r="S1211" i="40"/>
  <c r="S1212" i="40"/>
  <c r="S1213" i="40"/>
  <c r="S1214" i="40"/>
  <c r="S1215" i="40"/>
  <c r="S1216" i="40"/>
  <c r="S1217" i="40"/>
  <c r="S1218" i="40"/>
  <c r="S1219" i="40"/>
  <c r="S1220" i="40"/>
  <c r="S1221" i="40"/>
  <c r="S1222" i="40"/>
  <c r="S1223" i="40"/>
  <c r="S1224" i="40"/>
  <c r="S1225" i="40"/>
  <c r="S1226" i="40"/>
  <c r="S1227" i="40"/>
  <c r="S1228" i="40"/>
  <c r="S1229" i="40"/>
  <c r="S1230" i="40"/>
  <c r="S1231" i="40"/>
  <c r="S1232" i="40"/>
  <c r="S1233" i="40"/>
  <c r="S1234" i="40"/>
  <c r="S1235" i="40"/>
  <c r="S1236" i="40"/>
  <c r="S1237" i="40"/>
  <c r="S1238" i="40"/>
  <c r="S1239" i="40"/>
  <c r="S1240" i="40"/>
  <c r="S1241" i="40"/>
  <c r="S1242" i="40"/>
  <c r="S1243" i="40"/>
  <c r="S1244" i="40"/>
  <c r="S1245" i="40"/>
  <c r="S1246" i="40"/>
  <c r="S1247" i="40"/>
  <c r="S1248" i="40"/>
  <c r="S1249" i="40"/>
  <c r="S1250" i="40"/>
  <c r="S1251" i="40"/>
  <c r="S1252" i="40"/>
  <c r="S1253" i="40"/>
  <c r="S1254" i="40"/>
  <c r="S1255" i="40"/>
  <c r="S1256" i="40"/>
  <c r="S1257" i="40"/>
  <c r="S1258" i="40"/>
  <c r="S1259" i="40"/>
  <c r="S1260" i="40"/>
  <c r="S1261" i="40"/>
  <c r="S1262" i="40"/>
  <c r="S1263" i="40"/>
  <c r="S1264" i="40"/>
  <c r="S1265" i="40"/>
  <c r="S1266" i="40"/>
  <c r="S1267" i="40"/>
  <c r="S1268" i="40"/>
  <c r="S1269" i="40"/>
  <c r="S1270" i="40"/>
  <c r="S1271" i="40"/>
  <c r="S1272" i="40"/>
  <c r="S1273" i="40"/>
  <c r="S1274" i="40"/>
  <c r="S1275" i="40"/>
  <c r="S1276" i="40"/>
  <c r="S1277" i="40"/>
  <c r="S1278" i="40"/>
  <c r="S1279" i="40"/>
  <c r="S1280" i="40"/>
  <c r="S1281" i="40"/>
  <c r="S1282" i="40"/>
  <c r="S1283" i="40"/>
  <c r="S1284" i="40"/>
  <c r="S1285" i="40"/>
  <c r="S1286" i="40"/>
  <c r="S1287" i="40"/>
  <c r="S1288" i="40"/>
  <c r="S1289" i="40"/>
  <c r="S1290" i="40"/>
  <c r="S1291" i="40"/>
  <c r="S1292" i="40"/>
  <c r="S1293" i="40"/>
  <c r="S1294" i="40"/>
  <c r="S1295" i="40"/>
  <c r="S1296" i="40"/>
  <c r="S1297" i="40"/>
  <c r="S1298" i="40"/>
  <c r="S1299" i="40"/>
  <c r="S1300" i="40"/>
  <c r="S1301" i="40"/>
  <c r="S1302" i="40"/>
  <c r="S1303" i="40"/>
  <c r="S1304" i="40"/>
  <c r="S1305" i="40"/>
  <c r="S1306" i="40"/>
  <c r="S1307" i="40"/>
  <c r="S1308" i="40"/>
  <c r="S1309" i="40"/>
  <c r="S1310" i="40"/>
  <c r="S1311" i="40"/>
  <c r="S1312" i="40"/>
  <c r="S1313" i="40"/>
  <c r="S1314" i="40"/>
  <c r="S1315" i="40"/>
  <c r="S1316" i="40"/>
  <c r="S1317" i="40"/>
  <c r="S1318" i="40"/>
  <c r="S1319" i="40"/>
  <c r="S1320" i="40"/>
  <c r="S1321" i="40"/>
  <c r="S1322" i="40"/>
  <c r="S1323" i="40"/>
  <c r="S1324" i="40"/>
  <c r="S1325" i="40"/>
  <c r="S1326" i="40"/>
  <c r="S1327" i="40"/>
  <c r="S1328" i="40"/>
  <c r="S1329" i="40"/>
  <c r="S1330" i="40"/>
  <c r="S1331" i="40"/>
  <c r="S1332" i="40"/>
  <c r="S1333" i="40"/>
  <c r="S1334" i="40"/>
  <c r="S1335" i="40"/>
  <c r="S1336" i="40"/>
  <c r="S1337" i="40"/>
  <c r="S1338" i="40"/>
  <c r="S1339" i="40"/>
  <c r="S1340" i="40"/>
  <c r="S1341" i="40"/>
  <c r="S1342" i="40"/>
  <c r="S1343" i="40"/>
  <c r="S1344" i="40"/>
  <c r="S1345" i="40"/>
  <c r="S1346" i="40"/>
  <c r="S1347" i="40"/>
  <c r="S1348" i="40"/>
  <c r="S1349" i="40"/>
  <c r="S1350" i="40"/>
  <c r="S1351" i="40"/>
  <c r="S1352" i="40"/>
  <c r="S1353" i="40"/>
  <c r="S1354" i="40"/>
  <c r="S1355" i="40"/>
  <c r="S1356" i="40"/>
  <c r="S1357" i="40"/>
  <c r="S1358" i="40"/>
  <c r="S1359" i="40"/>
  <c r="S1360" i="40"/>
  <c r="S1361" i="40"/>
  <c r="S1362" i="40"/>
  <c r="S1363" i="40"/>
  <c r="S1364" i="40"/>
  <c r="S1365" i="40"/>
  <c r="S1366" i="40"/>
  <c r="S1367" i="40"/>
  <c r="S1368" i="40"/>
  <c r="S1369" i="40"/>
  <c r="S1370" i="40"/>
  <c r="S1371" i="40"/>
  <c r="S1372" i="40"/>
  <c r="S1373" i="40"/>
  <c r="S1374" i="40"/>
  <c r="S1375" i="40"/>
  <c r="S1376" i="40"/>
  <c r="S1377" i="40"/>
  <c r="S1378" i="40"/>
  <c r="S1379" i="40"/>
  <c r="S1380" i="40"/>
  <c r="S1381" i="40"/>
  <c r="S1382" i="40"/>
  <c r="S1383" i="40"/>
  <c r="S1384" i="40"/>
  <c r="S1385" i="40"/>
  <c r="S1386" i="40"/>
  <c r="S1387" i="40"/>
  <c r="S1388" i="40"/>
  <c r="S1389" i="40"/>
  <c r="S1390" i="40"/>
  <c r="S1391" i="40"/>
  <c r="S1392" i="40"/>
  <c r="S1393" i="40"/>
  <c r="S1394" i="40"/>
  <c r="S1395" i="40"/>
  <c r="S1396" i="40"/>
  <c r="S1397" i="40"/>
  <c r="S1398" i="40"/>
  <c r="S1399" i="40"/>
  <c r="S1400" i="40"/>
  <c r="S1401" i="40"/>
  <c r="S1402" i="40"/>
  <c r="S1403" i="40"/>
  <c r="S1404" i="40"/>
  <c r="S1405" i="40"/>
  <c r="S1406" i="40"/>
  <c r="S1407" i="40"/>
  <c r="S1408" i="40"/>
  <c r="S1409" i="40"/>
  <c r="S1410" i="40"/>
  <c r="S1411" i="40"/>
  <c r="S1412" i="40"/>
  <c r="S1413" i="40"/>
  <c r="S1414" i="40"/>
  <c r="S1415" i="40"/>
  <c r="S1416" i="40"/>
  <c r="S1417" i="40"/>
  <c r="S1418" i="40"/>
  <c r="S1419" i="40"/>
  <c r="S1420" i="40"/>
  <c r="S1421" i="40"/>
  <c r="S1422" i="40"/>
  <c r="S1423" i="40"/>
  <c r="S1424" i="40"/>
  <c r="S1425" i="40"/>
  <c r="S1426" i="40"/>
  <c r="S1427" i="40"/>
  <c r="S1428" i="40"/>
  <c r="S1429" i="40"/>
  <c r="S1430" i="40"/>
  <c r="S1431" i="40"/>
  <c r="S1432" i="40"/>
  <c r="S1433" i="40"/>
  <c r="S1434" i="40"/>
  <c r="S1435" i="40"/>
  <c r="S1436" i="40"/>
  <c r="S1437" i="40"/>
  <c r="S1438" i="40"/>
  <c r="S1439" i="40"/>
  <c r="S1440" i="40"/>
  <c r="S1441" i="40"/>
  <c r="S1442" i="40"/>
  <c r="S1443" i="40"/>
  <c r="S1444" i="40"/>
  <c r="S1445" i="40"/>
  <c r="S1446" i="40"/>
  <c r="S1447" i="40"/>
  <c r="S1448" i="40"/>
  <c r="S1449" i="40"/>
  <c r="S1450" i="40"/>
  <c r="S1451" i="40"/>
  <c r="S1452" i="40"/>
  <c r="S1453" i="40"/>
  <c r="S1454" i="40"/>
  <c r="S1455" i="40"/>
  <c r="S1456" i="40"/>
  <c r="S1457" i="40"/>
  <c r="S1458" i="40"/>
  <c r="S1459" i="40"/>
  <c r="S1460" i="40"/>
  <c r="S1461" i="40"/>
  <c r="S1462" i="40"/>
  <c r="S1463" i="40"/>
  <c r="S1464" i="40"/>
  <c r="S1465" i="40"/>
  <c r="S1466" i="40"/>
  <c r="S1467" i="40"/>
  <c r="S1468" i="40"/>
  <c r="S1469" i="40"/>
  <c r="S1470" i="40"/>
  <c r="S1471" i="40"/>
  <c r="S1472" i="40"/>
  <c r="S1473" i="40"/>
  <c r="S1474" i="40"/>
  <c r="S1475" i="40"/>
  <c r="S1476" i="40"/>
  <c r="S1477" i="40"/>
  <c r="S1478" i="40"/>
  <c r="S1479" i="40"/>
  <c r="S1480" i="40"/>
  <c r="S1481" i="40"/>
  <c r="S1482" i="40"/>
  <c r="S1483" i="40"/>
  <c r="S1484" i="40"/>
  <c r="S1485" i="40"/>
  <c r="S1486" i="40"/>
  <c r="S1487" i="40"/>
  <c r="S1488" i="40"/>
  <c r="S1489" i="40"/>
  <c r="S1490" i="40"/>
  <c r="S1491" i="40"/>
  <c r="S1492" i="40"/>
  <c r="S1493" i="40"/>
  <c r="S1494" i="40"/>
  <c r="S1495" i="40"/>
  <c r="S1496" i="40"/>
  <c r="S1497" i="40"/>
  <c r="S1498" i="40"/>
  <c r="S1499" i="40"/>
  <c r="S1500" i="40"/>
  <c r="S1501" i="40"/>
  <c r="S1502" i="40"/>
  <c r="S1503" i="40"/>
  <c r="S1504" i="40"/>
  <c r="S1505" i="40"/>
  <c r="S1506" i="40"/>
  <c r="S1507" i="40"/>
  <c r="S1508" i="40"/>
  <c r="S1509" i="40"/>
  <c r="S1510" i="40"/>
  <c r="S1511" i="40"/>
  <c r="S1512" i="40"/>
  <c r="S1513" i="40"/>
  <c r="S1514" i="40"/>
  <c r="S1515" i="40"/>
  <c r="S1516" i="40"/>
  <c r="S1517" i="40"/>
  <c r="S1518" i="40"/>
  <c r="S1519" i="40"/>
  <c r="S1520" i="40"/>
  <c r="S1521" i="40"/>
  <c r="S1522" i="40"/>
  <c r="S1523" i="40"/>
  <c r="S1524" i="40"/>
  <c r="S1525" i="40"/>
  <c r="S1526" i="40"/>
  <c r="S1527" i="40"/>
  <c r="S1528" i="40"/>
  <c r="S1529" i="40"/>
  <c r="S1530" i="40"/>
  <c r="S1531" i="40"/>
  <c r="S1532" i="40"/>
  <c r="S1533" i="40"/>
  <c r="S1534" i="40"/>
  <c r="S1535" i="40"/>
  <c r="S1536" i="40"/>
  <c r="S1537" i="40"/>
  <c r="S1538" i="40"/>
  <c r="S1539" i="40"/>
  <c r="S1540" i="40"/>
  <c r="S1541" i="40"/>
  <c r="S1542" i="40"/>
  <c r="S1543" i="40"/>
  <c r="S1544" i="40"/>
  <c r="S1545" i="40"/>
  <c r="S1546" i="40"/>
  <c r="S1547" i="40"/>
  <c r="S1548" i="40"/>
  <c r="S1549" i="40"/>
  <c r="S1550" i="40"/>
  <c r="S1551" i="40"/>
  <c r="S1552" i="40"/>
  <c r="S1553" i="40"/>
  <c r="S1554" i="40"/>
  <c r="S1555" i="40"/>
  <c r="S1556" i="40"/>
  <c r="S1557" i="40"/>
  <c r="S1558" i="40"/>
  <c r="S1559" i="40"/>
  <c r="S1560" i="40"/>
  <c r="S1561" i="40"/>
  <c r="S1562" i="40"/>
  <c r="S1563" i="40"/>
  <c r="S1564" i="40"/>
  <c r="S1565" i="40"/>
  <c r="S1566" i="40"/>
  <c r="S1567" i="40"/>
  <c r="S1568" i="40"/>
  <c r="S1569" i="40"/>
  <c r="S1570" i="40"/>
  <c r="S1571" i="40"/>
  <c r="S1572" i="40"/>
  <c r="S1573" i="40"/>
  <c r="S1574" i="40"/>
  <c r="S1575" i="40"/>
  <c r="S1576" i="40"/>
  <c r="S1577" i="40"/>
  <c r="S1578" i="40"/>
  <c r="S1579" i="40"/>
  <c r="S1580" i="40"/>
  <c r="S1581" i="40"/>
  <c r="S1582" i="40"/>
  <c r="S1583" i="40"/>
  <c r="S1584" i="40"/>
  <c r="S1585" i="40"/>
  <c r="S1586" i="40"/>
  <c r="S1587" i="40"/>
  <c r="S1588" i="40"/>
  <c r="S1589" i="40"/>
  <c r="S1590" i="40"/>
  <c r="S1591" i="40"/>
  <c r="S1592" i="40"/>
  <c r="S1593" i="40"/>
  <c r="S1594" i="40"/>
  <c r="S1595" i="40"/>
  <c r="S1596" i="40"/>
  <c r="S1597" i="40"/>
  <c r="S1598" i="40"/>
  <c r="S1599" i="40"/>
  <c r="S1600" i="40"/>
  <c r="S1601" i="40"/>
  <c r="S1602" i="40"/>
  <c r="S1603" i="40"/>
  <c r="S1604" i="40"/>
  <c r="S1605" i="40"/>
  <c r="S1606" i="40"/>
  <c r="S1607" i="40"/>
  <c r="S1608" i="40"/>
  <c r="S1609" i="40"/>
  <c r="S1610" i="40"/>
  <c r="S1611" i="40"/>
  <c r="S1612" i="40"/>
  <c r="S1613" i="40"/>
  <c r="S1614" i="40"/>
  <c r="S1615" i="40"/>
  <c r="S1616" i="40"/>
  <c r="S1617" i="40"/>
  <c r="S1618" i="40"/>
  <c r="S1619" i="40"/>
  <c r="S1620" i="40"/>
  <c r="S1621" i="40"/>
  <c r="S1622" i="40"/>
  <c r="S1623" i="40"/>
  <c r="S1624" i="40"/>
  <c r="S1625" i="40"/>
  <c r="S1626" i="40"/>
  <c r="S1627" i="40"/>
  <c r="S1628" i="40"/>
  <c r="S1629" i="40"/>
  <c r="S1630" i="40"/>
  <c r="S1631" i="40"/>
  <c r="S1632" i="40"/>
  <c r="S1633" i="40"/>
  <c r="S1634" i="40"/>
  <c r="S1635" i="40"/>
  <c r="S1636" i="40"/>
  <c r="S1637" i="40"/>
  <c r="S1638" i="40"/>
  <c r="S1639" i="40"/>
  <c r="S1640" i="40"/>
  <c r="S1641" i="40"/>
  <c r="S1642" i="40"/>
  <c r="S1643" i="40"/>
  <c r="S1644" i="40"/>
  <c r="S1645" i="40"/>
  <c r="S1646" i="40"/>
  <c r="S1647" i="40"/>
  <c r="S1648" i="40"/>
  <c r="S1649" i="40"/>
  <c r="S1650" i="40"/>
  <c r="S1651" i="40"/>
  <c r="S1652" i="40"/>
  <c r="S1653" i="40"/>
  <c r="S1654" i="40"/>
  <c r="S1655" i="40"/>
  <c r="S1656" i="40"/>
  <c r="S1657" i="40"/>
  <c r="S1658" i="40"/>
  <c r="S1659" i="40"/>
  <c r="S1660" i="40"/>
  <c r="S1661" i="40"/>
  <c r="S1662" i="40"/>
  <c r="S1663" i="40"/>
  <c r="S1664" i="40"/>
  <c r="S1665" i="40"/>
  <c r="S1666" i="40"/>
  <c r="S1667" i="40"/>
  <c r="S1668" i="40"/>
  <c r="S1669" i="40"/>
  <c r="S1670" i="40"/>
  <c r="S1671" i="40"/>
  <c r="S1672" i="40"/>
  <c r="S1673" i="40"/>
  <c r="S1674" i="40"/>
  <c r="S1675" i="40"/>
  <c r="S1676" i="40"/>
  <c r="S1677" i="40"/>
  <c r="S1678" i="40"/>
  <c r="S1679" i="40"/>
  <c r="S1680" i="40"/>
  <c r="S1681" i="40"/>
  <c r="S1682" i="40"/>
  <c r="S1683" i="40"/>
  <c r="S1684" i="40"/>
  <c r="S1685" i="40"/>
  <c r="S1686" i="40"/>
  <c r="S1687" i="40"/>
  <c r="S1688" i="40"/>
  <c r="S1689" i="40"/>
  <c r="S1690" i="40"/>
  <c r="S1691" i="40"/>
  <c r="S1692" i="40"/>
  <c r="S1693" i="40"/>
  <c r="S1694" i="40"/>
  <c r="S1695" i="40"/>
  <c r="S1696" i="40"/>
  <c r="S1697" i="40"/>
  <c r="S1698" i="40"/>
  <c r="S1699" i="40"/>
  <c r="S1700" i="40"/>
  <c r="S1701" i="40"/>
  <c r="S1702" i="40"/>
  <c r="S1703" i="40"/>
  <c r="S1704" i="40"/>
  <c r="S1705" i="40"/>
  <c r="S1706" i="40"/>
  <c r="S1707" i="40"/>
  <c r="S1708" i="40"/>
  <c r="S1709" i="40"/>
  <c r="S1710" i="40"/>
  <c r="S1711" i="40"/>
  <c r="S1712" i="40"/>
  <c r="S1713" i="40"/>
  <c r="S1714" i="40"/>
  <c r="S1715" i="40"/>
  <c r="S1716" i="40"/>
  <c r="S1717" i="40"/>
  <c r="S1718" i="40"/>
  <c r="S1719" i="40"/>
  <c r="S1720" i="40"/>
  <c r="S1721" i="40"/>
  <c r="S1722" i="40"/>
  <c r="S1723" i="40"/>
  <c r="S1724" i="40"/>
  <c r="S1725" i="40"/>
  <c r="S1726" i="40"/>
  <c r="S1727" i="40"/>
  <c r="S1728" i="40"/>
  <c r="S1729" i="40"/>
  <c r="S1730" i="40"/>
  <c r="S1731" i="40"/>
  <c r="S1732" i="40"/>
  <c r="S1733" i="40"/>
  <c r="S1734" i="40"/>
  <c r="S1735" i="40"/>
  <c r="S1736" i="40"/>
  <c r="S1737" i="40"/>
  <c r="S1738" i="40"/>
  <c r="S1739" i="40"/>
  <c r="S1740" i="40"/>
  <c r="S1741" i="40"/>
  <c r="S1742" i="40"/>
  <c r="S1743" i="40"/>
  <c r="S1744" i="40"/>
  <c r="S1745" i="40"/>
  <c r="S1746" i="40"/>
  <c r="S1747" i="40"/>
  <c r="S1748" i="40"/>
  <c r="S1749" i="40"/>
  <c r="S1750" i="40"/>
  <c r="S1751" i="40"/>
  <c r="S1752" i="40"/>
  <c r="S1753" i="40"/>
  <c r="S1754" i="40"/>
  <c r="S1755" i="40"/>
  <c r="S1756" i="40"/>
  <c r="S1757" i="40"/>
  <c r="S1758" i="40"/>
  <c r="S1759" i="40"/>
  <c r="S1760" i="40"/>
  <c r="S1761" i="40"/>
  <c r="S1762" i="40"/>
  <c r="S1763" i="40"/>
  <c r="S1764" i="40"/>
  <c r="S1765" i="40"/>
  <c r="S1766" i="40"/>
  <c r="S1767" i="40"/>
  <c r="S1768" i="40"/>
  <c r="S1769" i="40"/>
  <c r="S1770" i="40"/>
  <c r="S1771" i="40"/>
  <c r="S1772" i="40"/>
  <c r="S1773" i="40"/>
  <c r="S1774" i="40"/>
  <c r="S1775" i="40"/>
  <c r="S1776" i="40"/>
  <c r="S1777" i="40"/>
  <c r="S1778" i="40"/>
  <c r="S1779" i="40"/>
  <c r="S1780" i="40"/>
  <c r="S1781" i="40"/>
  <c r="S1782" i="40"/>
  <c r="S1783" i="40"/>
  <c r="S1784" i="40"/>
  <c r="S1785" i="40"/>
  <c r="S1786" i="40"/>
  <c r="S1787" i="40"/>
  <c r="S1788" i="40"/>
  <c r="S1789" i="40"/>
  <c r="S1790" i="40"/>
  <c r="S1791" i="40"/>
  <c r="S1792" i="40"/>
  <c r="S1793" i="40"/>
  <c r="S1794" i="40"/>
  <c r="S1795" i="40"/>
  <c r="S1796" i="40"/>
  <c r="S1797" i="40"/>
  <c r="S1798" i="40"/>
  <c r="S1799" i="40"/>
  <c r="S1800" i="40"/>
  <c r="S1801" i="40"/>
  <c r="S1802" i="40"/>
  <c r="S1803" i="40"/>
  <c r="S1804" i="40"/>
  <c r="S1805" i="40"/>
  <c r="S1806" i="40"/>
  <c r="S1807" i="40"/>
  <c r="S1808" i="40"/>
  <c r="S1809" i="40"/>
  <c r="S1810" i="40"/>
  <c r="S1811" i="40"/>
  <c r="R1213" i="40"/>
  <c r="R1214" i="40"/>
  <c r="R1215" i="40"/>
  <c r="R1216" i="40"/>
  <c r="R1217" i="40"/>
  <c r="R1218" i="40"/>
  <c r="R1219" i="40"/>
  <c r="R1220" i="40"/>
  <c r="R1221" i="40"/>
  <c r="R1222" i="40"/>
  <c r="R1223" i="40"/>
  <c r="R1224" i="40"/>
  <c r="R1225" i="40"/>
  <c r="R1226" i="40"/>
  <c r="R1227" i="40"/>
  <c r="R1228" i="40"/>
  <c r="R1229" i="40"/>
  <c r="R1230" i="40"/>
  <c r="R1231" i="40"/>
  <c r="R1232" i="40"/>
  <c r="R1233" i="40"/>
  <c r="R1234" i="40"/>
  <c r="R1235" i="40"/>
  <c r="R1236" i="40"/>
  <c r="R1237" i="40"/>
  <c r="R1238" i="40"/>
  <c r="R1239" i="40"/>
  <c r="R1240" i="40"/>
  <c r="R1241" i="40"/>
  <c r="R1242" i="40"/>
  <c r="R1243" i="40"/>
  <c r="R1244" i="40"/>
  <c r="R1245" i="40"/>
  <c r="R1246" i="40"/>
  <c r="R1247" i="40"/>
  <c r="R1248" i="40"/>
  <c r="R1249" i="40"/>
  <c r="R1250" i="40"/>
  <c r="R1251" i="40"/>
  <c r="R1252" i="40"/>
  <c r="R1253" i="40"/>
  <c r="R1254" i="40"/>
  <c r="R1255" i="40"/>
  <c r="R1256" i="40"/>
  <c r="R1257" i="40"/>
  <c r="R1258" i="40"/>
  <c r="R1259" i="40"/>
  <c r="R1260" i="40"/>
  <c r="R1261" i="40"/>
  <c r="R1262" i="40"/>
  <c r="R1263" i="40"/>
  <c r="R1264" i="40"/>
  <c r="R1265" i="40"/>
  <c r="R1266" i="40"/>
  <c r="R1267" i="40"/>
  <c r="R1268" i="40"/>
  <c r="R1269" i="40"/>
  <c r="R1270" i="40"/>
  <c r="R1271" i="40"/>
  <c r="R1272" i="40"/>
  <c r="R1273" i="40"/>
  <c r="R1274" i="40"/>
  <c r="R1275" i="40"/>
  <c r="R1276" i="40"/>
  <c r="R1277" i="40"/>
  <c r="R1278" i="40"/>
  <c r="R1279" i="40"/>
  <c r="R1280" i="40"/>
  <c r="R1281" i="40"/>
  <c r="R1282" i="40"/>
  <c r="R1283" i="40"/>
  <c r="R1284" i="40"/>
  <c r="R1285" i="40"/>
  <c r="R1286" i="40"/>
  <c r="R1287" i="40"/>
  <c r="R1288" i="40"/>
  <c r="R1289" i="40"/>
  <c r="R1290" i="40"/>
  <c r="R1291" i="40"/>
  <c r="R1292" i="40"/>
  <c r="R1293" i="40"/>
  <c r="R1294" i="40"/>
  <c r="R1295" i="40"/>
  <c r="R1296" i="40"/>
  <c r="R1297" i="40"/>
  <c r="R1298" i="40"/>
  <c r="R1299" i="40"/>
  <c r="R1300" i="40"/>
  <c r="R1301" i="40"/>
  <c r="R1302" i="40"/>
  <c r="R1303" i="40"/>
  <c r="R1304" i="40"/>
  <c r="R1305" i="40"/>
  <c r="R1306" i="40"/>
  <c r="R1307" i="40"/>
  <c r="R1308" i="40"/>
  <c r="R1309" i="40"/>
  <c r="R1310" i="40"/>
  <c r="R1311" i="40"/>
  <c r="R1312" i="40"/>
  <c r="R1313" i="40"/>
  <c r="R1314" i="40"/>
  <c r="R1315" i="40"/>
  <c r="R1316" i="40"/>
  <c r="R1317" i="40"/>
  <c r="R1318" i="40"/>
  <c r="R1319" i="40"/>
  <c r="R1320" i="40"/>
  <c r="R1321" i="40"/>
  <c r="R1322" i="40"/>
  <c r="R1323" i="40"/>
  <c r="R1324" i="40"/>
  <c r="R1325" i="40"/>
  <c r="R1326" i="40"/>
  <c r="R1327" i="40"/>
  <c r="R1328" i="40"/>
  <c r="R1329" i="40"/>
  <c r="R1330" i="40"/>
  <c r="R1331" i="40"/>
  <c r="R1332" i="40"/>
  <c r="R1333" i="40"/>
  <c r="R1334" i="40"/>
  <c r="R1335" i="40"/>
  <c r="R1336" i="40"/>
  <c r="R1337" i="40"/>
  <c r="R1338" i="40"/>
  <c r="R1339" i="40"/>
  <c r="R1340" i="40"/>
  <c r="R1341" i="40"/>
  <c r="R1342" i="40"/>
  <c r="R1343" i="40"/>
  <c r="R1344" i="40"/>
  <c r="R1345" i="40"/>
  <c r="R1346" i="40"/>
  <c r="R1347" i="40"/>
  <c r="R1348" i="40"/>
  <c r="R1349" i="40"/>
  <c r="R1350" i="40"/>
  <c r="R1351" i="40"/>
  <c r="R1352" i="40"/>
  <c r="R1353" i="40"/>
  <c r="R1354" i="40"/>
  <c r="R1355" i="40"/>
  <c r="R1356" i="40"/>
  <c r="R1357" i="40"/>
  <c r="R1358" i="40"/>
  <c r="R1359" i="40"/>
  <c r="R1360" i="40"/>
  <c r="R1361" i="40"/>
  <c r="R1362" i="40"/>
  <c r="R1363" i="40"/>
  <c r="R1364" i="40"/>
  <c r="R1365" i="40"/>
  <c r="R1366" i="40"/>
  <c r="R1367" i="40"/>
  <c r="R1368" i="40"/>
  <c r="R1369" i="40"/>
  <c r="R1370" i="40"/>
  <c r="R1371" i="40"/>
  <c r="R1372" i="40"/>
  <c r="R1373" i="40"/>
  <c r="R1374" i="40"/>
  <c r="R1375" i="40"/>
  <c r="R1376" i="40"/>
  <c r="R1377" i="40"/>
  <c r="R1378" i="40"/>
  <c r="R1379" i="40"/>
  <c r="R1380" i="40"/>
  <c r="R1381" i="40"/>
  <c r="R1382" i="40"/>
  <c r="R1383" i="40"/>
  <c r="R1384" i="40"/>
  <c r="R1385" i="40"/>
  <c r="R1386" i="40"/>
  <c r="R1387" i="40"/>
  <c r="R1388" i="40"/>
  <c r="R1389" i="40"/>
  <c r="R1390" i="40"/>
  <c r="R1391" i="40"/>
  <c r="R1392" i="40"/>
  <c r="R1393" i="40"/>
  <c r="R1394" i="40"/>
  <c r="R1395" i="40"/>
  <c r="R1396" i="40"/>
  <c r="R1397" i="40"/>
  <c r="R1398" i="40"/>
  <c r="R1399" i="40"/>
  <c r="R1400" i="40"/>
  <c r="R1401" i="40"/>
  <c r="R1402" i="40"/>
  <c r="R1403" i="40"/>
  <c r="R1404" i="40"/>
  <c r="R1405" i="40"/>
  <c r="R1406" i="40"/>
  <c r="R1407" i="40"/>
  <c r="R1408" i="40"/>
  <c r="R1409" i="40"/>
  <c r="R1410" i="40"/>
  <c r="R1411" i="40"/>
  <c r="R1412" i="40"/>
  <c r="R1413" i="40"/>
  <c r="R1414" i="40"/>
  <c r="R1415" i="40"/>
  <c r="R1416" i="40"/>
  <c r="R1417" i="40"/>
  <c r="R1418" i="40"/>
  <c r="R1419" i="40"/>
  <c r="R1420" i="40"/>
  <c r="R1421" i="40"/>
  <c r="R1422" i="40"/>
  <c r="R1423" i="40"/>
  <c r="R1424" i="40"/>
  <c r="R1425" i="40"/>
  <c r="R1426" i="40"/>
  <c r="R1427" i="40"/>
  <c r="R1428" i="40"/>
  <c r="R1429" i="40"/>
  <c r="R1430" i="40"/>
  <c r="R1431" i="40"/>
  <c r="R1432" i="40"/>
  <c r="R1433" i="40"/>
  <c r="R1434" i="40"/>
  <c r="R1435" i="40"/>
  <c r="R1436" i="40"/>
  <c r="R1437" i="40"/>
  <c r="R1438" i="40"/>
  <c r="R1439" i="40"/>
  <c r="R1440" i="40"/>
  <c r="R1441" i="40"/>
  <c r="R1442" i="40"/>
  <c r="R1443" i="40"/>
  <c r="R1444" i="40"/>
  <c r="R1445" i="40"/>
  <c r="R1446" i="40"/>
  <c r="R1447" i="40"/>
  <c r="R1448" i="40"/>
  <c r="R1449" i="40"/>
  <c r="R1450" i="40"/>
  <c r="R1451" i="40"/>
  <c r="R1452" i="40"/>
  <c r="R1453" i="40"/>
  <c r="R1454" i="40"/>
  <c r="R1455" i="40"/>
  <c r="R1456" i="40"/>
  <c r="R1457" i="40"/>
  <c r="R1458" i="40"/>
  <c r="R1459" i="40"/>
  <c r="R1460" i="40"/>
  <c r="R1461" i="40"/>
  <c r="R1462" i="40"/>
  <c r="R1463" i="40"/>
  <c r="R1464" i="40"/>
  <c r="R1465" i="40"/>
  <c r="R1466" i="40"/>
  <c r="R1467" i="40"/>
  <c r="R1468" i="40"/>
  <c r="R1469" i="40"/>
  <c r="R1470" i="40"/>
  <c r="R1471" i="40"/>
  <c r="R1472" i="40"/>
  <c r="R1473" i="40"/>
  <c r="R1474" i="40"/>
  <c r="R1475" i="40"/>
  <c r="R1476" i="40"/>
  <c r="R1477" i="40"/>
  <c r="R1478" i="40"/>
  <c r="R1479" i="40"/>
  <c r="R1480" i="40"/>
  <c r="R1481" i="40"/>
  <c r="R1482" i="40"/>
  <c r="R1483" i="40"/>
  <c r="R1484" i="40"/>
  <c r="R1485" i="40"/>
  <c r="R1486" i="40"/>
  <c r="R1487" i="40"/>
  <c r="R1488" i="40"/>
  <c r="R1489" i="40"/>
  <c r="R1490" i="40"/>
  <c r="R1491" i="40"/>
  <c r="R1492" i="40"/>
  <c r="R1493" i="40"/>
  <c r="R1494" i="40"/>
  <c r="R1495" i="40"/>
  <c r="R1496" i="40"/>
  <c r="R1497" i="40"/>
  <c r="R1498" i="40"/>
  <c r="R1499" i="40"/>
  <c r="R1500" i="40"/>
  <c r="R1501" i="40"/>
  <c r="R1502" i="40"/>
  <c r="R1503" i="40"/>
  <c r="R1504" i="40"/>
  <c r="R1505" i="40"/>
  <c r="R1506" i="40"/>
  <c r="R1507" i="40"/>
  <c r="R1508" i="40"/>
  <c r="R1509" i="40"/>
  <c r="R1510" i="40"/>
  <c r="R1511" i="40"/>
  <c r="R1512" i="40"/>
  <c r="R1513" i="40"/>
  <c r="R1514" i="40"/>
  <c r="R1515" i="40"/>
  <c r="R1516" i="40"/>
  <c r="R1517" i="40"/>
  <c r="R1518" i="40"/>
  <c r="R1519" i="40"/>
  <c r="R1520" i="40"/>
  <c r="R1521" i="40"/>
  <c r="R1522" i="40"/>
  <c r="R1523" i="40"/>
  <c r="R1524" i="40"/>
  <c r="R1525" i="40"/>
  <c r="R1526" i="40"/>
  <c r="R1527" i="40"/>
  <c r="R1528" i="40"/>
  <c r="R1529" i="40"/>
  <c r="R1530" i="40"/>
  <c r="R1531" i="40"/>
  <c r="R1532" i="40"/>
  <c r="R1533" i="40"/>
  <c r="R1534" i="40"/>
  <c r="R1535" i="40"/>
  <c r="R1536" i="40"/>
  <c r="R1537" i="40"/>
  <c r="R1538" i="40"/>
  <c r="R1539" i="40"/>
  <c r="R1540" i="40"/>
  <c r="R1541" i="40"/>
  <c r="R1542" i="40"/>
  <c r="R1543" i="40"/>
  <c r="R1544" i="40"/>
  <c r="R1545" i="40"/>
  <c r="R1546" i="40"/>
  <c r="R1547" i="40"/>
  <c r="R1548" i="40"/>
  <c r="R1549" i="40"/>
  <c r="R1550" i="40"/>
  <c r="R1551" i="40"/>
  <c r="R1552" i="40"/>
  <c r="R1553" i="40"/>
  <c r="R1554" i="40"/>
  <c r="R1555" i="40"/>
  <c r="R1556" i="40"/>
  <c r="R1557" i="40"/>
  <c r="R1558" i="40"/>
  <c r="R1559" i="40"/>
  <c r="R1560" i="40"/>
  <c r="R1561" i="40"/>
  <c r="R1562" i="40"/>
  <c r="R1563" i="40"/>
  <c r="R1564" i="40"/>
  <c r="R1565" i="40"/>
  <c r="R1566" i="40"/>
  <c r="R1567" i="40"/>
  <c r="R1568" i="40"/>
  <c r="R1569" i="40"/>
  <c r="R1570" i="40"/>
  <c r="R1571" i="40"/>
  <c r="R1572" i="40"/>
  <c r="R1573" i="40"/>
  <c r="R1574" i="40"/>
  <c r="R1575" i="40"/>
  <c r="R1576" i="40"/>
  <c r="R1577" i="40"/>
  <c r="R1578" i="40"/>
  <c r="R1579" i="40"/>
  <c r="R1580" i="40"/>
  <c r="R1581" i="40"/>
  <c r="R1582" i="40"/>
  <c r="R1583" i="40"/>
  <c r="R1584" i="40"/>
  <c r="R1585" i="40"/>
  <c r="R1586" i="40"/>
  <c r="R1587" i="40"/>
  <c r="R1588" i="40"/>
  <c r="R1589" i="40"/>
  <c r="R1590" i="40"/>
  <c r="R1591" i="40"/>
  <c r="R1592" i="40"/>
  <c r="R1593" i="40"/>
  <c r="R1594" i="40"/>
  <c r="R1595" i="40"/>
  <c r="R1596" i="40"/>
  <c r="R1597" i="40"/>
  <c r="R1598" i="40"/>
  <c r="R1599" i="40"/>
  <c r="R1600" i="40"/>
  <c r="R1601" i="40"/>
  <c r="R1602" i="40"/>
  <c r="R1603" i="40"/>
  <c r="R1604" i="40"/>
  <c r="R1605" i="40"/>
  <c r="R1606" i="40"/>
  <c r="R1607" i="40"/>
  <c r="R1608" i="40"/>
  <c r="R1609" i="40"/>
  <c r="R1610" i="40"/>
  <c r="R1611" i="40"/>
  <c r="R1612" i="40"/>
  <c r="R1613" i="40"/>
  <c r="R1614" i="40"/>
  <c r="R1615" i="40"/>
  <c r="R1616" i="40"/>
  <c r="R1617" i="40"/>
  <c r="R1618" i="40"/>
  <c r="R1619" i="40"/>
  <c r="R1620" i="40"/>
  <c r="R1621" i="40"/>
  <c r="R1622" i="40"/>
  <c r="R1623" i="40"/>
  <c r="R1624" i="40"/>
  <c r="R1625" i="40"/>
  <c r="R1626" i="40"/>
  <c r="R1627" i="40"/>
  <c r="R1628" i="40"/>
  <c r="R1629" i="40"/>
  <c r="R1630" i="40"/>
  <c r="R1631" i="40"/>
  <c r="R1632" i="40"/>
  <c r="R1633" i="40"/>
  <c r="R1634" i="40"/>
  <c r="R1635" i="40"/>
  <c r="R1636" i="40"/>
  <c r="R1637" i="40"/>
  <c r="R1638" i="40"/>
  <c r="R1639" i="40"/>
  <c r="R1640" i="40"/>
  <c r="R1641" i="40"/>
  <c r="R1642" i="40"/>
  <c r="R1643" i="40"/>
  <c r="R1644" i="40"/>
  <c r="R1645" i="40"/>
  <c r="R1646" i="40"/>
  <c r="R1647" i="40"/>
  <c r="R1648" i="40"/>
  <c r="R1649" i="40"/>
  <c r="R1650" i="40"/>
  <c r="R1651" i="40"/>
  <c r="R1652" i="40"/>
  <c r="R1653" i="40"/>
  <c r="R1654" i="40"/>
  <c r="R1655" i="40"/>
  <c r="R1656" i="40"/>
  <c r="R1657" i="40"/>
  <c r="R1658" i="40"/>
  <c r="R1659" i="40"/>
  <c r="R1660" i="40"/>
  <c r="R1661" i="40"/>
  <c r="R1662" i="40"/>
  <c r="R1663" i="40"/>
  <c r="R1664" i="40"/>
  <c r="R1665" i="40"/>
  <c r="R1666" i="40"/>
  <c r="R1667" i="40"/>
  <c r="R1668" i="40"/>
  <c r="R1669" i="40"/>
  <c r="R1670" i="40"/>
  <c r="R1671" i="40"/>
  <c r="R1672" i="40"/>
  <c r="R1673" i="40"/>
  <c r="R1674" i="40"/>
  <c r="R1675" i="40"/>
  <c r="R1676" i="40"/>
  <c r="R1677" i="40"/>
  <c r="R1678" i="40"/>
  <c r="R1679" i="40"/>
  <c r="R1680" i="40"/>
  <c r="R1681" i="40"/>
  <c r="R1682" i="40"/>
  <c r="R1683" i="40"/>
  <c r="R1684" i="40"/>
  <c r="R1685" i="40"/>
  <c r="R1686" i="40"/>
  <c r="R1687" i="40"/>
  <c r="R1688" i="40"/>
  <c r="R1689" i="40"/>
  <c r="R1690" i="40"/>
  <c r="R1691" i="40"/>
  <c r="R1692" i="40"/>
  <c r="R1693" i="40"/>
  <c r="R1694" i="40"/>
  <c r="R1695" i="40"/>
  <c r="R1696" i="40"/>
  <c r="R1697" i="40"/>
  <c r="R1698" i="40"/>
  <c r="R1699" i="40"/>
  <c r="R1700" i="40"/>
  <c r="R1701" i="40"/>
  <c r="R1702" i="40"/>
  <c r="R1703" i="40"/>
  <c r="R1704" i="40"/>
  <c r="R1705" i="40"/>
  <c r="R1706" i="40"/>
  <c r="R1707" i="40"/>
  <c r="R1708" i="40"/>
  <c r="R1709" i="40"/>
  <c r="R1710" i="40"/>
  <c r="R1711" i="40"/>
  <c r="R1712" i="40"/>
  <c r="R1713" i="40"/>
  <c r="R1714" i="40"/>
  <c r="R1715" i="40"/>
  <c r="R1716" i="40"/>
  <c r="R1717" i="40"/>
  <c r="R1718" i="40"/>
  <c r="R1719" i="40"/>
  <c r="R1720" i="40"/>
  <c r="R1721" i="40"/>
  <c r="R1722" i="40"/>
  <c r="R1723" i="40"/>
  <c r="R1724" i="40"/>
  <c r="R1725" i="40"/>
  <c r="R1726" i="40"/>
  <c r="R1727" i="40"/>
  <c r="R1728" i="40"/>
  <c r="R1729" i="40"/>
  <c r="R1730" i="40"/>
  <c r="R1731" i="40"/>
  <c r="R1732" i="40"/>
  <c r="R1733" i="40"/>
  <c r="R1734" i="40"/>
  <c r="R1735" i="40"/>
  <c r="R1736" i="40"/>
  <c r="R1737" i="40"/>
  <c r="R1738" i="40"/>
  <c r="R1739" i="40"/>
  <c r="R1740" i="40"/>
  <c r="R1741" i="40"/>
  <c r="R1742" i="40"/>
  <c r="R1743" i="40"/>
  <c r="R1744" i="40"/>
  <c r="R1745" i="40"/>
  <c r="R1746" i="40"/>
  <c r="R1747" i="40"/>
  <c r="R1748" i="40"/>
  <c r="R1749" i="40"/>
  <c r="R1750" i="40"/>
  <c r="R1751" i="40"/>
  <c r="R1752" i="40"/>
  <c r="R1753" i="40"/>
  <c r="R1754" i="40"/>
  <c r="R1755" i="40"/>
  <c r="R1756" i="40"/>
  <c r="R1757" i="40"/>
  <c r="R1758" i="40"/>
  <c r="R1759" i="40"/>
  <c r="R1760" i="40"/>
  <c r="R1761" i="40"/>
  <c r="R1762" i="40"/>
  <c r="R1763" i="40"/>
  <c r="R1764" i="40"/>
  <c r="R1765" i="40"/>
  <c r="R1766" i="40"/>
  <c r="R1767" i="40"/>
  <c r="R1768" i="40"/>
  <c r="R1769" i="40"/>
  <c r="R1770" i="40"/>
  <c r="R1771" i="40"/>
  <c r="R1772" i="40"/>
  <c r="R1773" i="40"/>
  <c r="R1774" i="40"/>
  <c r="R1775" i="40"/>
  <c r="R1776" i="40"/>
  <c r="R1777" i="40"/>
  <c r="R1778" i="40"/>
  <c r="R1779" i="40"/>
  <c r="R1780" i="40"/>
  <c r="R1781" i="40"/>
  <c r="R1782" i="40"/>
  <c r="R1783" i="40"/>
  <c r="R1784" i="40"/>
  <c r="R1785" i="40"/>
  <c r="R1786" i="40"/>
  <c r="R1787" i="40"/>
  <c r="R1788" i="40"/>
  <c r="R1789" i="40"/>
  <c r="R1790" i="40"/>
  <c r="R1791" i="40"/>
  <c r="R1792" i="40"/>
  <c r="R1793" i="40"/>
  <c r="R1794" i="40"/>
  <c r="R1795" i="40"/>
  <c r="R1796" i="40"/>
  <c r="R1797" i="40"/>
  <c r="R1798" i="40"/>
  <c r="R1799" i="40"/>
  <c r="R1800" i="40"/>
  <c r="R1801" i="40"/>
  <c r="R1802" i="40"/>
  <c r="R1803" i="40"/>
  <c r="R1804" i="40"/>
  <c r="R1805" i="40"/>
  <c r="R1806" i="40"/>
  <c r="R1807" i="40"/>
  <c r="R1808" i="40"/>
  <c r="R1809" i="40"/>
  <c r="R1810" i="40"/>
  <c r="R1811" i="40"/>
  <c r="O14" i="40"/>
  <c r="O15" i="40"/>
  <c r="O16" i="40"/>
  <c r="O17" i="40"/>
  <c r="O18" i="40"/>
  <c r="O19" i="40"/>
  <c r="O20" i="40"/>
  <c r="O21" i="40"/>
  <c r="O22" i="40"/>
  <c r="O23" i="40"/>
  <c r="O24" i="40"/>
  <c r="O25" i="40"/>
  <c r="O26" i="40"/>
  <c r="O27" i="40"/>
  <c r="O28" i="40"/>
  <c r="O29" i="40"/>
  <c r="O30" i="40"/>
  <c r="O31" i="40"/>
  <c r="O32" i="40"/>
  <c r="O33" i="40"/>
  <c r="O34" i="40"/>
  <c r="O35" i="40"/>
  <c r="O36" i="40"/>
  <c r="O37" i="40"/>
  <c r="O38" i="40"/>
  <c r="O39" i="40"/>
  <c r="O40" i="40"/>
  <c r="O41" i="40"/>
  <c r="O42" i="40"/>
  <c r="O43" i="40"/>
  <c r="O44" i="40"/>
  <c r="O45" i="40"/>
  <c r="O46" i="40"/>
  <c r="O47" i="40"/>
  <c r="O48" i="40"/>
  <c r="O49" i="40"/>
  <c r="O50" i="40"/>
  <c r="O51" i="40"/>
  <c r="O52" i="40"/>
  <c r="O53" i="40"/>
  <c r="O54" i="40"/>
  <c r="O55" i="40"/>
  <c r="O56" i="40"/>
  <c r="O57" i="40"/>
  <c r="O58" i="40"/>
  <c r="O59" i="40"/>
  <c r="O60" i="40"/>
  <c r="O61" i="40"/>
  <c r="O62" i="40"/>
  <c r="O63" i="40"/>
  <c r="O64" i="40"/>
  <c r="O65" i="40"/>
  <c r="O66" i="40"/>
  <c r="O67" i="40"/>
  <c r="O68" i="40"/>
  <c r="O69" i="40"/>
  <c r="O70" i="40"/>
  <c r="O71" i="40"/>
  <c r="O72" i="40"/>
  <c r="O73" i="40"/>
  <c r="O74" i="40"/>
  <c r="O75" i="40"/>
  <c r="O76" i="40"/>
  <c r="O77" i="40"/>
  <c r="O78" i="40"/>
  <c r="O79" i="40"/>
  <c r="O80" i="40"/>
  <c r="O81" i="40"/>
  <c r="O82" i="40"/>
  <c r="O83" i="40"/>
  <c r="O84" i="40"/>
  <c r="O85" i="40"/>
  <c r="O86" i="40"/>
  <c r="O87" i="40"/>
  <c r="O88" i="40"/>
  <c r="O89" i="40"/>
  <c r="O90" i="40"/>
  <c r="O91" i="40"/>
  <c r="O92" i="40"/>
  <c r="O93" i="40"/>
  <c r="O94" i="40"/>
  <c r="O95" i="40"/>
  <c r="O96" i="40"/>
  <c r="O97" i="40"/>
  <c r="O98" i="40"/>
  <c r="O99" i="40"/>
  <c r="O100" i="40"/>
  <c r="O101" i="40"/>
  <c r="O102" i="40"/>
  <c r="O103" i="40"/>
  <c r="O104" i="40"/>
  <c r="O105" i="40"/>
  <c r="O106" i="40"/>
  <c r="O107" i="40"/>
  <c r="O108" i="40"/>
  <c r="O109" i="40"/>
  <c r="O110" i="40"/>
  <c r="O111" i="40"/>
  <c r="O112" i="40"/>
  <c r="O113" i="40"/>
  <c r="O114" i="40"/>
  <c r="O115" i="40"/>
  <c r="O116" i="40"/>
  <c r="O117" i="40"/>
  <c r="O118" i="40"/>
  <c r="O119" i="40"/>
  <c r="O120" i="40"/>
  <c r="O121" i="40"/>
  <c r="O122" i="40"/>
  <c r="O123" i="40"/>
  <c r="O124" i="40"/>
  <c r="O125" i="40"/>
  <c r="O126" i="40"/>
  <c r="O127" i="40"/>
  <c r="O128" i="40"/>
  <c r="O129" i="40"/>
  <c r="O130" i="40"/>
  <c r="O131" i="40"/>
  <c r="O132" i="40"/>
  <c r="O133" i="40"/>
  <c r="O134" i="40"/>
  <c r="O135" i="40"/>
  <c r="O136" i="40"/>
  <c r="O137" i="40"/>
  <c r="O138" i="40"/>
  <c r="O139" i="40"/>
  <c r="O140" i="40"/>
  <c r="O141" i="40"/>
  <c r="O142" i="40"/>
  <c r="O143" i="40"/>
  <c r="O144" i="40"/>
  <c r="O145" i="40"/>
  <c r="O146" i="40"/>
  <c r="O147" i="40"/>
  <c r="O148" i="40"/>
  <c r="O149" i="40"/>
  <c r="O150" i="40"/>
  <c r="O151" i="40"/>
  <c r="O152" i="40"/>
  <c r="O153" i="40"/>
  <c r="O154" i="40"/>
  <c r="O155" i="40"/>
  <c r="O156" i="40"/>
  <c r="O157" i="40"/>
  <c r="O158" i="40"/>
  <c r="O159" i="40"/>
  <c r="O160" i="40"/>
  <c r="O161" i="40"/>
  <c r="O162" i="40"/>
  <c r="O163" i="40"/>
  <c r="O164" i="40"/>
  <c r="O165" i="40"/>
  <c r="O166" i="40"/>
  <c r="O167" i="40"/>
  <c r="O168" i="40"/>
  <c r="O169" i="40"/>
  <c r="O170" i="40"/>
  <c r="O171" i="40"/>
  <c r="O172" i="40"/>
  <c r="O173" i="40"/>
  <c r="O174" i="40"/>
  <c r="O175" i="40"/>
  <c r="O176" i="40"/>
  <c r="O177" i="40"/>
  <c r="O178" i="40"/>
  <c r="O179" i="40"/>
  <c r="O180" i="40"/>
  <c r="O181" i="40"/>
  <c r="O182" i="40"/>
  <c r="O183" i="40"/>
  <c r="O184" i="40"/>
  <c r="O185" i="40"/>
  <c r="O186" i="40"/>
  <c r="O187" i="40"/>
  <c r="O188" i="40"/>
  <c r="O189" i="40"/>
  <c r="O190" i="40"/>
  <c r="O191" i="40"/>
  <c r="O192" i="40"/>
  <c r="O193" i="40"/>
  <c r="O194" i="40"/>
  <c r="O195" i="40"/>
  <c r="O196" i="40"/>
  <c r="O197" i="40"/>
  <c r="O198" i="40"/>
  <c r="O199" i="40"/>
  <c r="O200" i="40"/>
  <c r="O201" i="40"/>
  <c r="O202" i="40"/>
  <c r="O203" i="40"/>
  <c r="O204" i="40"/>
  <c r="O205" i="40"/>
  <c r="O206" i="40"/>
  <c r="O207" i="40"/>
  <c r="O208" i="40"/>
  <c r="O209" i="40"/>
  <c r="O210" i="40"/>
  <c r="O211" i="40"/>
  <c r="O212" i="40"/>
  <c r="O213" i="40"/>
  <c r="O214" i="40"/>
  <c r="O215" i="40"/>
  <c r="O216" i="40"/>
  <c r="O217" i="40"/>
  <c r="O218" i="40"/>
  <c r="O219" i="40"/>
  <c r="O220" i="40"/>
  <c r="O221" i="40"/>
  <c r="O222" i="40"/>
  <c r="O223" i="40"/>
  <c r="O224" i="40"/>
  <c r="O225" i="40"/>
  <c r="O226" i="40"/>
  <c r="O227" i="40"/>
  <c r="O228" i="40"/>
  <c r="O229" i="40"/>
  <c r="O230" i="40"/>
  <c r="O231" i="40"/>
  <c r="O232" i="40"/>
  <c r="O233" i="40"/>
  <c r="O234" i="40"/>
  <c r="O235" i="40"/>
  <c r="O236" i="40"/>
  <c r="O237" i="40"/>
  <c r="O238" i="40"/>
  <c r="O239" i="40"/>
  <c r="O240" i="40"/>
  <c r="O241" i="40"/>
  <c r="O242" i="40"/>
  <c r="O243" i="40"/>
  <c r="O244" i="40"/>
  <c r="O245" i="40"/>
  <c r="O246" i="40"/>
  <c r="O247" i="40"/>
  <c r="O248" i="40"/>
  <c r="O249" i="40"/>
  <c r="O250" i="40"/>
  <c r="O251" i="40"/>
  <c r="O252" i="40"/>
  <c r="O253" i="40"/>
  <c r="O254" i="40"/>
  <c r="O255" i="40"/>
  <c r="O256" i="40"/>
  <c r="O257" i="40"/>
  <c r="O258" i="40"/>
  <c r="O259" i="40"/>
  <c r="O260" i="40"/>
  <c r="O261" i="40"/>
  <c r="O262" i="40"/>
  <c r="O263" i="40"/>
  <c r="O264" i="40"/>
  <c r="O265" i="40"/>
  <c r="O266" i="40"/>
  <c r="O267" i="40"/>
  <c r="O268" i="40"/>
  <c r="O269" i="40"/>
  <c r="O270" i="40"/>
  <c r="O271" i="40"/>
  <c r="O272" i="40"/>
  <c r="O273" i="40"/>
  <c r="O274" i="40"/>
  <c r="O275" i="40"/>
  <c r="O276" i="40"/>
  <c r="O277" i="40"/>
  <c r="O278" i="40"/>
  <c r="O279" i="40"/>
  <c r="O280" i="40"/>
  <c r="O281" i="40"/>
  <c r="O282" i="40"/>
  <c r="O283" i="40"/>
  <c r="O284" i="40"/>
  <c r="O285" i="40"/>
  <c r="O286" i="40"/>
  <c r="O287" i="40"/>
  <c r="O288" i="40"/>
  <c r="O289" i="40"/>
  <c r="O290" i="40"/>
  <c r="O291" i="40"/>
  <c r="O292" i="40"/>
  <c r="O293" i="40"/>
  <c r="O294" i="40"/>
  <c r="O295" i="40"/>
  <c r="O296" i="40"/>
  <c r="O297" i="40"/>
  <c r="O298" i="40"/>
  <c r="O299" i="40"/>
  <c r="O300" i="40"/>
  <c r="O301" i="40"/>
  <c r="O302" i="40"/>
  <c r="O303" i="40"/>
  <c r="O304" i="40"/>
  <c r="O305" i="40"/>
  <c r="O306" i="40"/>
  <c r="O307" i="40"/>
  <c r="O308" i="40"/>
  <c r="O309" i="40"/>
  <c r="O310" i="40"/>
  <c r="O311" i="40"/>
  <c r="O312" i="40"/>
  <c r="O313" i="40"/>
  <c r="O314" i="40"/>
  <c r="O315" i="40"/>
  <c r="O316" i="40"/>
  <c r="O317" i="40"/>
  <c r="O318" i="40"/>
  <c r="O319" i="40"/>
  <c r="O320" i="40"/>
  <c r="O321" i="40"/>
  <c r="O322" i="40"/>
  <c r="O323" i="40"/>
  <c r="O324" i="40"/>
  <c r="O325" i="40"/>
  <c r="O326" i="40"/>
  <c r="O327" i="40"/>
  <c r="O328" i="40"/>
  <c r="O329" i="40"/>
  <c r="O330" i="40"/>
  <c r="O331" i="40"/>
  <c r="O332" i="40"/>
  <c r="O333" i="40"/>
  <c r="O334" i="40"/>
  <c r="O335" i="40"/>
  <c r="O336" i="40"/>
  <c r="O337" i="40"/>
  <c r="O338" i="40"/>
  <c r="O339" i="40"/>
  <c r="O340" i="40"/>
  <c r="O341" i="40"/>
  <c r="O342" i="40"/>
  <c r="O343" i="40"/>
  <c r="O344" i="40"/>
  <c r="O345" i="40"/>
  <c r="O346" i="40"/>
  <c r="O347" i="40"/>
  <c r="O348" i="40"/>
  <c r="O349" i="40"/>
  <c r="O350" i="40"/>
  <c r="O351" i="40"/>
  <c r="O352" i="40"/>
  <c r="O353" i="40"/>
  <c r="O354" i="40"/>
  <c r="O355" i="40"/>
  <c r="O356" i="40"/>
  <c r="O357" i="40"/>
  <c r="O358" i="40"/>
  <c r="O359" i="40"/>
  <c r="O360" i="40"/>
  <c r="O361" i="40"/>
  <c r="O362" i="40"/>
  <c r="O363" i="40"/>
  <c r="O364" i="40"/>
  <c r="O365" i="40"/>
  <c r="O366" i="40"/>
  <c r="O367" i="40"/>
  <c r="O368" i="40"/>
  <c r="O369" i="40"/>
  <c r="O370" i="40"/>
  <c r="O371" i="40"/>
  <c r="O372" i="40"/>
  <c r="O373" i="40"/>
  <c r="O374" i="40"/>
  <c r="O375" i="40"/>
  <c r="O376" i="40"/>
  <c r="O377" i="40"/>
  <c r="O378" i="40"/>
  <c r="O379" i="40"/>
  <c r="O380" i="40"/>
  <c r="O381" i="40"/>
  <c r="O382" i="40"/>
  <c r="O383" i="40"/>
  <c r="O384" i="40"/>
  <c r="O385" i="40"/>
  <c r="O386" i="40"/>
  <c r="O387" i="40"/>
  <c r="O388" i="40"/>
  <c r="O389" i="40"/>
  <c r="O390" i="40"/>
  <c r="O391" i="40"/>
  <c r="O392" i="40"/>
  <c r="O393" i="40"/>
  <c r="O394" i="40"/>
  <c r="O395" i="40"/>
  <c r="O396" i="40"/>
  <c r="O397" i="40"/>
  <c r="O398" i="40"/>
  <c r="O399" i="40"/>
  <c r="O400" i="40"/>
  <c r="O401" i="40"/>
  <c r="O402" i="40"/>
  <c r="O403" i="40"/>
  <c r="O404" i="40"/>
  <c r="O405" i="40"/>
  <c r="O406" i="40"/>
  <c r="O407" i="40"/>
  <c r="O408" i="40"/>
  <c r="O409" i="40"/>
  <c r="O410" i="40"/>
  <c r="O411" i="40"/>
  <c r="O412" i="40"/>
  <c r="O413" i="40"/>
  <c r="O414" i="40"/>
  <c r="O415" i="40"/>
  <c r="O416" i="40"/>
  <c r="O417" i="40"/>
  <c r="O418" i="40"/>
  <c r="O419" i="40"/>
  <c r="O420" i="40"/>
  <c r="O421" i="40"/>
  <c r="O422" i="40"/>
  <c r="O423" i="40"/>
  <c r="O424" i="40"/>
  <c r="O425" i="40"/>
  <c r="O426" i="40"/>
  <c r="O427" i="40"/>
  <c r="O428" i="40"/>
  <c r="O429" i="40"/>
  <c r="O430" i="40"/>
  <c r="O431" i="40"/>
  <c r="O432" i="40"/>
  <c r="O433" i="40"/>
  <c r="O434" i="40"/>
  <c r="O435" i="40"/>
  <c r="O436" i="40"/>
  <c r="O437" i="40"/>
  <c r="O438" i="40"/>
  <c r="O439" i="40"/>
  <c r="O440" i="40"/>
  <c r="O441" i="40"/>
  <c r="O442" i="40"/>
  <c r="O443" i="40"/>
  <c r="O444" i="40"/>
  <c r="O445" i="40"/>
  <c r="O446" i="40"/>
  <c r="O447" i="40"/>
  <c r="O448" i="40"/>
  <c r="O449" i="40"/>
  <c r="O450" i="40"/>
  <c r="O451" i="40"/>
  <c r="O452" i="40"/>
  <c r="O453" i="40"/>
  <c r="O454" i="40"/>
  <c r="O455" i="40"/>
  <c r="O456" i="40"/>
  <c r="O457" i="40"/>
  <c r="O458" i="40"/>
  <c r="O459" i="40"/>
  <c r="O460" i="40"/>
  <c r="O461" i="40"/>
  <c r="O462" i="40"/>
  <c r="O463" i="40"/>
  <c r="O464" i="40"/>
  <c r="O465" i="40"/>
  <c r="O466" i="40"/>
  <c r="O467" i="40"/>
  <c r="O468" i="40"/>
  <c r="O469" i="40"/>
  <c r="O470" i="40"/>
  <c r="O471" i="40"/>
  <c r="O472" i="40"/>
  <c r="O473" i="40"/>
  <c r="O474" i="40"/>
  <c r="O475" i="40"/>
  <c r="O476" i="40"/>
  <c r="O477" i="40"/>
  <c r="O478" i="40"/>
  <c r="O479" i="40"/>
  <c r="O480" i="40"/>
  <c r="O481" i="40"/>
  <c r="O482" i="40"/>
  <c r="O483" i="40"/>
  <c r="O484" i="40"/>
  <c r="O485" i="40"/>
  <c r="O486" i="40"/>
  <c r="O487" i="40"/>
  <c r="O488" i="40"/>
  <c r="O489" i="40"/>
  <c r="O490" i="40"/>
  <c r="O491" i="40"/>
  <c r="O492" i="40"/>
  <c r="O493" i="40"/>
  <c r="O494" i="40"/>
  <c r="O495" i="40"/>
  <c r="O496" i="40"/>
  <c r="O497" i="40"/>
  <c r="O498" i="40"/>
  <c r="O499" i="40"/>
  <c r="O500" i="40"/>
  <c r="O501" i="40"/>
  <c r="O502" i="40"/>
  <c r="O503" i="40"/>
  <c r="O504" i="40"/>
  <c r="O505" i="40"/>
  <c r="O506" i="40"/>
  <c r="O507" i="40"/>
  <c r="O508" i="40"/>
  <c r="O509" i="40"/>
  <c r="O510" i="40"/>
  <c r="O511" i="40"/>
  <c r="O512" i="40"/>
  <c r="O513" i="40"/>
  <c r="O514" i="40"/>
  <c r="O515" i="40"/>
  <c r="O516" i="40"/>
  <c r="O517" i="40"/>
  <c r="O518" i="40"/>
  <c r="O519" i="40"/>
  <c r="O520" i="40"/>
  <c r="O521" i="40"/>
  <c r="O522" i="40"/>
  <c r="O523" i="40"/>
  <c r="O524" i="40"/>
  <c r="O525" i="40"/>
  <c r="O526" i="40"/>
  <c r="O527" i="40"/>
  <c r="O528" i="40"/>
  <c r="O529" i="40"/>
  <c r="O530" i="40"/>
  <c r="O531" i="40"/>
  <c r="O532" i="40"/>
  <c r="O533" i="40"/>
  <c r="O534" i="40"/>
  <c r="O535" i="40"/>
  <c r="O536" i="40"/>
  <c r="O537" i="40"/>
  <c r="O538" i="40"/>
  <c r="O539" i="40"/>
  <c r="O540" i="40"/>
  <c r="O541" i="40"/>
  <c r="O542" i="40"/>
  <c r="O543" i="40"/>
  <c r="O544" i="40"/>
  <c r="O545" i="40"/>
  <c r="O546" i="40"/>
  <c r="O547" i="40"/>
  <c r="O548" i="40"/>
  <c r="O549" i="40"/>
  <c r="O550" i="40"/>
  <c r="O551" i="40"/>
  <c r="O552" i="40"/>
  <c r="O553" i="40"/>
  <c r="O554" i="40"/>
  <c r="O555" i="40"/>
  <c r="O556" i="40"/>
  <c r="O557" i="40"/>
  <c r="O558" i="40"/>
  <c r="O559" i="40"/>
  <c r="O560" i="40"/>
  <c r="O561" i="40"/>
  <c r="O562" i="40"/>
  <c r="O563" i="40"/>
  <c r="O564" i="40"/>
  <c r="O565" i="40"/>
  <c r="O566" i="40"/>
  <c r="O567" i="40"/>
  <c r="O568" i="40"/>
  <c r="O569" i="40"/>
  <c r="O570" i="40"/>
  <c r="O571" i="40"/>
  <c r="O572" i="40"/>
  <c r="O573" i="40"/>
  <c r="O574" i="40"/>
  <c r="O575" i="40"/>
  <c r="O576" i="40"/>
  <c r="O577" i="40"/>
  <c r="O578" i="40"/>
  <c r="O579" i="40"/>
  <c r="O580" i="40"/>
  <c r="O581" i="40"/>
  <c r="O582" i="40"/>
  <c r="O583" i="40"/>
  <c r="O584" i="40"/>
  <c r="O585" i="40"/>
  <c r="O586" i="40"/>
  <c r="O587" i="40"/>
  <c r="O588" i="40"/>
  <c r="O589" i="40"/>
  <c r="O590" i="40"/>
  <c r="O591" i="40"/>
  <c r="O592" i="40"/>
  <c r="O593" i="40"/>
  <c r="O594" i="40"/>
  <c r="O595" i="40"/>
  <c r="O596" i="40"/>
  <c r="O597" i="40"/>
  <c r="O598" i="40"/>
  <c r="O599" i="40"/>
  <c r="O600" i="40"/>
  <c r="O601" i="40"/>
  <c r="O602" i="40"/>
  <c r="O603" i="40"/>
  <c r="O604" i="40"/>
  <c r="O605" i="40"/>
  <c r="O606" i="40"/>
  <c r="O607" i="40"/>
  <c r="O608" i="40"/>
  <c r="O609" i="40"/>
  <c r="O610" i="40"/>
  <c r="O611" i="40"/>
  <c r="O612" i="40"/>
  <c r="O613" i="40"/>
  <c r="O614" i="40"/>
  <c r="O615" i="40"/>
  <c r="O616" i="40"/>
  <c r="O617" i="40"/>
  <c r="O618" i="40"/>
  <c r="O619" i="40"/>
  <c r="O620" i="40"/>
  <c r="O621" i="40"/>
  <c r="O622" i="40"/>
  <c r="O623" i="40"/>
  <c r="O624" i="40"/>
  <c r="O625" i="40"/>
  <c r="O626" i="40"/>
  <c r="O627" i="40"/>
  <c r="O628" i="40"/>
  <c r="O629" i="40"/>
  <c r="O630" i="40"/>
  <c r="O631" i="40"/>
  <c r="O632" i="40"/>
  <c r="O633" i="40"/>
  <c r="O634" i="40"/>
  <c r="O635" i="40"/>
  <c r="O636" i="40"/>
  <c r="O637" i="40"/>
  <c r="O638" i="40"/>
  <c r="O639" i="40"/>
  <c r="O640" i="40"/>
  <c r="O641" i="40"/>
  <c r="O642" i="40"/>
  <c r="O643" i="40"/>
  <c r="O644" i="40"/>
  <c r="O645" i="40"/>
  <c r="O646" i="40"/>
  <c r="O647" i="40"/>
  <c r="O648" i="40"/>
  <c r="O649" i="40"/>
  <c r="O650" i="40"/>
  <c r="O651" i="40"/>
  <c r="O652" i="40"/>
  <c r="O653" i="40"/>
  <c r="O654" i="40"/>
  <c r="O655" i="40"/>
  <c r="O656" i="40"/>
  <c r="O657" i="40"/>
  <c r="O658" i="40"/>
  <c r="O659" i="40"/>
  <c r="O660" i="40"/>
  <c r="O661" i="40"/>
  <c r="O662" i="40"/>
  <c r="O663" i="40"/>
  <c r="O664" i="40"/>
  <c r="O665" i="40"/>
  <c r="O666" i="40"/>
  <c r="O667" i="40"/>
  <c r="O668" i="40"/>
  <c r="O669" i="40"/>
  <c r="O670" i="40"/>
  <c r="O671" i="40"/>
  <c r="O672" i="40"/>
  <c r="O673" i="40"/>
  <c r="O674" i="40"/>
  <c r="O675" i="40"/>
  <c r="O676" i="40"/>
  <c r="O677" i="40"/>
  <c r="O678" i="40"/>
  <c r="O679" i="40"/>
  <c r="O680" i="40"/>
  <c r="O681" i="40"/>
  <c r="O682" i="40"/>
  <c r="O683" i="40"/>
  <c r="O684" i="40"/>
  <c r="O685" i="40"/>
  <c r="O686" i="40"/>
  <c r="O687" i="40"/>
  <c r="O688" i="40"/>
  <c r="O689" i="40"/>
  <c r="O690" i="40"/>
  <c r="O691" i="40"/>
  <c r="O692" i="40"/>
  <c r="O693" i="40"/>
  <c r="O694" i="40"/>
  <c r="O695" i="40"/>
  <c r="O696" i="40"/>
  <c r="O697" i="40"/>
  <c r="O698" i="40"/>
  <c r="O699" i="40"/>
  <c r="O700" i="40"/>
  <c r="O701" i="40"/>
  <c r="O702" i="40"/>
  <c r="O703" i="40"/>
  <c r="O704" i="40"/>
  <c r="O705" i="40"/>
  <c r="O706" i="40"/>
  <c r="O707" i="40"/>
  <c r="O708" i="40"/>
  <c r="O709" i="40"/>
  <c r="O710" i="40"/>
  <c r="O711" i="40"/>
  <c r="O712" i="40"/>
  <c r="O713" i="40"/>
  <c r="O714" i="40"/>
  <c r="O715" i="40"/>
  <c r="O716" i="40"/>
  <c r="O717" i="40"/>
  <c r="O718" i="40"/>
  <c r="O719" i="40"/>
  <c r="O720" i="40"/>
  <c r="O721" i="40"/>
  <c r="O722" i="40"/>
  <c r="O723" i="40"/>
  <c r="O724" i="40"/>
  <c r="O725" i="40"/>
  <c r="O726" i="40"/>
  <c r="O727" i="40"/>
  <c r="O728" i="40"/>
  <c r="O729" i="40"/>
  <c r="O730" i="40"/>
  <c r="O731" i="40"/>
  <c r="O732" i="40"/>
  <c r="O733" i="40"/>
  <c r="O734" i="40"/>
  <c r="O735" i="40"/>
  <c r="O736" i="40"/>
  <c r="O737" i="40"/>
  <c r="O738" i="40"/>
  <c r="O739" i="40"/>
  <c r="O740" i="40"/>
  <c r="O741" i="40"/>
  <c r="O742" i="40"/>
  <c r="O743" i="40"/>
  <c r="O744" i="40"/>
  <c r="O745" i="40"/>
  <c r="O746" i="40"/>
  <c r="O747" i="40"/>
  <c r="O748" i="40"/>
  <c r="O749" i="40"/>
  <c r="O750" i="40"/>
  <c r="O751" i="40"/>
  <c r="O752" i="40"/>
  <c r="O753" i="40"/>
  <c r="O754" i="40"/>
  <c r="O755" i="40"/>
  <c r="O756" i="40"/>
  <c r="O757" i="40"/>
  <c r="O758" i="40"/>
  <c r="O759" i="40"/>
  <c r="O760" i="40"/>
  <c r="O761" i="40"/>
  <c r="O762" i="40"/>
  <c r="O763" i="40"/>
  <c r="O764" i="40"/>
  <c r="O765" i="40"/>
  <c r="O766" i="40"/>
  <c r="O767" i="40"/>
  <c r="O768" i="40"/>
  <c r="O769" i="40"/>
  <c r="O770" i="40"/>
  <c r="O771" i="40"/>
  <c r="O772" i="40"/>
  <c r="O773" i="40"/>
  <c r="O774" i="40"/>
  <c r="O775" i="40"/>
  <c r="O776" i="40"/>
  <c r="O777" i="40"/>
  <c r="O778" i="40"/>
  <c r="O779" i="40"/>
  <c r="O780" i="40"/>
  <c r="O781" i="40"/>
  <c r="O782" i="40"/>
  <c r="O783" i="40"/>
  <c r="O784" i="40"/>
  <c r="O785" i="40"/>
  <c r="O786" i="40"/>
  <c r="O787" i="40"/>
  <c r="O788" i="40"/>
  <c r="O789" i="40"/>
  <c r="O790" i="40"/>
  <c r="O791" i="40"/>
  <c r="O792" i="40"/>
  <c r="O793" i="40"/>
  <c r="O794" i="40"/>
  <c r="O795" i="40"/>
  <c r="O796" i="40"/>
  <c r="O797" i="40"/>
  <c r="O798" i="40"/>
  <c r="O799" i="40"/>
  <c r="O800" i="40"/>
  <c r="O801" i="40"/>
  <c r="O802" i="40"/>
  <c r="O803" i="40"/>
  <c r="O804" i="40"/>
  <c r="O805" i="40"/>
  <c r="O806" i="40"/>
  <c r="O807" i="40"/>
  <c r="O808" i="40"/>
  <c r="O809" i="40"/>
  <c r="O810" i="40"/>
  <c r="O811" i="40"/>
  <c r="O812" i="40"/>
  <c r="O813" i="40"/>
  <c r="O814" i="40"/>
  <c r="O815" i="40"/>
  <c r="O816" i="40"/>
  <c r="O817" i="40"/>
  <c r="O818" i="40"/>
  <c r="O819" i="40"/>
  <c r="O820" i="40"/>
  <c r="O821" i="40"/>
  <c r="O822" i="40"/>
  <c r="O823" i="40"/>
  <c r="O824" i="40"/>
  <c r="O825" i="40"/>
  <c r="O826" i="40"/>
  <c r="O827" i="40"/>
  <c r="O828" i="40"/>
  <c r="O829" i="40"/>
  <c r="O830" i="40"/>
  <c r="O831" i="40"/>
  <c r="O832" i="40"/>
  <c r="O833" i="40"/>
  <c r="O834" i="40"/>
  <c r="O835" i="40"/>
  <c r="O836" i="40"/>
  <c r="O837" i="40"/>
  <c r="O838" i="40"/>
  <c r="O839" i="40"/>
  <c r="O840" i="40"/>
  <c r="O841" i="40"/>
  <c r="O842" i="40"/>
  <c r="O843" i="40"/>
  <c r="O844" i="40"/>
  <c r="O845" i="40"/>
  <c r="O846" i="40"/>
  <c r="O847" i="40"/>
  <c r="O848" i="40"/>
  <c r="O849" i="40"/>
  <c r="O850" i="40"/>
  <c r="O851" i="40"/>
  <c r="O852" i="40"/>
  <c r="O853" i="40"/>
  <c r="O854" i="40"/>
  <c r="O855" i="40"/>
  <c r="O856" i="40"/>
  <c r="O857" i="40"/>
  <c r="O858" i="40"/>
  <c r="O859" i="40"/>
  <c r="O860" i="40"/>
  <c r="O861" i="40"/>
  <c r="O862" i="40"/>
  <c r="O863" i="40"/>
  <c r="O864" i="40"/>
  <c r="O865" i="40"/>
  <c r="O866" i="40"/>
  <c r="O867" i="40"/>
  <c r="O868" i="40"/>
  <c r="O869" i="40"/>
  <c r="O870" i="40"/>
  <c r="O871" i="40"/>
  <c r="O872" i="40"/>
  <c r="O873" i="40"/>
  <c r="O874" i="40"/>
  <c r="O875" i="40"/>
  <c r="O876" i="40"/>
  <c r="O877" i="40"/>
  <c r="O878" i="40"/>
  <c r="O879" i="40"/>
  <c r="O880" i="40"/>
  <c r="O881" i="40"/>
  <c r="O882" i="40"/>
  <c r="O883" i="40"/>
  <c r="O884" i="40"/>
  <c r="O885" i="40"/>
  <c r="O886" i="40"/>
  <c r="O887" i="40"/>
  <c r="O888" i="40"/>
  <c r="O889" i="40"/>
  <c r="O890" i="40"/>
  <c r="O891" i="40"/>
  <c r="O892" i="40"/>
  <c r="O893" i="40"/>
  <c r="O894" i="40"/>
  <c r="O895" i="40"/>
  <c r="O896" i="40"/>
  <c r="O897" i="40"/>
  <c r="O898" i="40"/>
  <c r="O899" i="40"/>
  <c r="O900" i="40"/>
  <c r="O901" i="40"/>
  <c r="O902" i="40"/>
  <c r="O903" i="40"/>
  <c r="O904" i="40"/>
  <c r="O905" i="40"/>
  <c r="O906" i="40"/>
  <c r="O907" i="40"/>
  <c r="O908" i="40"/>
  <c r="O909" i="40"/>
  <c r="O910" i="40"/>
  <c r="O911" i="40"/>
  <c r="O912" i="40"/>
  <c r="O913" i="40"/>
  <c r="O914" i="40"/>
  <c r="O915" i="40"/>
  <c r="O916" i="40"/>
  <c r="O917" i="40"/>
  <c r="O918" i="40"/>
  <c r="O919" i="40"/>
  <c r="O920" i="40"/>
  <c r="O921" i="40"/>
  <c r="O922" i="40"/>
  <c r="O923" i="40"/>
  <c r="O924" i="40"/>
  <c r="O925" i="40"/>
  <c r="O926" i="40"/>
  <c r="O927" i="40"/>
  <c r="O928" i="40"/>
  <c r="O929" i="40"/>
  <c r="O930" i="40"/>
  <c r="O931" i="40"/>
  <c r="O932" i="40"/>
  <c r="O933" i="40"/>
  <c r="O934" i="40"/>
  <c r="O935" i="40"/>
  <c r="O936" i="40"/>
  <c r="O937" i="40"/>
  <c r="O938" i="40"/>
  <c r="O939" i="40"/>
  <c r="O940" i="40"/>
  <c r="O941" i="40"/>
  <c r="O942" i="40"/>
  <c r="O943" i="40"/>
  <c r="O944" i="40"/>
  <c r="O945" i="40"/>
  <c r="O946" i="40"/>
  <c r="O947" i="40"/>
  <c r="O948" i="40"/>
  <c r="O949" i="40"/>
  <c r="O950" i="40"/>
  <c r="O951" i="40"/>
  <c r="O952" i="40"/>
  <c r="O953" i="40"/>
  <c r="O954" i="40"/>
  <c r="O955" i="40"/>
  <c r="O956" i="40"/>
  <c r="O957" i="40"/>
  <c r="O958" i="40"/>
  <c r="O959" i="40"/>
  <c r="O960" i="40"/>
  <c r="O961" i="40"/>
  <c r="O962" i="40"/>
  <c r="O963" i="40"/>
  <c r="O964" i="40"/>
  <c r="O965" i="40"/>
  <c r="O966" i="40"/>
  <c r="O967" i="40"/>
  <c r="O968" i="40"/>
  <c r="O969" i="40"/>
  <c r="O970" i="40"/>
  <c r="O971" i="40"/>
  <c r="O972" i="40"/>
  <c r="O973" i="40"/>
  <c r="O974" i="40"/>
  <c r="O975" i="40"/>
  <c r="O976" i="40"/>
  <c r="O977" i="40"/>
  <c r="O978" i="40"/>
  <c r="O979" i="40"/>
  <c r="O980" i="40"/>
  <c r="O981" i="40"/>
  <c r="O982" i="40"/>
  <c r="O983" i="40"/>
  <c r="O984" i="40"/>
  <c r="O985" i="40"/>
  <c r="O986" i="40"/>
  <c r="O987" i="40"/>
  <c r="O988" i="40"/>
  <c r="O989" i="40"/>
  <c r="O990" i="40"/>
  <c r="O991" i="40"/>
  <c r="O992" i="40"/>
  <c r="O993" i="40"/>
  <c r="O994" i="40"/>
  <c r="O995" i="40"/>
  <c r="O996" i="40"/>
  <c r="O997" i="40"/>
  <c r="O998" i="40"/>
  <c r="O999" i="40"/>
  <c r="O1000" i="40"/>
  <c r="O1001" i="40"/>
  <c r="O1002" i="40"/>
  <c r="O1003" i="40"/>
  <c r="O1004" i="40"/>
  <c r="O1005" i="40"/>
  <c r="O1006" i="40"/>
  <c r="O1007" i="40"/>
  <c r="O1008" i="40"/>
  <c r="O1009" i="40"/>
  <c r="O1010" i="40"/>
  <c r="O1011" i="40"/>
  <c r="O1012" i="40"/>
  <c r="O1013" i="40"/>
  <c r="O1014" i="40"/>
  <c r="O1015" i="40"/>
  <c r="O1016" i="40"/>
  <c r="O1017" i="40"/>
  <c r="O1018" i="40"/>
  <c r="O1019" i="40"/>
  <c r="O1020" i="40"/>
  <c r="O1021" i="40"/>
  <c r="O1022" i="40"/>
  <c r="O1023" i="40"/>
  <c r="O1024" i="40"/>
  <c r="O1025" i="40"/>
  <c r="O1026" i="40"/>
  <c r="O1027" i="40"/>
  <c r="O1028" i="40"/>
  <c r="O1029" i="40"/>
  <c r="O1030" i="40"/>
  <c r="O1031" i="40"/>
  <c r="O1032" i="40"/>
  <c r="O1033" i="40"/>
  <c r="O1034" i="40"/>
  <c r="O1035" i="40"/>
  <c r="O1036" i="40"/>
  <c r="O1037" i="40"/>
  <c r="O1038" i="40"/>
  <c r="O1039" i="40"/>
  <c r="O1040" i="40"/>
  <c r="O1041" i="40"/>
  <c r="O1042" i="40"/>
  <c r="O1043" i="40"/>
  <c r="O1044" i="40"/>
  <c r="O1045" i="40"/>
  <c r="O1046" i="40"/>
  <c r="O1047" i="40"/>
  <c r="O1048" i="40"/>
  <c r="O1049" i="40"/>
  <c r="O1050" i="40"/>
  <c r="O1051" i="40"/>
  <c r="O1052" i="40"/>
  <c r="O1053" i="40"/>
  <c r="O1054" i="40"/>
  <c r="O1055" i="40"/>
  <c r="O1056" i="40"/>
  <c r="O1057" i="40"/>
  <c r="O1058" i="40"/>
  <c r="O1059" i="40"/>
  <c r="O1060" i="40"/>
  <c r="O1061" i="40"/>
  <c r="O1062" i="40"/>
  <c r="O1063" i="40"/>
  <c r="O1064" i="40"/>
  <c r="O1065" i="40"/>
  <c r="O1066" i="40"/>
  <c r="O1067" i="40"/>
  <c r="O1068" i="40"/>
  <c r="O1069" i="40"/>
  <c r="O1070" i="40"/>
  <c r="O1071" i="40"/>
  <c r="O1072" i="40"/>
  <c r="O1073" i="40"/>
  <c r="O1074" i="40"/>
  <c r="O1075" i="40"/>
  <c r="O1076" i="40"/>
  <c r="O1077" i="40"/>
  <c r="O1078" i="40"/>
  <c r="O1079" i="40"/>
  <c r="O1080" i="40"/>
  <c r="O1081" i="40"/>
  <c r="O1082" i="40"/>
  <c r="O1083" i="40"/>
  <c r="O1084" i="40"/>
  <c r="O1085" i="40"/>
  <c r="O1086" i="40"/>
  <c r="O1087" i="40"/>
  <c r="O1088" i="40"/>
  <c r="O1089" i="40"/>
  <c r="O1090" i="40"/>
  <c r="O1091" i="40"/>
  <c r="O1092" i="40"/>
  <c r="O1093" i="40"/>
  <c r="O1094" i="40"/>
  <c r="O1095" i="40"/>
  <c r="O1096" i="40"/>
  <c r="O1097" i="40"/>
  <c r="O1098" i="40"/>
  <c r="O1099" i="40"/>
  <c r="O1100" i="40"/>
  <c r="O1101" i="40"/>
  <c r="O1102" i="40"/>
  <c r="O1103" i="40"/>
  <c r="O1104" i="40"/>
  <c r="O1105" i="40"/>
  <c r="O1106" i="40"/>
  <c r="O1107" i="40"/>
  <c r="O1108" i="40"/>
  <c r="O1109" i="40"/>
  <c r="O1110" i="40"/>
  <c r="O1111" i="40"/>
  <c r="O1112" i="40"/>
  <c r="O1113" i="40"/>
  <c r="O1114" i="40"/>
  <c r="O1115" i="40"/>
  <c r="O1116" i="40"/>
  <c r="O1117" i="40"/>
  <c r="O1118" i="40"/>
  <c r="O1119" i="40"/>
  <c r="O1120" i="40"/>
  <c r="O1121" i="40"/>
  <c r="O1122" i="40"/>
  <c r="O1123" i="40"/>
  <c r="O1124" i="40"/>
  <c r="O1125" i="40"/>
  <c r="O1126" i="40"/>
  <c r="O1127" i="40"/>
  <c r="O1128" i="40"/>
  <c r="O1129" i="40"/>
  <c r="O1130" i="40"/>
  <c r="O1131" i="40"/>
  <c r="O1132" i="40"/>
  <c r="O1133" i="40"/>
  <c r="O1134" i="40"/>
  <c r="O1135" i="40"/>
  <c r="O1136" i="40"/>
  <c r="O1137" i="40"/>
  <c r="O1138" i="40"/>
  <c r="O1139" i="40"/>
  <c r="O1140" i="40"/>
  <c r="O1141" i="40"/>
  <c r="O1142" i="40"/>
  <c r="O1143" i="40"/>
  <c r="O1144" i="40"/>
  <c r="O1145" i="40"/>
  <c r="O1146" i="40"/>
  <c r="O1147" i="40"/>
  <c r="O1148" i="40"/>
  <c r="O1149" i="40"/>
  <c r="O1150" i="40"/>
  <c r="O1151" i="40"/>
  <c r="O1152" i="40"/>
  <c r="O1153" i="40"/>
  <c r="O1154" i="40"/>
  <c r="O1155" i="40"/>
  <c r="O1156" i="40"/>
  <c r="O1157" i="40"/>
  <c r="O1158" i="40"/>
  <c r="O1159" i="40"/>
  <c r="O1160" i="40"/>
  <c r="O1161" i="40"/>
  <c r="O1162" i="40"/>
  <c r="O1163" i="40"/>
  <c r="O1164" i="40"/>
  <c r="O1165" i="40"/>
  <c r="O1166" i="40"/>
  <c r="O1167" i="40"/>
  <c r="O1168" i="40"/>
  <c r="O1169" i="40"/>
  <c r="O1170" i="40"/>
  <c r="O1171" i="40"/>
  <c r="O1172" i="40"/>
  <c r="O1173" i="40"/>
  <c r="O1174" i="40"/>
  <c r="O1175" i="40"/>
  <c r="O1176" i="40"/>
  <c r="O1177" i="40"/>
  <c r="O1178" i="40"/>
  <c r="O1179" i="40"/>
  <c r="O1180" i="40"/>
  <c r="O1181" i="40"/>
  <c r="O1182" i="40"/>
  <c r="O1183" i="40"/>
  <c r="O1184" i="40"/>
  <c r="O1185" i="40"/>
  <c r="O1186" i="40"/>
  <c r="O1187" i="40"/>
  <c r="O1188" i="40"/>
  <c r="O1189" i="40"/>
  <c r="O1190" i="40"/>
  <c r="O1191" i="40"/>
  <c r="O1192" i="40"/>
  <c r="O1193" i="40"/>
  <c r="O1194" i="40"/>
  <c r="O1195" i="40"/>
  <c r="O1196" i="40"/>
  <c r="O1197" i="40"/>
  <c r="O1198" i="40"/>
  <c r="O1199" i="40"/>
  <c r="O1200" i="40"/>
  <c r="O1201" i="40"/>
  <c r="O1202" i="40"/>
  <c r="O1203" i="40"/>
  <c r="O1204" i="40"/>
  <c r="O1205" i="40"/>
  <c r="O1206" i="40"/>
  <c r="O1207" i="40"/>
  <c r="O1208" i="40"/>
  <c r="O1209" i="40"/>
  <c r="O1210" i="40"/>
  <c r="O1211" i="40"/>
  <c r="O13" i="40"/>
  <c r="N13" i="40"/>
  <c r="N14" i="40"/>
  <c r="N15" i="40"/>
  <c r="N16" i="40"/>
  <c r="N17" i="40"/>
  <c r="N18" i="40"/>
  <c r="N19" i="40"/>
  <c r="N20" i="40"/>
  <c r="N21" i="40"/>
  <c r="N22" i="40"/>
  <c r="N23" i="40"/>
  <c r="N24" i="40"/>
  <c r="N25" i="40"/>
  <c r="N26" i="40"/>
  <c r="N27" i="40"/>
  <c r="N28" i="40"/>
  <c r="N29" i="40"/>
  <c r="N30" i="40"/>
  <c r="N31" i="40"/>
  <c r="N32" i="40"/>
  <c r="N33" i="40"/>
  <c r="N34" i="40"/>
  <c r="N35" i="40"/>
  <c r="N36" i="40"/>
  <c r="N37" i="40"/>
  <c r="N38" i="40"/>
  <c r="N39" i="40"/>
  <c r="N40" i="40"/>
  <c r="N41" i="40"/>
  <c r="N42" i="40"/>
  <c r="N43" i="40"/>
  <c r="N44" i="40"/>
  <c r="N45" i="40"/>
  <c r="N46" i="40"/>
  <c r="N47" i="40"/>
  <c r="N48" i="40"/>
  <c r="N49" i="40"/>
  <c r="N50" i="40"/>
  <c r="N51" i="40"/>
  <c r="N52" i="40"/>
  <c r="N53" i="40"/>
  <c r="N54" i="40"/>
  <c r="N55" i="40"/>
  <c r="N56" i="40"/>
  <c r="N57" i="40"/>
  <c r="N58" i="40"/>
  <c r="N59" i="40"/>
  <c r="N60" i="40"/>
  <c r="N61" i="40"/>
  <c r="N62" i="40"/>
  <c r="N63" i="40"/>
  <c r="N64" i="40"/>
  <c r="N65" i="40"/>
  <c r="N66" i="40"/>
  <c r="N67" i="40"/>
  <c r="N68" i="40"/>
  <c r="N69" i="40"/>
  <c r="N70" i="40"/>
  <c r="N71" i="40"/>
  <c r="N72" i="40"/>
  <c r="N73" i="40"/>
  <c r="N74" i="40"/>
  <c r="N75" i="40"/>
  <c r="N76" i="40"/>
  <c r="N77" i="40"/>
  <c r="N78" i="40"/>
  <c r="N79" i="40"/>
  <c r="N80" i="40"/>
  <c r="N81" i="40"/>
  <c r="N82" i="40"/>
  <c r="N83" i="40"/>
  <c r="N84" i="40"/>
  <c r="N85" i="40"/>
  <c r="N86" i="40"/>
  <c r="N87" i="40"/>
  <c r="N88" i="40"/>
  <c r="N89" i="40"/>
  <c r="N90" i="40"/>
  <c r="N91" i="40"/>
  <c r="N92" i="40"/>
  <c r="N93" i="40"/>
  <c r="N94" i="40"/>
  <c r="N95" i="40"/>
  <c r="N96" i="40"/>
  <c r="N97" i="40"/>
  <c r="N98" i="40"/>
  <c r="N99" i="40"/>
  <c r="N100" i="40"/>
  <c r="N101" i="40"/>
  <c r="N102" i="40"/>
  <c r="N103" i="40"/>
  <c r="N104" i="40"/>
  <c r="N105" i="40"/>
  <c r="N106" i="40"/>
  <c r="N107" i="40"/>
  <c r="N108" i="40"/>
  <c r="N109" i="40"/>
  <c r="N110" i="40"/>
  <c r="N111" i="40"/>
  <c r="N112" i="40"/>
  <c r="N113" i="40"/>
  <c r="N114" i="40"/>
  <c r="N115" i="40"/>
  <c r="N116" i="40"/>
  <c r="N117" i="40"/>
  <c r="N118" i="40"/>
  <c r="N119" i="40"/>
  <c r="N120" i="40"/>
  <c r="N121" i="40"/>
  <c r="N122" i="40"/>
  <c r="N123" i="40"/>
  <c r="N124" i="40"/>
  <c r="N125" i="40"/>
  <c r="N126" i="40"/>
  <c r="N127" i="40"/>
  <c r="N128" i="40"/>
  <c r="N129" i="40"/>
  <c r="N130" i="40"/>
  <c r="N131" i="40"/>
  <c r="N132" i="40"/>
  <c r="N133" i="40"/>
  <c r="N134" i="40"/>
  <c r="N135" i="40"/>
  <c r="N136" i="40"/>
  <c r="N137" i="40"/>
  <c r="N138" i="40"/>
  <c r="N139" i="40"/>
  <c r="N140" i="40"/>
  <c r="N141" i="40"/>
  <c r="N142" i="40"/>
  <c r="N143" i="40"/>
  <c r="N144" i="40"/>
  <c r="N145" i="40"/>
  <c r="N146" i="40"/>
  <c r="N147" i="40"/>
  <c r="N148" i="40"/>
  <c r="N149" i="40"/>
  <c r="N150" i="40"/>
  <c r="N151" i="40"/>
  <c r="N152" i="40"/>
  <c r="N153" i="40"/>
  <c r="N154" i="40"/>
  <c r="N155" i="40"/>
  <c r="N156" i="40"/>
  <c r="N157" i="40"/>
  <c r="N158" i="40"/>
  <c r="N159" i="40"/>
  <c r="N160" i="40"/>
  <c r="N161" i="40"/>
  <c r="N162" i="40"/>
  <c r="N163" i="40"/>
  <c r="N164" i="40"/>
  <c r="N165" i="40"/>
  <c r="N166" i="40"/>
  <c r="N167" i="40"/>
  <c r="N168" i="40"/>
  <c r="N169" i="40"/>
  <c r="N170" i="40"/>
  <c r="N171" i="40"/>
  <c r="N172" i="40"/>
  <c r="N173" i="40"/>
  <c r="N174" i="40"/>
  <c r="N175" i="40"/>
  <c r="N176" i="40"/>
  <c r="N177" i="40"/>
  <c r="N178" i="40"/>
  <c r="N179" i="40"/>
  <c r="N180" i="40"/>
  <c r="N181" i="40"/>
  <c r="N182" i="40"/>
  <c r="N183" i="40"/>
  <c r="N184" i="40"/>
  <c r="N185" i="40"/>
  <c r="N186" i="40"/>
  <c r="N187" i="40"/>
  <c r="N188" i="40"/>
  <c r="N189" i="40"/>
  <c r="N190" i="40"/>
  <c r="N191" i="40"/>
  <c r="N192" i="40"/>
  <c r="N193" i="40"/>
  <c r="N194" i="40"/>
  <c r="N195" i="40"/>
  <c r="N196" i="40"/>
  <c r="N197" i="40"/>
  <c r="N198" i="40"/>
  <c r="N199" i="40"/>
  <c r="N200" i="40"/>
  <c r="N201" i="40"/>
  <c r="N202" i="40"/>
  <c r="N203" i="40"/>
  <c r="N204" i="40"/>
  <c r="N205" i="40"/>
  <c r="N206" i="40"/>
  <c r="N207" i="40"/>
  <c r="N208" i="40"/>
  <c r="N209" i="40"/>
  <c r="N210" i="40"/>
  <c r="N211" i="40"/>
  <c r="N212" i="40"/>
  <c r="N213" i="40"/>
  <c r="N214" i="40"/>
  <c r="N215" i="40"/>
  <c r="N216" i="40"/>
  <c r="N217" i="40"/>
  <c r="N218" i="40"/>
  <c r="N219" i="40"/>
  <c r="N220" i="40"/>
  <c r="N221" i="40"/>
  <c r="N222" i="40"/>
  <c r="N223" i="40"/>
  <c r="N224" i="40"/>
  <c r="N225" i="40"/>
  <c r="N226" i="40"/>
  <c r="N227" i="40"/>
  <c r="N228" i="40"/>
  <c r="N229" i="40"/>
  <c r="N230" i="40"/>
  <c r="N231" i="40"/>
  <c r="N232" i="40"/>
  <c r="N233" i="40"/>
  <c r="N234" i="40"/>
  <c r="N235" i="40"/>
  <c r="N236" i="40"/>
  <c r="N237" i="40"/>
  <c r="N238" i="40"/>
  <c r="N239" i="40"/>
  <c r="N240" i="40"/>
  <c r="N241" i="40"/>
  <c r="N242" i="40"/>
  <c r="N243" i="40"/>
  <c r="N244" i="40"/>
  <c r="N245" i="40"/>
  <c r="N246" i="40"/>
  <c r="N247" i="40"/>
  <c r="N248" i="40"/>
  <c r="N249" i="40"/>
  <c r="N250" i="40"/>
  <c r="N251" i="40"/>
  <c r="N252" i="40"/>
  <c r="N253" i="40"/>
  <c r="N254" i="40"/>
  <c r="N255" i="40"/>
  <c r="N256" i="40"/>
  <c r="N257" i="40"/>
  <c r="N258" i="40"/>
  <c r="N259" i="40"/>
  <c r="N260" i="40"/>
  <c r="N261" i="40"/>
  <c r="N262" i="40"/>
  <c r="N263" i="40"/>
  <c r="N264" i="40"/>
  <c r="N265" i="40"/>
  <c r="N266" i="40"/>
  <c r="N267" i="40"/>
  <c r="N268" i="40"/>
  <c r="N269" i="40"/>
  <c r="N270" i="40"/>
  <c r="N271" i="40"/>
  <c r="N272" i="40"/>
  <c r="N273" i="40"/>
  <c r="N274" i="40"/>
  <c r="N275" i="40"/>
  <c r="N276" i="40"/>
  <c r="N277" i="40"/>
  <c r="N278" i="40"/>
  <c r="N279" i="40"/>
  <c r="N280" i="40"/>
  <c r="N281" i="40"/>
  <c r="N282" i="40"/>
  <c r="N283" i="40"/>
  <c r="N284" i="40"/>
  <c r="N285" i="40"/>
  <c r="N286" i="40"/>
  <c r="N287" i="40"/>
  <c r="N288" i="40"/>
  <c r="N289" i="40"/>
  <c r="N290" i="40"/>
  <c r="N291" i="40"/>
  <c r="N292" i="40"/>
  <c r="N293" i="40"/>
  <c r="N294" i="40"/>
  <c r="N295" i="40"/>
  <c r="N296" i="40"/>
  <c r="N297" i="40"/>
  <c r="N298" i="40"/>
  <c r="N299" i="40"/>
  <c r="N300" i="40"/>
  <c r="N301" i="40"/>
  <c r="N302" i="40"/>
  <c r="N303" i="40"/>
  <c r="N304" i="40"/>
  <c r="N305" i="40"/>
  <c r="N306" i="40"/>
  <c r="N307" i="40"/>
  <c r="N308" i="40"/>
  <c r="N309" i="40"/>
  <c r="N310" i="40"/>
  <c r="N311" i="40"/>
  <c r="N312" i="40"/>
  <c r="N313" i="40"/>
  <c r="N314" i="40"/>
  <c r="N315" i="40"/>
  <c r="N316" i="40"/>
  <c r="N317" i="40"/>
  <c r="N318" i="40"/>
  <c r="N319" i="40"/>
  <c r="N320" i="40"/>
  <c r="N321" i="40"/>
  <c r="N322" i="40"/>
  <c r="N323" i="40"/>
  <c r="N324" i="40"/>
  <c r="N325" i="40"/>
  <c r="N326" i="40"/>
  <c r="N327" i="40"/>
  <c r="N328" i="40"/>
  <c r="N329" i="40"/>
  <c r="N330" i="40"/>
  <c r="N331" i="40"/>
  <c r="N332" i="40"/>
  <c r="N333" i="40"/>
  <c r="N334" i="40"/>
  <c r="N335" i="40"/>
  <c r="N336" i="40"/>
  <c r="N337" i="40"/>
  <c r="N338" i="40"/>
  <c r="N339" i="40"/>
  <c r="N340" i="40"/>
  <c r="N341" i="40"/>
  <c r="N342" i="40"/>
  <c r="N343" i="40"/>
  <c r="N344" i="40"/>
  <c r="N345" i="40"/>
  <c r="N346" i="40"/>
  <c r="N347" i="40"/>
  <c r="N348" i="40"/>
  <c r="N349" i="40"/>
  <c r="N350" i="40"/>
  <c r="N351" i="40"/>
  <c r="N352" i="40"/>
  <c r="N353" i="40"/>
  <c r="N354" i="40"/>
  <c r="N355" i="40"/>
  <c r="N356" i="40"/>
  <c r="N357" i="40"/>
  <c r="N358" i="40"/>
  <c r="N359" i="40"/>
  <c r="N360" i="40"/>
  <c r="N361" i="40"/>
  <c r="N362" i="40"/>
  <c r="N363" i="40"/>
  <c r="N364" i="40"/>
  <c r="N365" i="40"/>
  <c r="N366" i="40"/>
  <c r="N367" i="40"/>
  <c r="N368" i="40"/>
  <c r="N369" i="40"/>
  <c r="N370" i="40"/>
  <c r="N371" i="40"/>
  <c r="N372" i="40"/>
  <c r="N373" i="40"/>
  <c r="N374" i="40"/>
  <c r="N375" i="40"/>
  <c r="N376" i="40"/>
  <c r="N377" i="40"/>
  <c r="N378" i="40"/>
  <c r="N379" i="40"/>
  <c r="N380" i="40"/>
  <c r="N381" i="40"/>
  <c r="N382" i="40"/>
  <c r="N383" i="40"/>
  <c r="N384" i="40"/>
  <c r="N385" i="40"/>
  <c r="N386" i="40"/>
  <c r="N387" i="40"/>
  <c r="N388" i="40"/>
  <c r="N389" i="40"/>
  <c r="N390" i="40"/>
  <c r="N391" i="40"/>
  <c r="N392" i="40"/>
  <c r="N393" i="40"/>
  <c r="N394" i="40"/>
  <c r="N395" i="40"/>
  <c r="N396" i="40"/>
  <c r="N397" i="40"/>
  <c r="N398" i="40"/>
  <c r="N399" i="40"/>
  <c r="N400" i="40"/>
  <c r="N401" i="40"/>
  <c r="N402" i="40"/>
  <c r="N403" i="40"/>
  <c r="N404" i="40"/>
  <c r="N405" i="40"/>
  <c r="N406" i="40"/>
  <c r="N407" i="40"/>
  <c r="N408" i="40"/>
  <c r="N409" i="40"/>
  <c r="N410" i="40"/>
  <c r="N411" i="40"/>
  <c r="N412" i="40"/>
  <c r="N413" i="40"/>
  <c r="N414" i="40"/>
  <c r="N415" i="40"/>
  <c r="N416" i="40"/>
  <c r="N417" i="40"/>
  <c r="N418" i="40"/>
  <c r="N419" i="40"/>
  <c r="N420" i="40"/>
  <c r="N421" i="40"/>
  <c r="N422" i="40"/>
  <c r="N423" i="40"/>
  <c r="N424" i="40"/>
  <c r="N425" i="40"/>
  <c r="N426" i="40"/>
  <c r="N427" i="40"/>
  <c r="N428" i="40"/>
  <c r="N429" i="40"/>
  <c r="N430" i="40"/>
  <c r="N431" i="40"/>
  <c r="N432" i="40"/>
  <c r="N433" i="40"/>
  <c r="N434" i="40"/>
  <c r="N435" i="40"/>
  <c r="N436" i="40"/>
  <c r="N437" i="40"/>
  <c r="N438" i="40"/>
  <c r="N439" i="40"/>
  <c r="N440" i="40"/>
  <c r="N441" i="40"/>
  <c r="N442" i="40"/>
  <c r="N443" i="40"/>
  <c r="N444" i="40"/>
  <c r="N445" i="40"/>
  <c r="N446" i="40"/>
  <c r="N447" i="40"/>
  <c r="N448" i="40"/>
  <c r="N449" i="40"/>
  <c r="N450" i="40"/>
  <c r="N451" i="40"/>
  <c r="N452" i="40"/>
  <c r="N453" i="40"/>
  <c r="N454" i="40"/>
  <c r="N455" i="40"/>
  <c r="N456" i="40"/>
  <c r="N457" i="40"/>
  <c r="N458" i="40"/>
  <c r="N459" i="40"/>
  <c r="N460" i="40"/>
  <c r="N461" i="40"/>
  <c r="N462" i="40"/>
  <c r="N463" i="40"/>
  <c r="N464" i="40"/>
  <c r="N465" i="40"/>
  <c r="N466" i="40"/>
  <c r="N467" i="40"/>
  <c r="N468" i="40"/>
  <c r="N469" i="40"/>
  <c r="N470" i="40"/>
  <c r="N471" i="40"/>
  <c r="N472" i="40"/>
  <c r="N473" i="40"/>
  <c r="N474" i="40"/>
  <c r="N475" i="40"/>
  <c r="N476" i="40"/>
  <c r="N477" i="40"/>
  <c r="N478" i="40"/>
  <c r="N479" i="40"/>
  <c r="N480" i="40"/>
  <c r="N481" i="40"/>
  <c r="N482" i="40"/>
  <c r="N483" i="40"/>
  <c r="N484" i="40"/>
  <c r="N485" i="40"/>
  <c r="N486" i="40"/>
  <c r="N487" i="40"/>
  <c r="N488" i="40"/>
  <c r="N489" i="40"/>
  <c r="N490" i="40"/>
  <c r="N491" i="40"/>
  <c r="N492" i="40"/>
  <c r="N493" i="40"/>
  <c r="N494" i="40"/>
  <c r="N495" i="40"/>
  <c r="N496" i="40"/>
  <c r="N497" i="40"/>
  <c r="N498" i="40"/>
  <c r="N499" i="40"/>
  <c r="N500" i="40"/>
  <c r="N501" i="40"/>
  <c r="N502" i="40"/>
  <c r="N503" i="40"/>
  <c r="N504" i="40"/>
  <c r="N505" i="40"/>
  <c r="N506" i="40"/>
  <c r="N507" i="40"/>
  <c r="N508" i="40"/>
  <c r="N509" i="40"/>
  <c r="N510" i="40"/>
  <c r="N511" i="40"/>
  <c r="N512" i="40"/>
  <c r="N513" i="40"/>
  <c r="N514" i="40"/>
  <c r="N515" i="40"/>
  <c r="N516" i="40"/>
  <c r="N517" i="40"/>
  <c r="N518" i="40"/>
  <c r="N519" i="40"/>
  <c r="N520" i="40"/>
  <c r="N521" i="40"/>
  <c r="N522" i="40"/>
  <c r="N523" i="40"/>
  <c r="N524" i="40"/>
  <c r="N525" i="40"/>
  <c r="N526" i="40"/>
  <c r="N527" i="40"/>
  <c r="N528" i="40"/>
  <c r="N529" i="40"/>
  <c r="N530" i="40"/>
  <c r="N531" i="40"/>
  <c r="N532" i="40"/>
  <c r="N533" i="40"/>
  <c r="N534" i="40"/>
  <c r="N535" i="40"/>
  <c r="N536" i="40"/>
  <c r="N537" i="40"/>
  <c r="N538" i="40"/>
  <c r="N539" i="40"/>
  <c r="N540" i="40"/>
  <c r="N541" i="40"/>
  <c r="N542" i="40"/>
  <c r="N543" i="40"/>
  <c r="N544" i="40"/>
  <c r="N545" i="40"/>
  <c r="N546" i="40"/>
  <c r="N547" i="40"/>
  <c r="N548" i="40"/>
  <c r="N549" i="40"/>
  <c r="N550" i="40"/>
  <c r="N551" i="40"/>
  <c r="N552" i="40"/>
  <c r="N553" i="40"/>
  <c r="N554" i="40"/>
  <c r="N555" i="40"/>
  <c r="N556" i="40"/>
  <c r="N557" i="40"/>
  <c r="N558" i="40"/>
  <c r="N559" i="40"/>
  <c r="N560" i="40"/>
  <c r="N561" i="40"/>
  <c r="N562" i="40"/>
  <c r="N563" i="40"/>
  <c r="N564" i="40"/>
  <c r="N565" i="40"/>
  <c r="N566" i="40"/>
  <c r="N567" i="40"/>
  <c r="N568" i="40"/>
  <c r="N569" i="40"/>
  <c r="N570" i="40"/>
  <c r="N571" i="40"/>
  <c r="N572" i="40"/>
  <c r="N573" i="40"/>
  <c r="N574" i="40"/>
  <c r="N575" i="40"/>
  <c r="N576" i="40"/>
  <c r="N577" i="40"/>
  <c r="N578" i="40"/>
  <c r="N579" i="40"/>
  <c r="N580" i="40"/>
  <c r="N581" i="40"/>
  <c r="N582" i="40"/>
  <c r="N583" i="40"/>
  <c r="N584" i="40"/>
  <c r="N585" i="40"/>
  <c r="N586" i="40"/>
  <c r="N587" i="40"/>
  <c r="N588" i="40"/>
  <c r="N589" i="40"/>
  <c r="N590" i="40"/>
  <c r="N591" i="40"/>
  <c r="N592" i="40"/>
  <c r="N593" i="40"/>
  <c r="N594" i="40"/>
  <c r="N595" i="40"/>
  <c r="N596" i="40"/>
  <c r="N597" i="40"/>
  <c r="N598" i="40"/>
  <c r="N599" i="40"/>
  <c r="N600" i="40"/>
  <c r="N601" i="40"/>
  <c r="N602" i="40"/>
  <c r="N603" i="40"/>
  <c r="N604" i="40"/>
  <c r="N605" i="40"/>
  <c r="N606" i="40"/>
  <c r="N607" i="40"/>
  <c r="N608" i="40"/>
  <c r="N609" i="40"/>
  <c r="N610" i="40"/>
  <c r="N611" i="40"/>
  <c r="N612" i="40"/>
  <c r="N613" i="40"/>
  <c r="N614" i="40"/>
  <c r="N615" i="40"/>
  <c r="N616" i="40"/>
  <c r="N617" i="40"/>
  <c r="N618" i="40"/>
  <c r="N619" i="40"/>
  <c r="N620" i="40"/>
  <c r="N621" i="40"/>
  <c r="N622" i="40"/>
  <c r="N623" i="40"/>
  <c r="N624" i="40"/>
  <c r="N625" i="40"/>
  <c r="N626" i="40"/>
  <c r="N627" i="40"/>
  <c r="N628" i="40"/>
  <c r="N629" i="40"/>
  <c r="N630" i="40"/>
  <c r="N631" i="40"/>
  <c r="N632" i="40"/>
  <c r="N633" i="40"/>
  <c r="N634" i="40"/>
  <c r="N635" i="40"/>
  <c r="N636" i="40"/>
  <c r="N637" i="40"/>
  <c r="N638" i="40"/>
  <c r="N639" i="40"/>
  <c r="N640" i="40"/>
  <c r="N641" i="40"/>
  <c r="N642" i="40"/>
  <c r="N643" i="40"/>
  <c r="N644" i="40"/>
  <c r="N645" i="40"/>
  <c r="N646" i="40"/>
  <c r="N647" i="40"/>
  <c r="N648" i="40"/>
  <c r="N649" i="40"/>
  <c r="N650" i="40"/>
  <c r="N651" i="40"/>
  <c r="N652" i="40"/>
  <c r="N653" i="40"/>
  <c r="N654" i="40"/>
  <c r="N655" i="40"/>
  <c r="N656" i="40"/>
  <c r="N657" i="40"/>
  <c r="N658" i="40"/>
  <c r="N659" i="40"/>
  <c r="N660" i="40"/>
  <c r="N661" i="40"/>
  <c r="N662" i="40"/>
  <c r="N663" i="40"/>
  <c r="N664" i="40"/>
  <c r="N665" i="40"/>
  <c r="N666" i="40"/>
  <c r="N667" i="40"/>
  <c r="N668" i="40"/>
  <c r="N669" i="40"/>
  <c r="N670" i="40"/>
  <c r="N671" i="40"/>
  <c r="N672" i="40"/>
  <c r="N673" i="40"/>
  <c r="N674" i="40"/>
  <c r="N675" i="40"/>
  <c r="N676" i="40"/>
  <c r="N677" i="40"/>
  <c r="N678" i="40"/>
  <c r="N679" i="40"/>
  <c r="N680" i="40"/>
  <c r="N681" i="40"/>
  <c r="N682" i="40"/>
  <c r="N683" i="40"/>
  <c r="N684" i="40"/>
  <c r="N685" i="40"/>
  <c r="N686" i="40"/>
  <c r="N687" i="40"/>
  <c r="N688" i="40"/>
  <c r="N689" i="40"/>
  <c r="N690" i="40"/>
  <c r="N691" i="40"/>
  <c r="N692" i="40"/>
  <c r="N693" i="40"/>
  <c r="N694" i="40"/>
  <c r="N695" i="40"/>
  <c r="N696" i="40"/>
  <c r="N697" i="40"/>
  <c r="N698" i="40"/>
  <c r="N699" i="40"/>
  <c r="N700" i="40"/>
  <c r="N701" i="40"/>
  <c r="N702" i="40"/>
  <c r="N703" i="40"/>
  <c r="N704" i="40"/>
  <c r="N705" i="40"/>
  <c r="N706" i="40"/>
  <c r="N707" i="40"/>
  <c r="N708" i="40"/>
  <c r="N709" i="40"/>
  <c r="N710" i="40"/>
  <c r="N711" i="40"/>
  <c r="N712" i="40"/>
  <c r="N713" i="40"/>
  <c r="N714" i="40"/>
  <c r="N715" i="40"/>
  <c r="N716" i="40"/>
  <c r="N717" i="40"/>
  <c r="N718" i="40"/>
  <c r="N719" i="40"/>
  <c r="N720" i="40"/>
  <c r="N721" i="40"/>
  <c r="N722" i="40"/>
  <c r="N723" i="40"/>
  <c r="N724" i="40"/>
  <c r="N725" i="40"/>
  <c r="N726" i="40"/>
  <c r="N727" i="40"/>
  <c r="N728" i="40"/>
  <c r="N729" i="40"/>
  <c r="N730" i="40"/>
  <c r="N731" i="40"/>
  <c r="N732" i="40"/>
  <c r="N733" i="40"/>
  <c r="N734" i="40"/>
  <c r="N735" i="40"/>
  <c r="N736" i="40"/>
  <c r="N737" i="40"/>
  <c r="N738" i="40"/>
  <c r="N739" i="40"/>
  <c r="N740" i="40"/>
  <c r="N741" i="40"/>
  <c r="N742" i="40"/>
  <c r="N743" i="40"/>
  <c r="N744" i="40"/>
  <c r="N745" i="40"/>
  <c r="N746" i="40"/>
  <c r="N747" i="40"/>
  <c r="N748" i="40"/>
  <c r="N749" i="40"/>
  <c r="N750" i="40"/>
  <c r="N751" i="40"/>
  <c r="N752" i="40"/>
  <c r="N753" i="40"/>
  <c r="N754" i="40"/>
  <c r="N755" i="40"/>
  <c r="N756" i="40"/>
  <c r="N757" i="40"/>
  <c r="N758" i="40"/>
  <c r="N759" i="40"/>
  <c r="N760" i="40"/>
  <c r="N761" i="40"/>
  <c r="N762" i="40"/>
  <c r="N763" i="40"/>
  <c r="N764" i="40"/>
  <c r="N765" i="40"/>
  <c r="N766" i="40"/>
  <c r="N767" i="40"/>
  <c r="N768" i="40"/>
  <c r="N769" i="40"/>
  <c r="N770" i="40"/>
  <c r="N771" i="40"/>
  <c r="N772" i="40"/>
  <c r="N773" i="40"/>
  <c r="N774" i="40"/>
  <c r="N775" i="40"/>
  <c r="N776" i="40"/>
  <c r="N777" i="40"/>
  <c r="N778" i="40"/>
  <c r="N779" i="40"/>
  <c r="N780" i="40"/>
  <c r="N781" i="40"/>
  <c r="N782" i="40"/>
  <c r="N783" i="40"/>
  <c r="N784" i="40"/>
  <c r="N785" i="40"/>
  <c r="N786" i="40"/>
  <c r="N787" i="40"/>
  <c r="N788" i="40"/>
  <c r="N789" i="40"/>
  <c r="N790" i="40"/>
  <c r="N791" i="40"/>
  <c r="N792" i="40"/>
  <c r="N793" i="40"/>
  <c r="N794" i="40"/>
  <c r="N795" i="40"/>
  <c r="N796" i="40"/>
  <c r="N797" i="40"/>
  <c r="N798" i="40"/>
  <c r="N799" i="40"/>
  <c r="N800" i="40"/>
  <c r="N801" i="40"/>
  <c r="N802" i="40"/>
  <c r="N803" i="40"/>
  <c r="N804" i="40"/>
  <c r="N805" i="40"/>
  <c r="N806" i="40"/>
  <c r="N807" i="40"/>
  <c r="N808" i="40"/>
  <c r="N809" i="40"/>
  <c r="N810" i="40"/>
  <c r="N811" i="40"/>
  <c r="N812" i="40"/>
  <c r="N813" i="40"/>
  <c r="N814" i="40"/>
  <c r="N815" i="40"/>
  <c r="N816" i="40"/>
  <c r="N817" i="40"/>
  <c r="N818" i="40"/>
  <c r="N819" i="40"/>
  <c r="N820" i="40"/>
  <c r="N821" i="40"/>
  <c r="N822" i="40"/>
  <c r="N823" i="40"/>
  <c r="N824" i="40"/>
  <c r="N825" i="40"/>
  <c r="N826" i="40"/>
  <c r="N827" i="40"/>
  <c r="N828" i="40"/>
  <c r="N829" i="40"/>
  <c r="N830" i="40"/>
  <c r="N831" i="40"/>
  <c r="N832" i="40"/>
  <c r="N833" i="40"/>
  <c r="N834" i="40"/>
  <c r="N835" i="40"/>
  <c r="N836" i="40"/>
  <c r="N837" i="40"/>
  <c r="N838" i="40"/>
  <c r="N839" i="40"/>
  <c r="N840" i="40"/>
  <c r="N841" i="40"/>
  <c r="N842" i="40"/>
  <c r="N843" i="40"/>
  <c r="N844" i="40"/>
  <c r="N845" i="40"/>
  <c r="N846" i="40"/>
  <c r="N847" i="40"/>
  <c r="N848" i="40"/>
  <c r="N849" i="40"/>
  <c r="N850" i="40"/>
  <c r="N851" i="40"/>
  <c r="N852" i="40"/>
  <c r="N853" i="40"/>
  <c r="N854" i="40"/>
  <c r="N855" i="40"/>
  <c r="N856" i="40"/>
  <c r="N857" i="40"/>
  <c r="N858" i="40"/>
  <c r="N859" i="40"/>
  <c r="N860" i="40"/>
  <c r="N861" i="40"/>
  <c r="N862" i="40"/>
  <c r="N863" i="40"/>
  <c r="N864" i="40"/>
  <c r="N865" i="40"/>
  <c r="N866" i="40"/>
  <c r="N867" i="40"/>
  <c r="N868" i="40"/>
  <c r="N869" i="40"/>
  <c r="N870" i="40"/>
  <c r="N871" i="40"/>
  <c r="N872" i="40"/>
  <c r="N873" i="40"/>
  <c r="N874" i="40"/>
  <c r="N875" i="40"/>
  <c r="N876" i="40"/>
  <c r="N877" i="40"/>
  <c r="N878" i="40"/>
  <c r="N879" i="40"/>
  <c r="N880" i="40"/>
  <c r="N881" i="40"/>
  <c r="N882" i="40"/>
  <c r="N883" i="40"/>
  <c r="N884" i="40"/>
  <c r="N885" i="40"/>
  <c r="N886" i="40"/>
  <c r="N887" i="40"/>
  <c r="N888" i="40"/>
  <c r="N889" i="40"/>
  <c r="N890" i="40"/>
  <c r="N891" i="40"/>
  <c r="N892" i="40"/>
  <c r="N893" i="40"/>
  <c r="N894" i="40"/>
  <c r="N895" i="40"/>
  <c r="N896" i="40"/>
  <c r="N897" i="40"/>
  <c r="N898" i="40"/>
  <c r="N899" i="40"/>
  <c r="N900" i="40"/>
  <c r="N901" i="40"/>
  <c r="N902" i="40"/>
  <c r="N903" i="40"/>
  <c r="N904" i="40"/>
  <c r="N905" i="40"/>
  <c r="N906" i="40"/>
  <c r="N907" i="40"/>
  <c r="N908" i="40"/>
  <c r="N909" i="40"/>
  <c r="N910" i="40"/>
  <c r="N911" i="40"/>
  <c r="N912" i="40"/>
  <c r="N913" i="40"/>
  <c r="N914" i="40"/>
  <c r="N915" i="40"/>
  <c r="N916" i="40"/>
  <c r="N917" i="40"/>
  <c r="N918" i="40"/>
  <c r="N919" i="40"/>
  <c r="N920" i="40"/>
  <c r="N921" i="40"/>
  <c r="N922" i="40"/>
  <c r="N923" i="40"/>
  <c r="N924" i="40"/>
  <c r="N925" i="40"/>
  <c r="N926" i="40"/>
  <c r="N927" i="40"/>
  <c r="N928" i="40"/>
  <c r="N929" i="40"/>
  <c r="N930" i="40"/>
  <c r="N931" i="40"/>
  <c r="N932" i="40"/>
  <c r="N933" i="40"/>
  <c r="N934" i="40"/>
  <c r="N935" i="40"/>
  <c r="N936" i="40"/>
  <c r="N937" i="40"/>
  <c r="N938" i="40"/>
  <c r="N939" i="40"/>
  <c r="N940" i="40"/>
  <c r="N941" i="40"/>
  <c r="N942" i="40"/>
  <c r="N943" i="40"/>
  <c r="N944" i="40"/>
  <c r="N945" i="40"/>
  <c r="N946" i="40"/>
  <c r="N947" i="40"/>
  <c r="N948" i="40"/>
  <c r="N949" i="40"/>
  <c r="N950" i="40"/>
  <c r="N951" i="40"/>
  <c r="N952" i="40"/>
  <c r="N953" i="40"/>
  <c r="N954" i="40"/>
  <c r="N955" i="40"/>
  <c r="N956" i="40"/>
  <c r="N957" i="40"/>
  <c r="N958" i="40"/>
  <c r="N959" i="40"/>
  <c r="N960" i="40"/>
  <c r="N961" i="40"/>
  <c r="N962" i="40"/>
  <c r="N963" i="40"/>
  <c r="N964" i="40"/>
  <c r="N965" i="40"/>
  <c r="N966" i="40"/>
  <c r="N967" i="40"/>
  <c r="N968" i="40"/>
  <c r="N969" i="40"/>
  <c r="N970" i="40"/>
  <c r="N971" i="40"/>
  <c r="N972" i="40"/>
  <c r="N973" i="40"/>
  <c r="N974" i="40"/>
  <c r="N975" i="40"/>
  <c r="N976" i="40"/>
  <c r="N977" i="40"/>
  <c r="N978" i="40"/>
  <c r="N979" i="40"/>
  <c r="N980" i="40"/>
  <c r="N981" i="40"/>
  <c r="N982" i="40"/>
  <c r="N983" i="40"/>
  <c r="N984" i="40"/>
  <c r="N985" i="40"/>
  <c r="N986" i="40"/>
  <c r="N987" i="40"/>
  <c r="N988" i="40"/>
  <c r="N989" i="40"/>
  <c r="N990" i="40"/>
  <c r="N991" i="40"/>
  <c r="N992" i="40"/>
  <c r="N993" i="40"/>
  <c r="N994" i="40"/>
  <c r="N995" i="40"/>
  <c r="N996" i="40"/>
  <c r="N997" i="40"/>
  <c r="N998" i="40"/>
  <c r="N999" i="40"/>
  <c r="N1000" i="40"/>
  <c r="N1001" i="40"/>
  <c r="N1002" i="40"/>
  <c r="N1003" i="40"/>
  <c r="N1004" i="40"/>
  <c r="N1005" i="40"/>
  <c r="N1006" i="40"/>
  <c r="N1007" i="40"/>
  <c r="N1008" i="40"/>
  <c r="N1009" i="40"/>
  <c r="N1010" i="40"/>
  <c r="N1011" i="40"/>
  <c r="N1012" i="40"/>
  <c r="N1013" i="40"/>
  <c r="N1014" i="40"/>
  <c r="N1015" i="40"/>
  <c r="N1016" i="40"/>
  <c r="N1017" i="40"/>
  <c r="N1018" i="40"/>
  <c r="N1019" i="40"/>
  <c r="N1020" i="40"/>
  <c r="N1021" i="40"/>
  <c r="N1022" i="40"/>
  <c r="N1023" i="40"/>
  <c r="N1024" i="40"/>
  <c r="N1025" i="40"/>
  <c r="N1026" i="40"/>
  <c r="N1027" i="40"/>
  <c r="N1028" i="40"/>
  <c r="N1029" i="40"/>
  <c r="N1030" i="40"/>
  <c r="N1031" i="40"/>
  <c r="N1032" i="40"/>
  <c r="N1033" i="40"/>
  <c r="N1034" i="40"/>
  <c r="N1035" i="40"/>
  <c r="N1036" i="40"/>
  <c r="N1037" i="40"/>
  <c r="N1038" i="40"/>
  <c r="N1039" i="40"/>
  <c r="N1040" i="40"/>
  <c r="N1041" i="40"/>
  <c r="N1042" i="40"/>
  <c r="N1043" i="40"/>
  <c r="N1044" i="40"/>
  <c r="N1045" i="40"/>
  <c r="N1046" i="40"/>
  <c r="N1047" i="40"/>
  <c r="N1048" i="40"/>
  <c r="N1049" i="40"/>
  <c r="N1050" i="40"/>
  <c r="N1051" i="40"/>
  <c r="N1052" i="40"/>
  <c r="N1053" i="40"/>
  <c r="N1054" i="40"/>
  <c r="N1055" i="40"/>
  <c r="N1056" i="40"/>
  <c r="N1057" i="40"/>
  <c r="N1058" i="40"/>
  <c r="N1059" i="40"/>
  <c r="N1060" i="40"/>
  <c r="N1061" i="40"/>
  <c r="N1062" i="40"/>
  <c r="N1063" i="40"/>
  <c r="N1064" i="40"/>
  <c r="N1065" i="40"/>
  <c r="N1066" i="40"/>
  <c r="N1067" i="40"/>
  <c r="N1068" i="40"/>
  <c r="N1069" i="40"/>
  <c r="N1070" i="40"/>
  <c r="N1071" i="40"/>
  <c r="N1072" i="40"/>
  <c r="N1073" i="40"/>
  <c r="N1074" i="40"/>
  <c r="N1075" i="40"/>
  <c r="N1076" i="40"/>
  <c r="N1077" i="40"/>
  <c r="N1078" i="40"/>
  <c r="N1079" i="40"/>
  <c r="N1080" i="40"/>
  <c r="N1081" i="40"/>
  <c r="N1082" i="40"/>
  <c r="N1083" i="40"/>
  <c r="N1084" i="40"/>
  <c r="N1085" i="40"/>
  <c r="N1086" i="40"/>
  <c r="N1087" i="40"/>
  <c r="N1088" i="40"/>
  <c r="N1089" i="40"/>
  <c r="N1090" i="40"/>
  <c r="N1091" i="40"/>
  <c r="N1092" i="40"/>
  <c r="N1093" i="40"/>
  <c r="N1094" i="40"/>
  <c r="N1095" i="40"/>
  <c r="N1096" i="40"/>
  <c r="N1097" i="40"/>
  <c r="N1098" i="40"/>
  <c r="N1099" i="40"/>
  <c r="N1100" i="40"/>
  <c r="N1101" i="40"/>
  <c r="N1102" i="40"/>
  <c r="N1103" i="40"/>
  <c r="N1104" i="40"/>
  <c r="N1105" i="40"/>
  <c r="N1106" i="40"/>
  <c r="N1107" i="40"/>
  <c r="N1108" i="40"/>
  <c r="N1109" i="40"/>
  <c r="N1110" i="40"/>
  <c r="N1111" i="40"/>
  <c r="N1112" i="40"/>
  <c r="N1113" i="40"/>
  <c r="N1114" i="40"/>
  <c r="N1115" i="40"/>
  <c r="N1116" i="40"/>
  <c r="N1117" i="40"/>
  <c r="N1118" i="40"/>
  <c r="N1119" i="40"/>
  <c r="N1120" i="40"/>
  <c r="N1121" i="40"/>
  <c r="N1122" i="40"/>
  <c r="N1123" i="40"/>
  <c r="N1124" i="40"/>
  <c r="N1125" i="40"/>
  <c r="N1126" i="40"/>
  <c r="N1127" i="40"/>
  <c r="N1128" i="40"/>
  <c r="N1129" i="40"/>
  <c r="N1130" i="40"/>
  <c r="N1131" i="40"/>
  <c r="N1132" i="40"/>
  <c r="N1133" i="40"/>
  <c r="N1134" i="40"/>
  <c r="N1135" i="40"/>
  <c r="N1136" i="40"/>
  <c r="N1137" i="40"/>
  <c r="N1138" i="40"/>
  <c r="N1139" i="40"/>
  <c r="N1140" i="40"/>
  <c r="N1141" i="40"/>
  <c r="N1142" i="40"/>
  <c r="N1143" i="40"/>
  <c r="N1144" i="40"/>
  <c r="N1145" i="40"/>
  <c r="N1146" i="40"/>
  <c r="N1147" i="40"/>
  <c r="N1148" i="40"/>
  <c r="N1149" i="40"/>
  <c r="N1150" i="40"/>
  <c r="N1151" i="40"/>
  <c r="N1152" i="40"/>
  <c r="N1153" i="40"/>
  <c r="N1154" i="40"/>
  <c r="N1155" i="40"/>
  <c r="N1156" i="40"/>
  <c r="N1157" i="40"/>
  <c r="N1158" i="40"/>
  <c r="N1159" i="40"/>
  <c r="N1160" i="40"/>
  <c r="N1161" i="40"/>
  <c r="N1162" i="40"/>
  <c r="N1163" i="40"/>
  <c r="N1164" i="40"/>
  <c r="N1165" i="40"/>
  <c r="N1166" i="40"/>
  <c r="N1167" i="40"/>
  <c r="N1168" i="40"/>
  <c r="N1169" i="40"/>
  <c r="N1170" i="40"/>
  <c r="N1171" i="40"/>
  <c r="N1172" i="40"/>
  <c r="N1173" i="40"/>
  <c r="N1174" i="40"/>
  <c r="N1175" i="40"/>
  <c r="N1176" i="40"/>
  <c r="N1177" i="40"/>
  <c r="N1178" i="40"/>
  <c r="N1179" i="40"/>
  <c r="N1180" i="40"/>
  <c r="N1181" i="40"/>
  <c r="N1182" i="40"/>
  <c r="N1183" i="40"/>
  <c r="N1184" i="40"/>
  <c r="N1185" i="40"/>
  <c r="N1186" i="40"/>
  <c r="N1187" i="40"/>
  <c r="N1188" i="40"/>
  <c r="N1189" i="40"/>
  <c r="N1190" i="40"/>
  <c r="N1191" i="40"/>
  <c r="N1192" i="40"/>
  <c r="N1193" i="40"/>
  <c r="N1194" i="40"/>
  <c r="N1195" i="40"/>
  <c r="N1196" i="40"/>
  <c r="N1197" i="40"/>
  <c r="N1198" i="40"/>
  <c r="N1199" i="40"/>
  <c r="N1200" i="40"/>
  <c r="N1201" i="40"/>
  <c r="N1202" i="40"/>
  <c r="N1203" i="40"/>
  <c r="N1204" i="40"/>
  <c r="N1205" i="40"/>
  <c r="N1206" i="40"/>
  <c r="N1207" i="40"/>
  <c r="N1208" i="40"/>
  <c r="N1209" i="40"/>
  <c r="N1210" i="40"/>
  <c r="N1211" i="40"/>
  <c r="M14" i="40"/>
  <c r="M15" i="40"/>
  <c r="M16" i="40"/>
  <c r="M17" i="40"/>
  <c r="M18" i="40"/>
  <c r="M19" i="40"/>
  <c r="M20" i="40"/>
  <c r="M21" i="40"/>
  <c r="M22" i="40"/>
  <c r="M23" i="40"/>
  <c r="M24" i="40"/>
  <c r="M25" i="40"/>
  <c r="M26" i="40"/>
  <c r="M27" i="40"/>
  <c r="M28" i="40"/>
  <c r="M29" i="40"/>
  <c r="M30" i="40"/>
  <c r="M31" i="40"/>
  <c r="M32" i="40"/>
  <c r="M33" i="40"/>
  <c r="M34" i="40"/>
  <c r="M35" i="40"/>
  <c r="M36" i="40"/>
  <c r="M37" i="40"/>
  <c r="M38" i="40"/>
  <c r="M39" i="40"/>
  <c r="M40" i="40"/>
  <c r="M41" i="40"/>
  <c r="M42" i="40"/>
  <c r="M43" i="40"/>
  <c r="M44" i="40"/>
  <c r="M45" i="40"/>
  <c r="M46" i="40"/>
  <c r="M47" i="40"/>
  <c r="M48" i="40"/>
  <c r="M49" i="40"/>
  <c r="M50" i="40"/>
  <c r="M51" i="40"/>
  <c r="M52" i="40"/>
  <c r="M53" i="40"/>
  <c r="M54" i="40"/>
  <c r="M55" i="40"/>
  <c r="M56" i="40"/>
  <c r="M57" i="40"/>
  <c r="M58" i="40"/>
  <c r="M59" i="40"/>
  <c r="M60" i="40"/>
  <c r="M61" i="40"/>
  <c r="M62" i="40"/>
  <c r="M63" i="40"/>
  <c r="M64" i="40"/>
  <c r="M65" i="40"/>
  <c r="M66" i="40"/>
  <c r="M67" i="40"/>
  <c r="M68" i="40"/>
  <c r="M69" i="40"/>
  <c r="M70" i="40"/>
  <c r="M71" i="40"/>
  <c r="M72" i="40"/>
  <c r="M73" i="40"/>
  <c r="M74" i="40"/>
  <c r="M75" i="40"/>
  <c r="M76" i="40"/>
  <c r="M77" i="40"/>
  <c r="M78" i="40"/>
  <c r="M79" i="40"/>
  <c r="M80" i="40"/>
  <c r="M81" i="40"/>
  <c r="M82" i="40"/>
  <c r="M83" i="40"/>
  <c r="M84" i="40"/>
  <c r="M85" i="40"/>
  <c r="M86" i="40"/>
  <c r="M87" i="40"/>
  <c r="M88" i="40"/>
  <c r="M89" i="40"/>
  <c r="M90" i="40"/>
  <c r="M91" i="40"/>
  <c r="M92" i="40"/>
  <c r="M93" i="40"/>
  <c r="M94" i="40"/>
  <c r="M95" i="40"/>
  <c r="M96" i="40"/>
  <c r="M97" i="40"/>
  <c r="M98" i="40"/>
  <c r="M99" i="40"/>
  <c r="M100" i="40"/>
  <c r="M101" i="40"/>
  <c r="M102" i="40"/>
  <c r="M103" i="40"/>
  <c r="M104" i="40"/>
  <c r="M105" i="40"/>
  <c r="M106" i="40"/>
  <c r="M107" i="40"/>
  <c r="M108" i="40"/>
  <c r="M109" i="40"/>
  <c r="M110" i="40"/>
  <c r="M111" i="40"/>
  <c r="M112" i="40"/>
  <c r="M113" i="40"/>
  <c r="M114" i="40"/>
  <c r="M115" i="40"/>
  <c r="M116" i="40"/>
  <c r="M117" i="40"/>
  <c r="M118" i="40"/>
  <c r="M119" i="40"/>
  <c r="M120" i="40"/>
  <c r="M121" i="40"/>
  <c r="M122" i="40"/>
  <c r="M123" i="40"/>
  <c r="M124" i="40"/>
  <c r="M125" i="40"/>
  <c r="M126" i="40"/>
  <c r="M127" i="40"/>
  <c r="M128" i="40"/>
  <c r="M129" i="40"/>
  <c r="M130" i="40"/>
  <c r="M131" i="40"/>
  <c r="M132" i="40"/>
  <c r="M133" i="40"/>
  <c r="M134" i="40"/>
  <c r="M135" i="40"/>
  <c r="M136" i="40"/>
  <c r="M137" i="40"/>
  <c r="M138" i="40"/>
  <c r="M139" i="40"/>
  <c r="M140" i="40"/>
  <c r="M141" i="40"/>
  <c r="M142" i="40"/>
  <c r="M143" i="40"/>
  <c r="M144" i="40"/>
  <c r="M145" i="40"/>
  <c r="M146" i="40"/>
  <c r="M147" i="40"/>
  <c r="M148" i="40"/>
  <c r="M149" i="40"/>
  <c r="M150" i="40"/>
  <c r="M151" i="40"/>
  <c r="M152" i="40"/>
  <c r="M153" i="40"/>
  <c r="M154" i="40"/>
  <c r="M155" i="40"/>
  <c r="M156" i="40"/>
  <c r="M157" i="40"/>
  <c r="M158" i="40"/>
  <c r="M159" i="40"/>
  <c r="M160" i="40"/>
  <c r="M161" i="40"/>
  <c r="M162" i="40"/>
  <c r="M163" i="40"/>
  <c r="M164" i="40"/>
  <c r="M165" i="40"/>
  <c r="M166" i="40"/>
  <c r="M167" i="40"/>
  <c r="M168" i="40"/>
  <c r="M169" i="40"/>
  <c r="M170" i="40"/>
  <c r="M171" i="40"/>
  <c r="M172" i="40"/>
  <c r="M173" i="40"/>
  <c r="M174" i="40"/>
  <c r="M175" i="40"/>
  <c r="M176" i="40"/>
  <c r="M177" i="40"/>
  <c r="M178" i="40"/>
  <c r="M179" i="40"/>
  <c r="M180" i="40"/>
  <c r="M181" i="40"/>
  <c r="M182" i="40"/>
  <c r="M183" i="40"/>
  <c r="M184" i="40"/>
  <c r="M185" i="40"/>
  <c r="M186" i="40"/>
  <c r="M187" i="40"/>
  <c r="M188" i="40"/>
  <c r="M189" i="40"/>
  <c r="M190" i="40"/>
  <c r="M191" i="40"/>
  <c r="M192" i="40"/>
  <c r="M193" i="40"/>
  <c r="M194" i="40"/>
  <c r="M195" i="40"/>
  <c r="M196" i="40"/>
  <c r="M197" i="40"/>
  <c r="M198" i="40"/>
  <c r="M199" i="40"/>
  <c r="M200" i="40"/>
  <c r="M201" i="40"/>
  <c r="M202" i="40"/>
  <c r="M203" i="40"/>
  <c r="M204" i="40"/>
  <c r="M205" i="40"/>
  <c r="M206" i="40"/>
  <c r="M207" i="40"/>
  <c r="M208" i="40"/>
  <c r="M209" i="40"/>
  <c r="M210" i="40"/>
  <c r="M211" i="40"/>
  <c r="M212" i="40"/>
  <c r="M213" i="40"/>
  <c r="M214" i="40"/>
  <c r="M215" i="40"/>
  <c r="M216" i="40"/>
  <c r="M217" i="40"/>
  <c r="M218" i="40"/>
  <c r="M219" i="40"/>
  <c r="M220" i="40"/>
  <c r="M221" i="40"/>
  <c r="M222" i="40"/>
  <c r="M223" i="40"/>
  <c r="M224" i="40"/>
  <c r="M225" i="40"/>
  <c r="M226" i="40"/>
  <c r="M227" i="40"/>
  <c r="M228" i="40"/>
  <c r="M229" i="40"/>
  <c r="M230" i="40"/>
  <c r="M231" i="40"/>
  <c r="M232" i="40"/>
  <c r="M233" i="40"/>
  <c r="M234" i="40"/>
  <c r="M235" i="40"/>
  <c r="M236" i="40"/>
  <c r="M237" i="40"/>
  <c r="M238" i="40"/>
  <c r="M239" i="40"/>
  <c r="M240" i="40"/>
  <c r="M241" i="40"/>
  <c r="M242" i="40"/>
  <c r="M243" i="40"/>
  <c r="M244" i="40"/>
  <c r="M245" i="40"/>
  <c r="M246" i="40"/>
  <c r="M247" i="40"/>
  <c r="M248" i="40"/>
  <c r="M249" i="40"/>
  <c r="M250" i="40"/>
  <c r="M251" i="40"/>
  <c r="M252" i="40"/>
  <c r="M253" i="40"/>
  <c r="M254" i="40"/>
  <c r="M255" i="40"/>
  <c r="M256" i="40"/>
  <c r="M257" i="40"/>
  <c r="M258" i="40"/>
  <c r="M259" i="40"/>
  <c r="M260" i="40"/>
  <c r="M261" i="40"/>
  <c r="M262" i="40"/>
  <c r="M263" i="40"/>
  <c r="M264" i="40"/>
  <c r="M265" i="40"/>
  <c r="M266" i="40"/>
  <c r="M267" i="40"/>
  <c r="M268" i="40"/>
  <c r="M269" i="40"/>
  <c r="M270" i="40"/>
  <c r="M271" i="40"/>
  <c r="M272" i="40"/>
  <c r="M273" i="40"/>
  <c r="M274" i="40"/>
  <c r="M275" i="40"/>
  <c r="M276" i="40"/>
  <c r="M277" i="40"/>
  <c r="M278" i="40"/>
  <c r="M279" i="40"/>
  <c r="M280" i="40"/>
  <c r="M281" i="40"/>
  <c r="M282" i="40"/>
  <c r="M283" i="40"/>
  <c r="M284" i="40"/>
  <c r="M285" i="40"/>
  <c r="M286" i="40"/>
  <c r="M287" i="40"/>
  <c r="M288" i="40"/>
  <c r="M289" i="40"/>
  <c r="M290" i="40"/>
  <c r="M291" i="40"/>
  <c r="M292" i="40"/>
  <c r="M293" i="40"/>
  <c r="M294" i="40"/>
  <c r="M295" i="40"/>
  <c r="M296" i="40"/>
  <c r="M297" i="40"/>
  <c r="M298" i="40"/>
  <c r="M299" i="40"/>
  <c r="M300" i="40"/>
  <c r="M301" i="40"/>
  <c r="M302" i="40"/>
  <c r="M303" i="40"/>
  <c r="M304" i="40"/>
  <c r="M305" i="40"/>
  <c r="M306" i="40"/>
  <c r="M307" i="40"/>
  <c r="M308" i="40"/>
  <c r="M309" i="40"/>
  <c r="M310" i="40"/>
  <c r="M311" i="40"/>
  <c r="M312" i="40"/>
  <c r="M313" i="40"/>
  <c r="M314" i="40"/>
  <c r="M315" i="40"/>
  <c r="M316" i="40"/>
  <c r="M317" i="40"/>
  <c r="M318" i="40"/>
  <c r="M319" i="40"/>
  <c r="M320" i="40"/>
  <c r="M321" i="40"/>
  <c r="M322" i="40"/>
  <c r="M323" i="40"/>
  <c r="M324" i="40"/>
  <c r="M325" i="40"/>
  <c r="M326" i="40"/>
  <c r="M327" i="40"/>
  <c r="M328" i="40"/>
  <c r="M329" i="40"/>
  <c r="M330" i="40"/>
  <c r="M331" i="40"/>
  <c r="M332" i="40"/>
  <c r="M333" i="40"/>
  <c r="M334" i="40"/>
  <c r="M335" i="40"/>
  <c r="M336" i="40"/>
  <c r="M337" i="40"/>
  <c r="M338" i="40"/>
  <c r="M339" i="40"/>
  <c r="M340" i="40"/>
  <c r="M341" i="40"/>
  <c r="M342" i="40"/>
  <c r="M343" i="40"/>
  <c r="M344" i="40"/>
  <c r="M345" i="40"/>
  <c r="M346" i="40"/>
  <c r="M347" i="40"/>
  <c r="M348" i="40"/>
  <c r="M349" i="40"/>
  <c r="M350" i="40"/>
  <c r="M351" i="40"/>
  <c r="M352" i="40"/>
  <c r="M353" i="40"/>
  <c r="M354" i="40"/>
  <c r="M355" i="40"/>
  <c r="M356" i="40"/>
  <c r="M357" i="40"/>
  <c r="M358" i="40"/>
  <c r="M359" i="40"/>
  <c r="M360" i="40"/>
  <c r="M361" i="40"/>
  <c r="M362" i="40"/>
  <c r="M363" i="40"/>
  <c r="M364" i="40"/>
  <c r="M365" i="40"/>
  <c r="M366" i="40"/>
  <c r="M367" i="40"/>
  <c r="M368" i="40"/>
  <c r="M369" i="40"/>
  <c r="M370" i="40"/>
  <c r="M371" i="40"/>
  <c r="M372" i="40"/>
  <c r="M373" i="40"/>
  <c r="M374" i="40"/>
  <c r="M375" i="40"/>
  <c r="M376" i="40"/>
  <c r="M377" i="40"/>
  <c r="M378" i="40"/>
  <c r="M379" i="40"/>
  <c r="M380" i="40"/>
  <c r="M381" i="40"/>
  <c r="M382" i="40"/>
  <c r="M383" i="40"/>
  <c r="M384" i="40"/>
  <c r="M385" i="40"/>
  <c r="M386" i="40"/>
  <c r="M387" i="40"/>
  <c r="M388" i="40"/>
  <c r="M389" i="40"/>
  <c r="M390" i="40"/>
  <c r="M391" i="40"/>
  <c r="M392" i="40"/>
  <c r="M393" i="40"/>
  <c r="M394" i="40"/>
  <c r="M395" i="40"/>
  <c r="M396" i="40"/>
  <c r="M397" i="40"/>
  <c r="M398" i="40"/>
  <c r="M399" i="40"/>
  <c r="M400" i="40"/>
  <c r="M401" i="40"/>
  <c r="M402" i="40"/>
  <c r="M403" i="40"/>
  <c r="M404" i="40"/>
  <c r="M405" i="40"/>
  <c r="M406" i="40"/>
  <c r="M407" i="40"/>
  <c r="M408" i="40"/>
  <c r="M409" i="40"/>
  <c r="M410" i="40"/>
  <c r="M411" i="40"/>
  <c r="M412" i="40"/>
  <c r="M413" i="40"/>
  <c r="M414" i="40"/>
  <c r="M415" i="40"/>
  <c r="M416" i="40"/>
  <c r="M417" i="40"/>
  <c r="M418" i="40"/>
  <c r="M419" i="40"/>
  <c r="M420" i="40"/>
  <c r="M421" i="40"/>
  <c r="M422" i="40"/>
  <c r="M423" i="40"/>
  <c r="M424" i="40"/>
  <c r="M425" i="40"/>
  <c r="M426" i="40"/>
  <c r="M427" i="40"/>
  <c r="M428" i="40"/>
  <c r="M429" i="40"/>
  <c r="M430" i="40"/>
  <c r="M431" i="40"/>
  <c r="M432" i="40"/>
  <c r="M433" i="40"/>
  <c r="M434" i="40"/>
  <c r="M435" i="40"/>
  <c r="M436" i="40"/>
  <c r="M437" i="40"/>
  <c r="M438" i="40"/>
  <c r="M439" i="40"/>
  <c r="M440" i="40"/>
  <c r="M441" i="40"/>
  <c r="M442" i="40"/>
  <c r="M443" i="40"/>
  <c r="M444" i="40"/>
  <c r="M445" i="40"/>
  <c r="M446" i="40"/>
  <c r="M447" i="40"/>
  <c r="M448" i="40"/>
  <c r="M449" i="40"/>
  <c r="M450" i="40"/>
  <c r="M451" i="40"/>
  <c r="M452" i="40"/>
  <c r="M453" i="40"/>
  <c r="M454" i="40"/>
  <c r="M455" i="40"/>
  <c r="M456" i="40"/>
  <c r="M457" i="40"/>
  <c r="M458" i="40"/>
  <c r="M459" i="40"/>
  <c r="M460" i="40"/>
  <c r="M461" i="40"/>
  <c r="M462" i="40"/>
  <c r="M463" i="40"/>
  <c r="M464" i="40"/>
  <c r="M465" i="40"/>
  <c r="M466" i="40"/>
  <c r="M467" i="40"/>
  <c r="M468" i="40"/>
  <c r="M469" i="40"/>
  <c r="M470" i="40"/>
  <c r="M471" i="40"/>
  <c r="M472" i="40"/>
  <c r="M473" i="40"/>
  <c r="M474" i="40"/>
  <c r="M475" i="40"/>
  <c r="M476" i="40"/>
  <c r="M477" i="40"/>
  <c r="M478" i="40"/>
  <c r="M479" i="40"/>
  <c r="M480" i="40"/>
  <c r="M481" i="40"/>
  <c r="M482" i="40"/>
  <c r="M483" i="40"/>
  <c r="M484" i="40"/>
  <c r="M485" i="40"/>
  <c r="M486" i="40"/>
  <c r="M487" i="40"/>
  <c r="M488" i="40"/>
  <c r="M489" i="40"/>
  <c r="M490" i="40"/>
  <c r="M491" i="40"/>
  <c r="M492" i="40"/>
  <c r="M493" i="40"/>
  <c r="M494" i="40"/>
  <c r="M495" i="40"/>
  <c r="M496" i="40"/>
  <c r="M497" i="40"/>
  <c r="M498" i="40"/>
  <c r="M499" i="40"/>
  <c r="M500" i="40"/>
  <c r="M501" i="40"/>
  <c r="M502" i="40"/>
  <c r="M503" i="40"/>
  <c r="M504" i="40"/>
  <c r="M505" i="40"/>
  <c r="M506" i="40"/>
  <c r="M507" i="40"/>
  <c r="M508" i="40"/>
  <c r="M509" i="40"/>
  <c r="M510" i="40"/>
  <c r="M511" i="40"/>
  <c r="M512" i="40"/>
  <c r="M513" i="40"/>
  <c r="M514" i="40"/>
  <c r="M515" i="40"/>
  <c r="M516" i="40"/>
  <c r="M517" i="40"/>
  <c r="M518" i="40"/>
  <c r="M519" i="40"/>
  <c r="M520" i="40"/>
  <c r="M521" i="40"/>
  <c r="M522" i="40"/>
  <c r="M523" i="40"/>
  <c r="M524" i="40"/>
  <c r="M525" i="40"/>
  <c r="M526" i="40"/>
  <c r="M527" i="40"/>
  <c r="M528" i="40"/>
  <c r="M529" i="40"/>
  <c r="M530" i="40"/>
  <c r="M531" i="40"/>
  <c r="M532" i="40"/>
  <c r="M533" i="40"/>
  <c r="M534" i="40"/>
  <c r="M535" i="40"/>
  <c r="M536" i="40"/>
  <c r="M537" i="40"/>
  <c r="M538" i="40"/>
  <c r="M539" i="40"/>
  <c r="M540" i="40"/>
  <c r="M541" i="40"/>
  <c r="M542" i="40"/>
  <c r="M543" i="40"/>
  <c r="M544" i="40"/>
  <c r="M545" i="40"/>
  <c r="M546" i="40"/>
  <c r="M547" i="40"/>
  <c r="M548" i="40"/>
  <c r="M549" i="40"/>
  <c r="M550" i="40"/>
  <c r="M551" i="40"/>
  <c r="M552" i="40"/>
  <c r="M553" i="40"/>
  <c r="M554" i="40"/>
  <c r="M555" i="40"/>
  <c r="M556" i="40"/>
  <c r="M557" i="40"/>
  <c r="M558" i="40"/>
  <c r="M559" i="40"/>
  <c r="M560" i="40"/>
  <c r="M561" i="40"/>
  <c r="M562" i="40"/>
  <c r="M563" i="40"/>
  <c r="M564" i="40"/>
  <c r="M565" i="40"/>
  <c r="M566" i="40"/>
  <c r="M567" i="40"/>
  <c r="M568" i="40"/>
  <c r="M569" i="40"/>
  <c r="M570" i="40"/>
  <c r="M571" i="40"/>
  <c r="M572" i="40"/>
  <c r="M573" i="40"/>
  <c r="M574" i="40"/>
  <c r="M575" i="40"/>
  <c r="M576" i="40"/>
  <c r="M577" i="40"/>
  <c r="M578" i="40"/>
  <c r="M579" i="40"/>
  <c r="M580" i="40"/>
  <c r="M581" i="40"/>
  <c r="M582" i="40"/>
  <c r="M583" i="40"/>
  <c r="M584" i="40"/>
  <c r="M585" i="40"/>
  <c r="M586" i="40"/>
  <c r="M587" i="40"/>
  <c r="M588" i="40"/>
  <c r="M589" i="40"/>
  <c r="M590" i="40"/>
  <c r="M591" i="40"/>
  <c r="M592" i="40"/>
  <c r="M593" i="40"/>
  <c r="M594" i="40"/>
  <c r="M595" i="40"/>
  <c r="M596" i="40"/>
  <c r="M597" i="40"/>
  <c r="M598" i="40"/>
  <c r="M599" i="40"/>
  <c r="M600" i="40"/>
  <c r="M601" i="40"/>
  <c r="M602" i="40"/>
  <c r="M603" i="40"/>
  <c r="M604" i="40"/>
  <c r="M605" i="40"/>
  <c r="M606" i="40"/>
  <c r="M607" i="40"/>
  <c r="M608" i="40"/>
  <c r="M609" i="40"/>
  <c r="M610" i="40"/>
  <c r="M611" i="40"/>
  <c r="M612" i="40"/>
  <c r="M613" i="40"/>
  <c r="M614" i="40"/>
  <c r="M615" i="40"/>
  <c r="M616" i="40"/>
  <c r="M617" i="40"/>
  <c r="M618" i="40"/>
  <c r="M619" i="40"/>
  <c r="M620" i="40"/>
  <c r="M621" i="40"/>
  <c r="M622" i="40"/>
  <c r="M623" i="40"/>
  <c r="M624" i="40"/>
  <c r="M625" i="40"/>
  <c r="M626" i="40"/>
  <c r="M627" i="40"/>
  <c r="M628" i="40"/>
  <c r="M629" i="40"/>
  <c r="M630" i="40"/>
  <c r="M631" i="40"/>
  <c r="M632" i="40"/>
  <c r="M633" i="40"/>
  <c r="M634" i="40"/>
  <c r="M635" i="40"/>
  <c r="M636" i="40"/>
  <c r="M637" i="40"/>
  <c r="M638" i="40"/>
  <c r="M639" i="40"/>
  <c r="M640" i="40"/>
  <c r="M641" i="40"/>
  <c r="M642" i="40"/>
  <c r="M643" i="40"/>
  <c r="M644" i="40"/>
  <c r="M645" i="40"/>
  <c r="M646" i="40"/>
  <c r="M647" i="40"/>
  <c r="M648" i="40"/>
  <c r="M649" i="40"/>
  <c r="M650" i="40"/>
  <c r="M651" i="40"/>
  <c r="M652" i="40"/>
  <c r="M653" i="40"/>
  <c r="M654" i="40"/>
  <c r="M655" i="40"/>
  <c r="M656" i="40"/>
  <c r="M657" i="40"/>
  <c r="M658" i="40"/>
  <c r="M659" i="40"/>
  <c r="M660" i="40"/>
  <c r="M661" i="40"/>
  <c r="M662" i="40"/>
  <c r="M663" i="40"/>
  <c r="M664" i="40"/>
  <c r="M665" i="40"/>
  <c r="M666" i="40"/>
  <c r="M667" i="40"/>
  <c r="M668" i="40"/>
  <c r="M669" i="40"/>
  <c r="M670" i="40"/>
  <c r="M671" i="40"/>
  <c r="M672" i="40"/>
  <c r="M673" i="40"/>
  <c r="M674" i="40"/>
  <c r="M675" i="40"/>
  <c r="M676" i="40"/>
  <c r="M677" i="40"/>
  <c r="M678" i="40"/>
  <c r="M679" i="40"/>
  <c r="M680" i="40"/>
  <c r="M681" i="40"/>
  <c r="M682" i="40"/>
  <c r="M683" i="40"/>
  <c r="M684" i="40"/>
  <c r="M685" i="40"/>
  <c r="M686" i="40"/>
  <c r="M687" i="40"/>
  <c r="M688" i="40"/>
  <c r="M689" i="40"/>
  <c r="M690" i="40"/>
  <c r="M691" i="40"/>
  <c r="M692" i="40"/>
  <c r="M693" i="40"/>
  <c r="M694" i="40"/>
  <c r="M695" i="40"/>
  <c r="M696" i="40"/>
  <c r="M697" i="40"/>
  <c r="M698" i="40"/>
  <c r="M699" i="40"/>
  <c r="M700" i="40"/>
  <c r="M701" i="40"/>
  <c r="M702" i="40"/>
  <c r="M703" i="40"/>
  <c r="M704" i="40"/>
  <c r="M705" i="40"/>
  <c r="M706" i="40"/>
  <c r="M707" i="40"/>
  <c r="M708" i="40"/>
  <c r="M709" i="40"/>
  <c r="M710" i="40"/>
  <c r="M711" i="40"/>
  <c r="M712" i="40"/>
  <c r="M713" i="40"/>
  <c r="M714" i="40"/>
  <c r="M715" i="40"/>
  <c r="M716" i="40"/>
  <c r="M717" i="40"/>
  <c r="M718" i="40"/>
  <c r="M719" i="40"/>
  <c r="M720" i="40"/>
  <c r="M721" i="40"/>
  <c r="M722" i="40"/>
  <c r="M723" i="40"/>
  <c r="M724" i="40"/>
  <c r="M725" i="40"/>
  <c r="M726" i="40"/>
  <c r="M727" i="40"/>
  <c r="M728" i="40"/>
  <c r="M729" i="40"/>
  <c r="M730" i="40"/>
  <c r="M731" i="40"/>
  <c r="M732" i="40"/>
  <c r="M733" i="40"/>
  <c r="M734" i="40"/>
  <c r="M735" i="40"/>
  <c r="M736" i="40"/>
  <c r="M737" i="40"/>
  <c r="M738" i="40"/>
  <c r="M739" i="40"/>
  <c r="M740" i="40"/>
  <c r="M741" i="40"/>
  <c r="M742" i="40"/>
  <c r="M743" i="40"/>
  <c r="M744" i="40"/>
  <c r="M745" i="40"/>
  <c r="M746" i="40"/>
  <c r="M747" i="40"/>
  <c r="M748" i="40"/>
  <c r="M749" i="40"/>
  <c r="M750" i="40"/>
  <c r="M751" i="40"/>
  <c r="M752" i="40"/>
  <c r="M753" i="40"/>
  <c r="M754" i="40"/>
  <c r="M755" i="40"/>
  <c r="M756" i="40"/>
  <c r="M757" i="40"/>
  <c r="M758" i="40"/>
  <c r="M759" i="40"/>
  <c r="M760" i="40"/>
  <c r="M761" i="40"/>
  <c r="M762" i="40"/>
  <c r="M763" i="40"/>
  <c r="M764" i="40"/>
  <c r="M765" i="40"/>
  <c r="M766" i="40"/>
  <c r="M767" i="40"/>
  <c r="M768" i="40"/>
  <c r="M769" i="40"/>
  <c r="M770" i="40"/>
  <c r="M771" i="40"/>
  <c r="M772" i="40"/>
  <c r="M773" i="40"/>
  <c r="M774" i="40"/>
  <c r="M775" i="40"/>
  <c r="M776" i="40"/>
  <c r="M777" i="40"/>
  <c r="M778" i="40"/>
  <c r="M779" i="40"/>
  <c r="M780" i="40"/>
  <c r="M781" i="40"/>
  <c r="M782" i="40"/>
  <c r="M783" i="40"/>
  <c r="M784" i="40"/>
  <c r="M785" i="40"/>
  <c r="M786" i="40"/>
  <c r="M787" i="40"/>
  <c r="M788" i="40"/>
  <c r="M789" i="40"/>
  <c r="M790" i="40"/>
  <c r="M791" i="40"/>
  <c r="M792" i="40"/>
  <c r="M793" i="40"/>
  <c r="M794" i="40"/>
  <c r="M795" i="40"/>
  <c r="M796" i="40"/>
  <c r="M797" i="40"/>
  <c r="M798" i="40"/>
  <c r="M799" i="40"/>
  <c r="M800" i="40"/>
  <c r="M801" i="40"/>
  <c r="M802" i="40"/>
  <c r="M803" i="40"/>
  <c r="M804" i="40"/>
  <c r="M805" i="40"/>
  <c r="M806" i="40"/>
  <c r="M807" i="40"/>
  <c r="M808" i="40"/>
  <c r="M809" i="40"/>
  <c r="M810" i="40"/>
  <c r="M811" i="40"/>
  <c r="M812" i="40"/>
  <c r="M813" i="40"/>
  <c r="M814" i="40"/>
  <c r="M815" i="40"/>
  <c r="M816" i="40"/>
  <c r="M817" i="40"/>
  <c r="M818" i="40"/>
  <c r="M819" i="40"/>
  <c r="M820" i="40"/>
  <c r="M821" i="40"/>
  <c r="M822" i="40"/>
  <c r="M823" i="40"/>
  <c r="M824" i="40"/>
  <c r="M825" i="40"/>
  <c r="M826" i="40"/>
  <c r="M827" i="40"/>
  <c r="M828" i="40"/>
  <c r="M829" i="40"/>
  <c r="M830" i="40"/>
  <c r="M831" i="40"/>
  <c r="M832" i="40"/>
  <c r="M833" i="40"/>
  <c r="M834" i="40"/>
  <c r="M835" i="40"/>
  <c r="M836" i="40"/>
  <c r="M837" i="40"/>
  <c r="M838" i="40"/>
  <c r="M839" i="40"/>
  <c r="M840" i="40"/>
  <c r="M841" i="40"/>
  <c r="M842" i="40"/>
  <c r="M843" i="40"/>
  <c r="M844" i="40"/>
  <c r="M845" i="40"/>
  <c r="M846" i="40"/>
  <c r="M847" i="40"/>
  <c r="M848" i="40"/>
  <c r="M849" i="40"/>
  <c r="M850" i="40"/>
  <c r="M851" i="40"/>
  <c r="M852" i="40"/>
  <c r="M853" i="40"/>
  <c r="M854" i="40"/>
  <c r="M855" i="40"/>
  <c r="M856" i="40"/>
  <c r="M857" i="40"/>
  <c r="M858" i="40"/>
  <c r="M859" i="40"/>
  <c r="M860" i="40"/>
  <c r="M861" i="40"/>
  <c r="M862" i="40"/>
  <c r="M863" i="40"/>
  <c r="M864" i="40"/>
  <c r="M865" i="40"/>
  <c r="M866" i="40"/>
  <c r="M867" i="40"/>
  <c r="M868" i="40"/>
  <c r="M869" i="40"/>
  <c r="M870" i="40"/>
  <c r="M871" i="40"/>
  <c r="M872" i="40"/>
  <c r="M873" i="40"/>
  <c r="M874" i="40"/>
  <c r="M875" i="40"/>
  <c r="M876" i="40"/>
  <c r="M877" i="40"/>
  <c r="M878" i="40"/>
  <c r="M879" i="40"/>
  <c r="M880" i="40"/>
  <c r="M881" i="40"/>
  <c r="M882" i="40"/>
  <c r="M883" i="40"/>
  <c r="M884" i="40"/>
  <c r="M885" i="40"/>
  <c r="M886" i="40"/>
  <c r="M887" i="40"/>
  <c r="M888" i="40"/>
  <c r="M889" i="40"/>
  <c r="M890" i="40"/>
  <c r="M891" i="40"/>
  <c r="M892" i="40"/>
  <c r="M893" i="40"/>
  <c r="M894" i="40"/>
  <c r="M895" i="40"/>
  <c r="M896" i="40"/>
  <c r="M897" i="40"/>
  <c r="M898" i="40"/>
  <c r="M899" i="40"/>
  <c r="M900" i="40"/>
  <c r="M901" i="40"/>
  <c r="M902" i="40"/>
  <c r="M903" i="40"/>
  <c r="M904" i="40"/>
  <c r="M905" i="40"/>
  <c r="M906" i="40"/>
  <c r="M907" i="40"/>
  <c r="M908" i="40"/>
  <c r="M909" i="40"/>
  <c r="M910" i="40"/>
  <c r="M911" i="40"/>
  <c r="M912" i="40"/>
  <c r="M913" i="40"/>
  <c r="M914" i="40"/>
  <c r="M915" i="40"/>
  <c r="M916" i="40"/>
  <c r="M917" i="40"/>
  <c r="M918" i="40"/>
  <c r="M919" i="40"/>
  <c r="M920" i="40"/>
  <c r="M921" i="40"/>
  <c r="M922" i="40"/>
  <c r="M923" i="40"/>
  <c r="M924" i="40"/>
  <c r="M925" i="40"/>
  <c r="M926" i="40"/>
  <c r="M927" i="40"/>
  <c r="M928" i="40"/>
  <c r="M929" i="40"/>
  <c r="M930" i="40"/>
  <c r="M931" i="40"/>
  <c r="M932" i="40"/>
  <c r="M933" i="40"/>
  <c r="M934" i="40"/>
  <c r="M935" i="40"/>
  <c r="M936" i="40"/>
  <c r="M937" i="40"/>
  <c r="M938" i="40"/>
  <c r="M939" i="40"/>
  <c r="M940" i="40"/>
  <c r="M941" i="40"/>
  <c r="M942" i="40"/>
  <c r="M943" i="40"/>
  <c r="M944" i="40"/>
  <c r="M945" i="40"/>
  <c r="M946" i="40"/>
  <c r="M947" i="40"/>
  <c r="M948" i="40"/>
  <c r="M949" i="40"/>
  <c r="M950" i="40"/>
  <c r="M951" i="40"/>
  <c r="M952" i="40"/>
  <c r="M953" i="40"/>
  <c r="M954" i="40"/>
  <c r="M955" i="40"/>
  <c r="M956" i="40"/>
  <c r="M957" i="40"/>
  <c r="M958" i="40"/>
  <c r="M959" i="40"/>
  <c r="M960" i="40"/>
  <c r="M961" i="40"/>
  <c r="M962" i="40"/>
  <c r="M963" i="40"/>
  <c r="M964" i="40"/>
  <c r="M965" i="40"/>
  <c r="M966" i="40"/>
  <c r="M967" i="40"/>
  <c r="M968" i="40"/>
  <c r="M969" i="40"/>
  <c r="M970" i="40"/>
  <c r="M971" i="40"/>
  <c r="M972" i="40"/>
  <c r="M973" i="40"/>
  <c r="M974" i="40"/>
  <c r="M975" i="40"/>
  <c r="M976" i="40"/>
  <c r="M977" i="40"/>
  <c r="M978" i="40"/>
  <c r="M979" i="40"/>
  <c r="M980" i="40"/>
  <c r="M981" i="40"/>
  <c r="M982" i="40"/>
  <c r="M983" i="40"/>
  <c r="M984" i="40"/>
  <c r="M985" i="40"/>
  <c r="M986" i="40"/>
  <c r="M987" i="40"/>
  <c r="M988" i="40"/>
  <c r="M989" i="40"/>
  <c r="M990" i="40"/>
  <c r="M991" i="40"/>
  <c r="M992" i="40"/>
  <c r="M993" i="40"/>
  <c r="M994" i="40"/>
  <c r="M995" i="40"/>
  <c r="M996" i="40"/>
  <c r="M997" i="40"/>
  <c r="M998" i="40"/>
  <c r="M999" i="40"/>
  <c r="M1000" i="40"/>
  <c r="M1001" i="40"/>
  <c r="M1002" i="40"/>
  <c r="M1003" i="40"/>
  <c r="M1004" i="40"/>
  <c r="M1005" i="40"/>
  <c r="M1006" i="40"/>
  <c r="M1007" i="40"/>
  <c r="M1008" i="40"/>
  <c r="M1009" i="40"/>
  <c r="M1010" i="40"/>
  <c r="M1011" i="40"/>
  <c r="M1012" i="40"/>
  <c r="M1013" i="40"/>
  <c r="M1014" i="40"/>
  <c r="M1015" i="40"/>
  <c r="M1016" i="40"/>
  <c r="M1017" i="40"/>
  <c r="M1018" i="40"/>
  <c r="M1019" i="40"/>
  <c r="M1020" i="40"/>
  <c r="M1021" i="40"/>
  <c r="M1022" i="40"/>
  <c r="M1023" i="40"/>
  <c r="M1024" i="40"/>
  <c r="M1025" i="40"/>
  <c r="M1026" i="40"/>
  <c r="M1027" i="40"/>
  <c r="M1028" i="40"/>
  <c r="M1029" i="40"/>
  <c r="M1030" i="40"/>
  <c r="M1031" i="40"/>
  <c r="M1032" i="40"/>
  <c r="M1033" i="40"/>
  <c r="M1034" i="40"/>
  <c r="M1035" i="40"/>
  <c r="M1036" i="40"/>
  <c r="M1037" i="40"/>
  <c r="M1038" i="40"/>
  <c r="M1039" i="40"/>
  <c r="M1040" i="40"/>
  <c r="M1041" i="40"/>
  <c r="M1042" i="40"/>
  <c r="M1043" i="40"/>
  <c r="M1044" i="40"/>
  <c r="M1045" i="40"/>
  <c r="M1046" i="40"/>
  <c r="M1047" i="40"/>
  <c r="M1048" i="40"/>
  <c r="M1049" i="40"/>
  <c r="M1050" i="40"/>
  <c r="M1051" i="40"/>
  <c r="M1052" i="40"/>
  <c r="M1053" i="40"/>
  <c r="M1054" i="40"/>
  <c r="M1055" i="40"/>
  <c r="M1056" i="40"/>
  <c r="M1057" i="40"/>
  <c r="M1058" i="40"/>
  <c r="M1059" i="40"/>
  <c r="M1060" i="40"/>
  <c r="M1061" i="40"/>
  <c r="M1062" i="40"/>
  <c r="M1063" i="40"/>
  <c r="M1064" i="40"/>
  <c r="M1065" i="40"/>
  <c r="M1066" i="40"/>
  <c r="M1067" i="40"/>
  <c r="M1068" i="40"/>
  <c r="M1069" i="40"/>
  <c r="M1070" i="40"/>
  <c r="M1071" i="40"/>
  <c r="M1072" i="40"/>
  <c r="M1073" i="40"/>
  <c r="M1074" i="40"/>
  <c r="M1075" i="40"/>
  <c r="M1076" i="40"/>
  <c r="M1077" i="40"/>
  <c r="M1078" i="40"/>
  <c r="M1079" i="40"/>
  <c r="M1080" i="40"/>
  <c r="M1081" i="40"/>
  <c r="M1082" i="40"/>
  <c r="M1083" i="40"/>
  <c r="M1084" i="40"/>
  <c r="M1085" i="40"/>
  <c r="M1086" i="40"/>
  <c r="M1087" i="40"/>
  <c r="M1088" i="40"/>
  <c r="M1089" i="40"/>
  <c r="M1090" i="40"/>
  <c r="M1091" i="40"/>
  <c r="M1092" i="40"/>
  <c r="M1093" i="40"/>
  <c r="M1094" i="40"/>
  <c r="M1095" i="40"/>
  <c r="M1096" i="40"/>
  <c r="M1097" i="40"/>
  <c r="M1098" i="40"/>
  <c r="M1099" i="40"/>
  <c r="M1100" i="40"/>
  <c r="M1101" i="40"/>
  <c r="M1102" i="40"/>
  <c r="M1103" i="40"/>
  <c r="M1104" i="40"/>
  <c r="M1105" i="40"/>
  <c r="M1106" i="40"/>
  <c r="M1107" i="40"/>
  <c r="M1108" i="40"/>
  <c r="M1109" i="40"/>
  <c r="M1110" i="40"/>
  <c r="M1111" i="40"/>
  <c r="M1112" i="40"/>
  <c r="M1113" i="40"/>
  <c r="M1114" i="40"/>
  <c r="M1115" i="40"/>
  <c r="M1116" i="40"/>
  <c r="M1117" i="40"/>
  <c r="M1118" i="40"/>
  <c r="M1119" i="40"/>
  <c r="M1120" i="40"/>
  <c r="M1121" i="40"/>
  <c r="M1122" i="40"/>
  <c r="M1123" i="40"/>
  <c r="M1124" i="40"/>
  <c r="M1125" i="40"/>
  <c r="M1126" i="40"/>
  <c r="M1127" i="40"/>
  <c r="M1128" i="40"/>
  <c r="M1129" i="40"/>
  <c r="M1130" i="40"/>
  <c r="M1131" i="40"/>
  <c r="M1132" i="40"/>
  <c r="M1133" i="40"/>
  <c r="M1134" i="40"/>
  <c r="M1135" i="40"/>
  <c r="M1136" i="40"/>
  <c r="M1137" i="40"/>
  <c r="M1138" i="40"/>
  <c r="M1139" i="40"/>
  <c r="M1140" i="40"/>
  <c r="M1141" i="40"/>
  <c r="M1142" i="40"/>
  <c r="M1143" i="40"/>
  <c r="M1144" i="40"/>
  <c r="M1145" i="40"/>
  <c r="M1146" i="40"/>
  <c r="M1147" i="40"/>
  <c r="M1148" i="40"/>
  <c r="M1149" i="40"/>
  <c r="M1150" i="40"/>
  <c r="M1151" i="40"/>
  <c r="M1152" i="40"/>
  <c r="M1153" i="40"/>
  <c r="M1154" i="40"/>
  <c r="M1155" i="40"/>
  <c r="M1156" i="40"/>
  <c r="M1157" i="40"/>
  <c r="M1158" i="40"/>
  <c r="M1159" i="40"/>
  <c r="M1160" i="40"/>
  <c r="M1161" i="40"/>
  <c r="M1162" i="40"/>
  <c r="M1163" i="40"/>
  <c r="M1164" i="40"/>
  <c r="M1165" i="40"/>
  <c r="M1166" i="40"/>
  <c r="M1167" i="40"/>
  <c r="M1168" i="40"/>
  <c r="M1169" i="40"/>
  <c r="M1170" i="40"/>
  <c r="M1171" i="40"/>
  <c r="M1172" i="40"/>
  <c r="M1173" i="40"/>
  <c r="M1174" i="40"/>
  <c r="M1175" i="40"/>
  <c r="M1176" i="40"/>
  <c r="M1177" i="40"/>
  <c r="M1178" i="40"/>
  <c r="M1179" i="40"/>
  <c r="M1180" i="40"/>
  <c r="M1181" i="40"/>
  <c r="M1182" i="40"/>
  <c r="M1183" i="40"/>
  <c r="M1184" i="40"/>
  <c r="M1185" i="40"/>
  <c r="M1186" i="40"/>
  <c r="M1187" i="40"/>
  <c r="M1188" i="40"/>
  <c r="M1189" i="40"/>
  <c r="M1190" i="40"/>
  <c r="M1191" i="40"/>
  <c r="M1192" i="40"/>
  <c r="M1193" i="40"/>
  <c r="M1194" i="40"/>
  <c r="M1195" i="40"/>
  <c r="M1196" i="40"/>
  <c r="M1197" i="40"/>
  <c r="M1198" i="40"/>
  <c r="M1199" i="40"/>
  <c r="M1200" i="40"/>
  <c r="M1201" i="40"/>
  <c r="M1202" i="40"/>
  <c r="M1203" i="40"/>
  <c r="M1204" i="40"/>
  <c r="M1205" i="40"/>
  <c r="M1206" i="40"/>
  <c r="M1207" i="40"/>
  <c r="M1208" i="40"/>
  <c r="M1209" i="40"/>
  <c r="M1210" i="40"/>
  <c r="M1211" i="40"/>
  <c r="M1212" i="40"/>
  <c r="M1213" i="40"/>
  <c r="M1214" i="40"/>
  <c r="M1215" i="40"/>
  <c r="M1216" i="40"/>
  <c r="M1217" i="40"/>
  <c r="M1218" i="40"/>
  <c r="M1219" i="40"/>
  <c r="M1220" i="40"/>
  <c r="M1221" i="40"/>
  <c r="M1222" i="40"/>
  <c r="M1223" i="40"/>
  <c r="M1224" i="40"/>
  <c r="M1225" i="40"/>
  <c r="M1226" i="40"/>
  <c r="M1227" i="40"/>
  <c r="M1228" i="40"/>
  <c r="M1229" i="40"/>
  <c r="M1230" i="40"/>
  <c r="M1231" i="40"/>
  <c r="M1232" i="40"/>
  <c r="M1233" i="40"/>
  <c r="M1234" i="40"/>
  <c r="M1235" i="40"/>
  <c r="M1236" i="40"/>
  <c r="M1237" i="40"/>
  <c r="M1238" i="40"/>
  <c r="M1239" i="40"/>
  <c r="M1240" i="40"/>
  <c r="M1241" i="40"/>
  <c r="M1242" i="40"/>
  <c r="M1243" i="40"/>
  <c r="M1244" i="40"/>
  <c r="M1245" i="40"/>
  <c r="M1246" i="40"/>
  <c r="M1247" i="40"/>
  <c r="M1248" i="40"/>
  <c r="M1249" i="40"/>
  <c r="M1250" i="40"/>
  <c r="M1251" i="40"/>
  <c r="M1252" i="40"/>
  <c r="M1253" i="40"/>
  <c r="M1254" i="40"/>
  <c r="M1255" i="40"/>
  <c r="M1256" i="40"/>
  <c r="M1257" i="40"/>
  <c r="M1258" i="40"/>
  <c r="M1259" i="40"/>
  <c r="M1260" i="40"/>
  <c r="M1261" i="40"/>
  <c r="M1262" i="40"/>
  <c r="M1263" i="40"/>
  <c r="M1264" i="40"/>
  <c r="M1265" i="40"/>
  <c r="M1266" i="40"/>
  <c r="M1267" i="40"/>
  <c r="M1268" i="40"/>
  <c r="M1269" i="40"/>
  <c r="M1270" i="40"/>
  <c r="M1271" i="40"/>
  <c r="M1272" i="40"/>
  <c r="M1273" i="40"/>
  <c r="M1274" i="40"/>
  <c r="M1275" i="40"/>
  <c r="M1276" i="40"/>
  <c r="M1277" i="40"/>
  <c r="M1278" i="40"/>
  <c r="M1279" i="40"/>
  <c r="M1280" i="40"/>
  <c r="M1281" i="40"/>
  <c r="M1282" i="40"/>
  <c r="M1283" i="40"/>
  <c r="M1284" i="40"/>
  <c r="M1285" i="40"/>
  <c r="M1286" i="40"/>
  <c r="M1287" i="40"/>
  <c r="M1288" i="40"/>
  <c r="M1289" i="40"/>
  <c r="M1290" i="40"/>
  <c r="M1291" i="40"/>
  <c r="M1292" i="40"/>
  <c r="M1293" i="40"/>
  <c r="M1294" i="40"/>
  <c r="M1295" i="40"/>
  <c r="M1296" i="40"/>
  <c r="M1297" i="40"/>
  <c r="M1298" i="40"/>
  <c r="M1299" i="40"/>
  <c r="M1300" i="40"/>
  <c r="M1301" i="40"/>
  <c r="M1302" i="40"/>
  <c r="M1303" i="40"/>
  <c r="M1304" i="40"/>
  <c r="M1305" i="40"/>
  <c r="M1306" i="40"/>
  <c r="M1307" i="40"/>
  <c r="M1308" i="40"/>
  <c r="M1309" i="40"/>
  <c r="M1310" i="40"/>
  <c r="M1311" i="40"/>
  <c r="M1312" i="40"/>
  <c r="M1313" i="40"/>
  <c r="M1314" i="40"/>
  <c r="M1315" i="40"/>
  <c r="M1316" i="40"/>
  <c r="M1317" i="40"/>
  <c r="M1318" i="40"/>
  <c r="M1319" i="40"/>
  <c r="M1320" i="40"/>
  <c r="M1321" i="40"/>
  <c r="M1322" i="40"/>
  <c r="M1323" i="40"/>
  <c r="M1324" i="40"/>
  <c r="M1325" i="40"/>
  <c r="M1326" i="40"/>
  <c r="M1327" i="40"/>
  <c r="M1328" i="40"/>
  <c r="M1329" i="40"/>
  <c r="M1330" i="40"/>
  <c r="M1331" i="40"/>
  <c r="M1332" i="40"/>
  <c r="M1333" i="40"/>
  <c r="M1334" i="40"/>
  <c r="M1335" i="40"/>
  <c r="M1336" i="40"/>
  <c r="M1337" i="40"/>
  <c r="M1338" i="40"/>
  <c r="M1339" i="40"/>
  <c r="M1340" i="40"/>
  <c r="M1341" i="40"/>
  <c r="M1342" i="40"/>
  <c r="M1343" i="40"/>
  <c r="M1344" i="40"/>
  <c r="M1345" i="40"/>
  <c r="M1346" i="40"/>
  <c r="M1347" i="40"/>
  <c r="M1348" i="40"/>
  <c r="M1349" i="40"/>
  <c r="M1350" i="40"/>
  <c r="M1351" i="40"/>
  <c r="M1352" i="40"/>
  <c r="M1353" i="40"/>
  <c r="M1354" i="40"/>
  <c r="M1355" i="40"/>
  <c r="M1356" i="40"/>
  <c r="M1357" i="40"/>
  <c r="M1358" i="40"/>
  <c r="M1359" i="40"/>
  <c r="M1360" i="40"/>
  <c r="M1361" i="40"/>
  <c r="M1362" i="40"/>
  <c r="M1363" i="40"/>
  <c r="M1364" i="40"/>
  <c r="M1365" i="40"/>
  <c r="M1366" i="40"/>
  <c r="M1367" i="40"/>
  <c r="M1368" i="40"/>
  <c r="M1369" i="40"/>
  <c r="M1370" i="40"/>
  <c r="M1371" i="40"/>
  <c r="M1372" i="40"/>
  <c r="M1373" i="40"/>
  <c r="M1374" i="40"/>
  <c r="M1375" i="40"/>
  <c r="M1376" i="40"/>
  <c r="M1377" i="40"/>
  <c r="M1378" i="40"/>
  <c r="M1379" i="40"/>
  <c r="M1380" i="40"/>
  <c r="M1381" i="40"/>
  <c r="M1382" i="40"/>
  <c r="M1383" i="40"/>
  <c r="M1384" i="40"/>
  <c r="M1385" i="40"/>
  <c r="M1386" i="40"/>
  <c r="M1387" i="40"/>
  <c r="M1388" i="40"/>
  <c r="M1389" i="40"/>
  <c r="M1390" i="40"/>
  <c r="M1391" i="40"/>
  <c r="M1392" i="40"/>
  <c r="M1393" i="40"/>
  <c r="M1394" i="40"/>
  <c r="M1395" i="40"/>
  <c r="M1396" i="40"/>
  <c r="M1397" i="40"/>
  <c r="M1398" i="40"/>
  <c r="M1399" i="40"/>
  <c r="M1400" i="40"/>
  <c r="M1401" i="40"/>
  <c r="M1402" i="40"/>
  <c r="M1403" i="40"/>
  <c r="M1404" i="40"/>
  <c r="M1405" i="40"/>
  <c r="M1406" i="40"/>
  <c r="M1407" i="40"/>
  <c r="M1408" i="40"/>
  <c r="M1409" i="40"/>
  <c r="M1410" i="40"/>
  <c r="M1411" i="40"/>
  <c r="M1412" i="40"/>
  <c r="M1413" i="40"/>
  <c r="M1414" i="40"/>
  <c r="M1415" i="40"/>
  <c r="M1416" i="40"/>
  <c r="M1417" i="40"/>
  <c r="M1418" i="40"/>
  <c r="M1419" i="40"/>
  <c r="M1420" i="40"/>
  <c r="M1421" i="40"/>
  <c r="M1422" i="40"/>
  <c r="M1423" i="40"/>
  <c r="M1424" i="40"/>
  <c r="M1425" i="40"/>
  <c r="M1426" i="40"/>
  <c r="M1427" i="40"/>
  <c r="M1428" i="40"/>
  <c r="M1429" i="40"/>
  <c r="M1430" i="40"/>
  <c r="M1431" i="40"/>
  <c r="M1432" i="40"/>
  <c r="M1433" i="40"/>
  <c r="M1434" i="40"/>
  <c r="M1435" i="40"/>
  <c r="M1436" i="40"/>
  <c r="M1437" i="40"/>
  <c r="M1438" i="40"/>
  <c r="M1439" i="40"/>
  <c r="M1440" i="40"/>
  <c r="M1441" i="40"/>
  <c r="M1442" i="40"/>
  <c r="M1443" i="40"/>
  <c r="M1444" i="40"/>
  <c r="M1445" i="40"/>
  <c r="M1446" i="40"/>
  <c r="M1447" i="40"/>
  <c r="M1448" i="40"/>
  <c r="M1449" i="40"/>
  <c r="M1450" i="40"/>
  <c r="M1451" i="40"/>
  <c r="M1452" i="40"/>
  <c r="M1453" i="40"/>
  <c r="M1454" i="40"/>
  <c r="M1455" i="40"/>
  <c r="M1456" i="40"/>
  <c r="M1457" i="40"/>
  <c r="M1458" i="40"/>
  <c r="M1459" i="40"/>
  <c r="M1460" i="40"/>
  <c r="M1461" i="40"/>
  <c r="M1462" i="40"/>
  <c r="M1463" i="40"/>
  <c r="M1464" i="40"/>
  <c r="M1465" i="40"/>
  <c r="M1466" i="40"/>
  <c r="M1467" i="40"/>
  <c r="M1468" i="40"/>
  <c r="M1469" i="40"/>
  <c r="M1470" i="40"/>
  <c r="M1471" i="40"/>
  <c r="M1472" i="40"/>
  <c r="M1473" i="40"/>
  <c r="M1474" i="40"/>
  <c r="M1475" i="40"/>
  <c r="M1476" i="40"/>
  <c r="M1477" i="40"/>
  <c r="M1478" i="40"/>
  <c r="M1479" i="40"/>
  <c r="M1480" i="40"/>
  <c r="M1481" i="40"/>
  <c r="M1482" i="40"/>
  <c r="M1483" i="40"/>
  <c r="M1484" i="40"/>
  <c r="M1485" i="40"/>
  <c r="M1486" i="40"/>
  <c r="M1487" i="40"/>
  <c r="M1488" i="40"/>
  <c r="M1489" i="40"/>
  <c r="M1490" i="40"/>
  <c r="M1491" i="40"/>
  <c r="M1492" i="40"/>
  <c r="M1493" i="40"/>
  <c r="M1494" i="40"/>
  <c r="M1495" i="40"/>
  <c r="M1496" i="40"/>
  <c r="M1497" i="40"/>
  <c r="M1498" i="40"/>
  <c r="M1499" i="40"/>
  <c r="M1500" i="40"/>
  <c r="M1501" i="40"/>
  <c r="M1502" i="40"/>
  <c r="M1503" i="40"/>
  <c r="M1504" i="40"/>
  <c r="M1505" i="40"/>
  <c r="M1506" i="40"/>
  <c r="M1507" i="40"/>
  <c r="M1508" i="40"/>
  <c r="M1509" i="40"/>
  <c r="M1510" i="40"/>
  <c r="M1511" i="40"/>
  <c r="M1512" i="40"/>
  <c r="M1513" i="40"/>
  <c r="M1514" i="40"/>
  <c r="M1515" i="40"/>
  <c r="M1516" i="40"/>
  <c r="M1517" i="40"/>
  <c r="M1518" i="40"/>
  <c r="M1519" i="40"/>
  <c r="M1520" i="40"/>
  <c r="M1521" i="40"/>
  <c r="M1522" i="40"/>
  <c r="M1523" i="40"/>
  <c r="M1524" i="40"/>
  <c r="M1525" i="40"/>
  <c r="M1526" i="40"/>
  <c r="M1527" i="40"/>
  <c r="M1528" i="40"/>
  <c r="M1529" i="40"/>
  <c r="M1530" i="40"/>
  <c r="M1531" i="40"/>
  <c r="M1532" i="40"/>
  <c r="M1533" i="40"/>
  <c r="M1534" i="40"/>
  <c r="M1535" i="40"/>
  <c r="M1536" i="40"/>
  <c r="M1537" i="40"/>
  <c r="M1538" i="40"/>
  <c r="M1539" i="40"/>
  <c r="M1540" i="40"/>
  <c r="M1541" i="40"/>
  <c r="M1542" i="40"/>
  <c r="M1543" i="40"/>
  <c r="M1544" i="40"/>
  <c r="M1545" i="40"/>
  <c r="M1546" i="40"/>
  <c r="M1547" i="40"/>
  <c r="M1548" i="40"/>
  <c r="M1549" i="40"/>
  <c r="M1550" i="40"/>
  <c r="M1551" i="40"/>
  <c r="M1552" i="40"/>
  <c r="M1553" i="40"/>
  <c r="M1554" i="40"/>
  <c r="M1555" i="40"/>
  <c r="M1556" i="40"/>
  <c r="M1557" i="40"/>
  <c r="M1558" i="40"/>
  <c r="M1559" i="40"/>
  <c r="M1560" i="40"/>
  <c r="M1561" i="40"/>
  <c r="M1562" i="40"/>
  <c r="M1563" i="40"/>
  <c r="M1564" i="40"/>
  <c r="M1565" i="40"/>
  <c r="M1566" i="40"/>
  <c r="M1567" i="40"/>
  <c r="M1568" i="40"/>
  <c r="M1569" i="40"/>
  <c r="M1570" i="40"/>
  <c r="M1571" i="40"/>
  <c r="M1572" i="40"/>
  <c r="M1573" i="40"/>
  <c r="M1574" i="40"/>
  <c r="M1575" i="40"/>
  <c r="M1576" i="40"/>
  <c r="M1577" i="40"/>
  <c r="M1578" i="40"/>
  <c r="M1579" i="40"/>
  <c r="M1580" i="40"/>
  <c r="M1581" i="40"/>
  <c r="M1582" i="40"/>
  <c r="M1583" i="40"/>
  <c r="M1584" i="40"/>
  <c r="M1585" i="40"/>
  <c r="M1586" i="40"/>
  <c r="M1587" i="40"/>
  <c r="M1588" i="40"/>
  <c r="M1589" i="40"/>
  <c r="M1590" i="40"/>
  <c r="M1591" i="40"/>
  <c r="M1592" i="40"/>
  <c r="M1593" i="40"/>
  <c r="M1594" i="40"/>
  <c r="M1595" i="40"/>
  <c r="M1596" i="40"/>
  <c r="M1597" i="40"/>
  <c r="M1598" i="40"/>
  <c r="M1599" i="40"/>
  <c r="M1600" i="40"/>
  <c r="M1601" i="40"/>
  <c r="M1602" i="40"/>
  <c r="M1603" i="40"/>
  <c r="M1604" i="40"/>
  <c r="M1605" i="40"/>
  <c r="M1606" i="40"/>
  <c r="M1607" i="40"/>
  <c r="M1608" i="40"/>
  <c r="M1609" i="40"/>
  <c r="M1610" i="40"/>
  <c r="M1611" i="40"/>
  <c r="M1612" i="40"/>
  <c r="M1613" i="40"/>
  <c r="M1614" i="40"/>
  <c r="M1615" i="40"/>
  <c r="M1616" i="40"/>
  <c r="M1617" i="40"/>
  <c r="M1618" i="40"/>
  <c r="M1619" i="40"/>
  <c r="M1620" i="40"/>
  <c r="M1621" i="40"/>
  <c r="M1622" i="40"/>
  <c r="M1623" i="40"/>
  <c r="M1624" i="40"/>
  <c r="M1625" i="40"/>
  <c r="M1626" i="40"/>
  <c r="M1627" i="40"/>
  <c r="M1628" i="40"/>
  <c r="M1629" i="40"/>
  <c r="M1630" i="40"/>
  <c r="M1631" i="40"/>
  <c r="M1632" i="40"/>
  <c r="M1633" i="40"/>
  <c r="M1634" i="40"/>
  <c r="M1635" i="40"/>
  <c r="M1636" i="40"/>
  <c r="M1637" i="40"/>
  <c r="M1638" i="40"/>
  <c r="M1639" i="40"/>
  <c r="M1640" i="40"/>
  <c r="M1641" i="40"/>
  <c r="M1642" i="40"/>
  <c r="M1643" i="40"/>
  <c r="M1644" i="40"/>
  <c r="M1645" i="40"/>
  <c r="M1646" i="40"/>
  <c r="M1647" i="40"/>
  <c r="M1648" i="40"/>
  <c r="M1649" i="40"/>
  <c r="M1650" i="40"/>
  <c r="M1651" i="40"/>
  <c r="M1652" i="40"/>
  <c r="M1653" i="40"/>
  <c r="M1654" i="40"/>
  <c r="M1655" i="40"/>
  <c r="M1656" i="40"/>
  <c r="M1657" i="40"/>
  <c r="M1658" i="40"/>
  <c r="M1659" i="40"/>
  <c r="M1660" i="40"/>
  <c r="M1661" i="40"/>
  <c r="M1662" i="40"/>
  <c r="M1663" i="40"/>
  <c r="M1664" i="40"/>
  <c r="M1665" i="40"/>
  <c r="M1666" i="40"/>
  <c r="M1667" i="40"/>
  <c r="M1668" i="40"/>
  <c r="M1669" i="40"/>
  <c r="M1670" i="40"/>
  <c r="M1671" i="40"/>
  <c r="M1672" i="40"/>
  <c r="M1673" i="40"/>
  <c r="M1674" i="40"/>
  <c r="M1675" i="40"/>
  <c r="M1676" i="40"/>
  <c r="M1677" i="40"/>
  <c r="M1678" i="40"/>
  <c r="M1679" i="40"/>
  <c r="M1680" i="40"/>
  <c r="M1681" i="40"/>
  <c r="M1682" i="40"/>
  <c r="M1683" i="40"/>
  <c r="M1684" i="40"/>
  <c r="M1685" i="40"/>
  <c r="M1686" i="40"/>
  <c r="M1687" i="40"/>
  <c r="M1688" i="40"/>
  <c r="M1689" i="40"/>
  <c r="M1690" i="40"/>
  <c r="M1691" i="40"/>
  <c r="M1692" i="40"/>
  <c r="M1693" i="40"/>
  <c r="M1694" i="40"/>
  <c r="M1695" i="40"/>
  <c r="M1696" i="40"/>
  <c r="M1697" i="40"/>
  <c r="M1698" i="40"/>
  <c r="M1699" i="40"/>
  <c r="M1700" i="40"/>
  <c r="M1701" i="40"/>
  <c r="M1702" i="40"/>
  <c r="M1703" i="40"/>
  <c r="M1704" i="40"/>
  <c r="M1705" i="40"/>
  <c r="M1706" i="40"/>
  <c r="M1707" i="40"/>
  <c r="M1708" i="40"/>
  <c r="M1709" i="40"/>
  <c r="M1710" i="40"/>
  <c r="M1711" i="40"/>
  <c r="M1712" i="40"/>
  <c r="M1713" i="40"/>
  <c r="M1714" i="40"/>
  <c r="M1715" i="40"/>
  <c r="M1716" i="40"/>
  <c r="M1717" i="40"/>
  <c r="M1718" i="40"/>
  <c r="M1719" i="40"/>
  <c r="M1720" i="40"/>
  <c r="M1721" i="40"/>
  <c r="M1722" i="40"/>
  <c r="M1723" i="40"/>
  <c r="M1724" i="40"/>
  <c r="M1725" i="40"/>
  <c r="M1726" i="40"/>
  <c r="M1727" i="40"/>
  <c r="M1728" i="40"/>
  <c r="M1729" i="40"/>
  <c r="M1730" i="40"/>
  <c r="M1731" i="40"/>
  <c r="M1732" i="40"/>
  <c r="M1733" i="40"/>
  <c r="M1734" i="40"/>
  <c r="M1735" i="40"/>
  <c r="M1736" i="40"/>
  <c r="M1737" i="40"/>
  <c r="M1738" i="40"/>
  <c r="M1739" i="40"/>
  <c r="M1740" i="40"/>
  <c r="M1741" i="40"/>
  <c r="M1742" i="40"/>
  <c r="M1743" i="40"/>
  <c r="M1744" i="40"/>
  <c r="M1745" i="40"/>
  <c r="M1746" i="40"/>
  <c r="M1747" i="40"/>
  <c r="M1748" i="40"/>
  <c r="M1749" i="40"/>
  <c r="M1750" i="40"/>
  <c r="M1751" i="40"/>
  <c r="M1752" i="40"/>
  <c r="M1753" i="40"/>
  <c r="M1754" i="40"/>
  <c r="M1755" i="40"/>
  <c r="M1756" i="40"/>
  <c r="M1757" i="40"/>
  <c r="M1758" i="40"/>
  <c r="M1759" i="40"/>
  <c r="M1760" i="40"/>
  <c r="M1761" i="40"/>
  <c r="M1762" i="40"/>
  <c r="M1763" i="40"/>
  <c r="M1764" i="40"/>
  <c r="M1765" i="40"/>
  <c r="M1766" i="40"/>
  <c r="M1767" i="40"/>
  <c r="M1768" i="40"/>
  <c r="M1769" i="40"/>
  <c r="M1770" i="40"/>
  <c r="M1771" i="40"/>
  <c r="M1772" i="40"/>
  <c r="M1773" i="40"/>
  <c r="M1774" i="40"/>
  <c r="M1775" i="40"/>
  <c r="M1776" i="40"/>
  <c r="M1777" i="40"/>
  <c r="M1778" i="40"/>
  <c r="M1779" i="40"/>
  <c r="M1780" i="40"/>
  <c r="M1781" i="40"/>
  <c r="M1782" i="40"/>
  <c r="M1783" i="40"/>
  <c r="M1784" i="40"/>
  <c r="M1785" i="40"/>
  <c r="M1786" i="40"/>
  <c r="M1787" i="40"/>
  <c r="M1788" i="40"/>
  <c r="M1789" i="40"/>
  <c r="M1790" i="40"/>
  <c r="M1791" i="40"/>
  <c r="M1792" i="40"/>
  <c r="M1793" i="40"/>
  <c r="M1794" i="40"/>
  <c r="M1795" i="40"/>
  <c r="M1796" i="40"/>
  <c r="M1797" i="40"/>
  <c r="M1798" i="40"/>
  <c r="M1799" i="40"/>
  <c r="M1800" i="40"/>
  <c r="M1801" i="40"/>
  <c r="M1802" i="40"/>
  <c r="M1803" i="40"/>
  <c r="M1804" i="40"/>
  <c r="M1805" i="40"/>
  <c r="M1806" i="40"/>
  <c r="M1807" i="40"/>
  <c r="M1808" i="40"/>
  <c r="M1809" i="40"/>
  <c r="M1810" i="40"/>
  <c r="M1811" i="40"/>
  <c r="M13" i="40"/>
  <c r="J611" i="40"/>
  <c r="J610" i="40"/>
  <c r="J609" i="40"/>
  <c r="J608" i="40"/>
  <c r="J607" i="40"/>
  <c r="J606" i="40"/>
  <c r="J605" i="40"/>
  <c r="J604" i="40"/>
  <c r="J603" i="40"/>
  <c r="J602" i="40"/>
  <c r="J601" i="40"/>
  <c r="J600" i="40"/>
  <c r="J599" i="40"/>
  <c r="J598" i="40"/>
  <c r="J597" i="40"/>
  <c r="J596" i="40"/>
  <c r="J595" i="40"/>
  <c r="J594" i="40"/>
  <c r="J593" i="40"/>
  <c r="J592" i="40"/>
  <c r="J591" i="40"/>
  <c r="J590" i="40"/>
  <c r="J589" i="40"/>
  <c r="J588" i="40"/>
  <c r="J587" i="40"/>
  <c r="J586" i="40"/>
  <c r="J585" i="40"/>
  <c r="J584" i="40"/>
  <c r="J583" i="40"/>
  <c r="J582" i="40"/>
  <c r="J581" i="40"/>
  <c r="J580" i="40"/>
  <c r="J579" i="40"/>
  <c r="J578" i="40"/>
  <c r="J577" i="40"/>
  <c r="J576" i="40"/>
  <c r="J575" i="40"/>
  <c r="J574" i="40"/>
  <c r="J573" i="40"/>
  <c r="J572" i="40"/>
  <c r="J571" i="40"/>
  <c r="J570" i="40"/>
  <c r="J569" i="40"/>
  <c r="J568" i="40"/>
  <c r="J567" i="40"/>
  <c r="J566" i="40"/>
  <c r="J565" i="40"/>
  <c r="J564" i="40"/>
  <c r="J563" i="40"/>
  <c r="J562" i="40"/>
  <c r="J561" i="40"/>
  <c r="J560" i="40"/>
  <c r="J559" i="40"/>
  <c r="J558" i="40"/>
  <c r="J557" i="40"/>
  <c r="J556" i="40"/>
  <c r="J555" i="40"/>
  <c r="J554" i="40"/>
  <c r="J553" i="40"/>
  <c r="J552" i="40"/>
  <c r="J551" i="40"/>
  <c r="J550" i="40"/>
  <c r="J549" i="40"/>
  <c r="J548" i="40"/>
  <c r="J547" i="40"/>
  <c r="J546" i="40"/>
  <c r="J545" i="40"/>
  <c r="J544" i="40"/>
  <c r="J543" i="40"/>
  <c r="J542" i="40"/>
  <c r="J541" i="40"/>
  <c r="J540" i="40"/>
  <c r="J539" i="40"/>
  <c r="J538" i="40"/>
  <c r="J537" i="40"/>
  <c r="J536" i="40"/>
  <c r="J535" i="40"/>
  <c r="J534" i="40"/>
  <c r="J533" i="40"/>
  <c r="J532" i="40"/>
  <c r="J531" i="40"/>
  <c r="J530" i="40"/>
  <c r="J529" i="40"/>
  <c r="J528" i="40"/>
  <c r="J527" i="40"/>
  <c r="J526" i="40"/>
  <c r="J525" i="40"/>
  <c r="J524" i="40"/>
  <c r="J523" i="40"/>
  <c r="J522" i="40"/>
  <c r="J521" i="40"/>
  <c r="J520" i="40"/>
  <c r="J519" i="40"/>
  <c r="J518" i="40"/>
  <c r="J517" i="40"/>
  <c r="J516" i="40"/>
  <c r="J515" i="40"/>
  <c r="J514" i="40"/>
  <c r="J513" i="40"/>
  <c r="J512" i="40"/>
  <c r="J511" i="40"/>
  <c r="J510" i="40"/>
  <c r="J509" i="40"/>
  <c r="J508" i="40"/>
  <c r="J507" i="40"/>
  <c r="J506" i="40"/>
  <c r="J505" i="40"/>
  <c r="J504" i="40"/>
  <c r="J503" i="40"/>
  <c r="J502" i="40"/>
  <c r="J501" i="40"/>
  <c r="J500" i="40"/>
  <c r="J499" i="40"/>
  <c r="J498" i="40"/>
  <c r="J497" i="40"/>
  <c r="J496" i="40"/>
  <c r="J495" i="40"/>
  <c r="J494" i="40"/>
  <c r="J493" i="40"/>
  <c r="J492" i="40"/>
  <c r="J491" i="40"/>
  <c r="J490" i="40"/>
  <c r="J489" i="40"/>
  <c r="J488" i="40"/>
  <c r="J487" i="40"/>
  <c r="J486" i="40"/>
  <c r="J485" i="40"/>
  <c r="J484" i="40"/>
  <c r="J483" i="40"/>
  <c r="J482" i="40"/>
  <c r="J481" i="40"/>
  <c r="J480" i="40"/>
  <c r="J479" i="40"/>
  <c r="J478" i="40"/>
  <c r="J477" i="40"/>
  <c r="J476" i="40"/>
  <c r="J475" i="40"/>
  <c r="J474" i="40"/>
  <c r="J473" i="40"/>
  <c r="J472" i="40"/>
  <c r="J471" i="40"/>
  <c r="J470" i="40"/>
  <c r="J469" i="40"/>
  <c r="J468" i="40"/>
  <c r="J467" i="40"/>
  <c r="J466" i="40"/>
  <c r="J465" i="40"/>
  <c r="J464" i="40"/>
  <c r="J463" i="40"/>
  <c r="J462" i="40"/>
  <c r="J461" i="40"/>
  <c r="J460" i="40"/>
  <c r="J459" i="40"/>
  <c r="J458" i="40"/>
  <c r="J457" i="40"/>
  <c r="J456" i="40"/>
  <c r="J455" i="40"/>
  <c r="J454" i="40"/>
  <c r="J453" i="40"/>
  <c r="J452" i="40"/>
  <c r="J451" i="40"/>
  <c r="J450" i="40"/>
  <c r="J449" i="40"/>
  <c r="J448" i="40"/>
  <c r="J447" i="40"/>
  <c r="J446" i="40"/>
  <c r="J445" i="40"/>
  <c r="J444" i="40"/>
  <c r="J443" i="40"/>
  <c r="J442" i="40"/>
  <c r="J441" i="40"/>
  <c r="J440" i="40"/>
  <c r="J439" i="40"/>
  <c r="J438" i="40"/>
  <c r="J437" i="40"/>
  <c r="J436" i="40"/>
  <c r="J435" i="40"/>
  <c r="J434" i="40"/>
  <c r="J433" i="40"/>
  <c r="J432" i="40"/>
  <c r="J431" i="40"/>
  <c r="J430" i="40"/>
  <c r="J429" i="40"/>
  <c r="J428" i="40"/>
  <c r="J427" i="40"/>
  <c r="J426" i="40"/>
  <c r="J425" i="40"/>
  <c r="J424" i="40"/>
  <c r="J423" i="40"/>
  <c r="J422" i="40"/>
  <c r="J421" i="40"/>
  <c r="J420" i="40"/>
  <c r="J419" i="40"/>
  <c r="J418" i="40"/>
  <c r="J417" i="40"/>
  <c r="J416" i="40"/>
  <c r="J415" i="40"/>
  <c r="J414" i="40"/>
  <c r="J413" i="40"/>
  <c r="J412" i="40"/>
  <c r="J411" i="40"/>
  <c r="J410" i="40"/>
  <c r="J409" i="40"/>
  <c r="J408" i="40"/>
  <c r="J407" i="40"/>
  <c r="J406" i="40"/>
  <c r="J405" i="40"/>
  <c r="J404" i="40"/>
  <c r="J403" i="40"/>
  <c r="J402" i="40"/>
  <c r="J401" i="40"/>
  <c r="J400" i="40"/>
  <c r="J399" i="40"/>
  <c r="J398" i="40"/>
  <c r="J397" i="40"/>
  <c r="J396" i="40"/>
  <c r="J395" i="40"/>
  <c r="J394" i="40"/>
  <c r="J393" i="40"/>
  <c r="J392" i="40"/>
  <c r="J391" i="40"/>
  <c r="J390" i="40"/>
  <c r="J389" i="40"/>
  <c r="J388" i="40"/>
  <c r="J387" i="40"/>
  <c r="J386" i="40"/>
  <c r="J385" i="40"/>
  <c r="J384" i="40"/>
  <c r="J383" i="40"/>
  <c r="J382" i="40"/>
  <c r="J381" i="40"/>
  <c r="J380" i="40"/>
  <c r="J379" i="40"/>
  <c r="J378" i="40"/>
  <c r="J377" i="40"/>
  <c r="J376" i="40"/>
  <c r="J375" i="40"/>
  <c r="J374" i="40"/>
  <c r="J373" i="40"/>
  <c r="J372" i="40"/>
  <c r="J371" i="40"/>
  <c r="J370" i="40"/>
  <c r="J369" i="40"/>
  <c r="J368" i="40"/>
  <c r="J367" i="40"/>
  <c r="J366" i="40"/>
  <c r="J365" i="40"/>
  <c r="J364" i="40"/>
  <c r="J363" i="40"/>
  <c r="J362" i="40"/>
  <c r="J361" i="40"/>
  <c r="J360" i="40"/>
  <c r="J359" i="40"/>
  <c r="J358" i="40"/>
  <c r="J357" i="40"/>
  <c r="J356" i="40"/>
  <c r="J355" i="40"/>
  <c r="J354" i="40"/>
  <c r="J353" i="40"/>
  <c r="J352" i="40"/>
  <c r="J351" i="40"/>
  <c r="J350" i="40"/>
  <c r="J349" i="40"/>
  <c r="J348" i="40"/>
  <c r="J347" i="40"/>
  <c r="J346" i="40"/>
  <c r="J345" i="40"/>
  <c r="J344" i="40"/>
  <c r="J343" i="40"/>
  <c r="J342" i="40"/>
  <c r="J341" i="40"/>
  <c r="J340" i="40"/>
  <c r="J339" i="40"/>
  <c r="J338" i="40"/>
  <c r="J337" i="40"/>
  <c r="J336" i="40"/>
  <c r="J335" i="40"/>
  <c r="J334" i="40"/>
  <c r="J333" i="40"/>
  <c r="J332" i="40"/>
  <c r="J331" i="40"/>
  <c r="J330" i="40"/>
  <c r="J329" i="40"/>
  <c r="J328" i="40"/>
  <c r="J327" i="40"/>
  <c r="J326" i="40"/>
  <c r="J325" i="40"/>
  <c r="J324" i="40"/>
  <c r="J323" i="40"/>
  <c r="J322" i="40"/>
  <c r="J321" i="40"/>
  <c r="J320" i="40"/>
  <c r="J319" i="40"/>
  <c r="J318" i="40"/>
  <c r="J317" i="40"/>
  <c r="J316" i="40"/>
  <c r="J315" i="40"/>
  <c r="J314" i="40"/>
  <c r="J313" i="40"/>
  <c r="J312" i="40"/>
  <c r="J311" i="40"/>
  <c r="J310" i="40"/>
  <c r="J309" i="40"/>
  <c r="J308" i="40"/>
  <c r="J307" i="40"/>
  <c r="J306" i="40"/>
  <c r="J305" i="40"/>
  <c r="J304" i="40"/>
  <c r="J303" i="40"/>
  <c r="J302" i="40"/>
  <c r="J301" i="40"/>
  <c r="J300" i="40"/>
  <c r="J299" i="40"/>
  <c r="J298" i="40"/>
  <c r="J297" i="40"/>
  <c r="J296" i="40"/>
  <c r="J295" i="40"/>
  <c r="J294" i="40"/>
  <c r="J293" i="40"/>
  <c r="J292" i="40"/>
  <c r="J291" i="40"/>
  <c r="J290" i="40"/>
  <c r="J289" i="40"/>
  <c r="J288" i="40"/>
  <c r="J287" i="40"/>
  <c r="J286" i="40"/>
  <c r="J285" i="40"/>
  <c r="J284" i="40"/>
  <c r="J283" i="40"/>
  <c r="J282" i="40"/>
  <c r="J281" i="40"/>
  <c r="J280" i="40"/>
  <c r="J279" i="40"/>
  <c r="J278" i="40"/>
  <c r="J277" i="40"/>
  <c r="J276" i="40"/>
  <c r="J275" i="40"/>
  <c r="J274" i="40"/>
  <c r="J273" i="40"/>
  <c r="J272" i="40"/>
  <c r="J271" i="40"/>
  <c r="J270" i="40"/>
  <c r="J269" i="40"/>
  <c r="J268" i="40"/>
  <c r="J267" i="40"/>
  <c r="J266" i="40"/>
  <c r="J265" i="40"/>
  <c r="J264" i="40"/>
  <c r="J263" i="40"/>
  <c r="J262" i="40"/>
  <c r="J261" i="40"/>
  <c r="J260" i="40"/>
  <c r="J259" i="40"/>
  <c r="J258" i="40"/>
  <c r="J257" i="40"/>
  <c r="J256" i="40"/>
  <c r="J255" i="40"/>
  <c r="J254" i="40"/>
  <c r="J253" i="40"/>
  <c r="J252" i="40"/>
  <c r="J251" i="40"/>
  <c r="J250" i="40"/>
  <c r="J249" i="40"/>
  <c r="J248" i="40"/>
  <c r="J247" i="40"/>
  <c r="J246" i="40"/>
  <c r="J245" i="40"/>
  <c r="J244" i="40"/>
  <c r="J243" i="40"/>
  <c r="J242" i="40"/>
  <c r="J241" i="40"/>
  <c r="J240" i="40"/>
  <c r="J239" i="40"/>
  <c r="J238" i="40"/>
  <c r="J237" i="40"/>
  <c r="J236" i="40"/>
  <c r="J235" i="40"/>
  <c r="J234" i="40"/>
  <c r="J233" i="40"/>
  <c r="J232" i="40"/>
  <c r="J231" i="40"/>
  <c r="J230" i="40"/>
  <c r="J229" i="40"/>
  <c r="J228" i="40"/>
  <c r="J227" i="40"/>
  <c r="J226" i="40"/>
  <c r="J225" i="40"/>
  <c r="J224" i="40"/>
  <c r="J223" i="40"/>
  <c r="J222" i="40"/>
  <c r="J221" i="40"/>
  <c r="J220" i="40"/>
  <c r="J219" i="40"/>
  <c r="J218" i="40"/>
  <c r="J217" i="40"/>
  <c r="J216" i="40"/>
  <c r="J215" i="40"/>
  <c r="J214" i="40"/>
  <c r="J213" i="40"/>
  <c r="J212" i="40"/>
  <c r="J211" i="40"/>
  <c r="J210" i="40"/>
  <c r="J209" i="40"/>
  <c r="J208" i="40"/>
  <c r="J207" i="40"/>
  <c r="J206" i="40"/>
  <c r="J205" i="40"/>
  <c r="J204" i="40"/>
  <c r="J203" i="40"/>
  <c r="J202" i="40"/>
  <c r="J201" i="40"/>
  <c r="J200" i="40"/>
  <c r="J199" i="40"/>
  <c r="J198" i="40"/>
  <c r="J197" i="40"/>
  <c r="J196" i="40"/>
  <c r="J195" i="40"/>
  <c r="J194" i="40"/>
  <c r="J193" i="40"/>
  <c r="J192" i="40"/>
  <c r="J191" i="40"/>
  <c r="J190" i="40"/>
  <c r="J189" i="40"/>
  <c r="J188" i="40"/>
  <c r="J187" i="40"/>
  <c r="J186" i="40"/>
  <c r="J185" i="40"/>
  <c r="J184" i="40"/>
  <c r="J183" i="40"/>
  <c r="J182" i="40"/>
  <c r="J181" i="40"/>
  <c r="J180" i="40"/>
  <c r="J179" i="40"/>
  <c r="J178" i="40"/>
  <c r="J177" i="40"/>
  <c r="J176" i="40"/>
  <c r="J175" i="40"/>
  <c r="J174" i="40"/>
  <c r="J173" i="40"/>
  <c r="J172" i="40"/>
  <c r="J171" i="40"/>
  <c r="J170" i="40"/>
  <c r="J169" i="40"/>
  <c r="J168" i="40"/>
  <c r="J167" i="40"/>
  <c r="J166" i="40"/>
  <c r="J165" i="40"/>
  <c r="J164" i="40"/>
  <c r="J163" i="40"/>
  <c r="J162" i="40"/>
  <c r="J161" i="40"/>
  <c r="J160" i="40"/>
  <c r="J159" i="40"/>
  <c r="J158" i="40"/>
  <c r="J157" i="40"/>
  <c r="J156" i="40"/>
  <c r="J155" i="40"/>
  <c r="J154" i="40"/>
  <c r="J153" i="40"/>
  <c r="J152" i="40"/>
  <c r="J151" i="40"/>
  <c r="J150" i="40"/>
  <c r="J149" i="40"/>
  <c r="J148" i="40"/>
  <c r="J147" i="40"/>
  <c r="J146" i="40"/>
  <c r="J145" i="40"/>
  <c r="J144" i="40"/>
  <c r="J143" i="40"/>
  <c r="J142" i="40"/>
  <c r="J141" i="40"/>
  <c r="J140" i="40"/>
  <c r="J139" i="40"/>
  <c r="J138" i="40"/>
  <c r="J137" i="40"/>
  <c r="J136" i="40"/>
  <c r="J135" i="40"/>
  <c r="J134" i="40"/>
  <c r="J133" i="40"/>
  <c r="J132" i="40"/>
  <c r="J131" i="40"/>
  <c r="J130" i="40"/>
  <c r="J129" i="40"/>
  <c r="J128" i="40"/>
  <c r="J127" i="40"/>
  <c r="J126" i="40"/>
  <c r="J125" i="40"/>
  <c r="J124" i="40"/>
  <c r="J123" i="40"/>
  <c r="J122" i="40"/>
  <c r="J121" i="40"/>
  <c r="J120" i="40"/>
  <c r="J119" i="40"/>
  <c r="J118" i="40"/>
  <c r="J117" i="40"/>
  <c r="J116" i="40"/>
  <c r="J115" i="40"/>
  <c r="J114" i="40"/>
  <c r="J113" i="40"/>
  <c r="J112" i="40"/>
  <c r="J111" i="40"/>
  <c r="J110" i="40"/>
  <c r="J109" i="40"/>
  <c r="J108" i="40"/>
  <c r="J107" i="40"/>
  <c r="J106" i="40"/>
  <c r="J105" i="40"/>
  <c r="J104" i="40"/>
  <c r="J103" i="40"/>
  <c r="J102" i="40"/>
  <c r="J101" i="40"/>
  <c r="J100" i="40"/>
  <c r="J99" i="40"/>
  <c r="J98" i="40"/>
  <c r="J97" i="40"/>
  <c r="J96" i="40"/>
  <c r="J95" i="40"/>
  <c r="J94" i="40"/>
  <c r="J93" i="40"/>
  <c r="J92" i="40"/>
  <c r="J91" i="40"/>
  <c r="J90" i="40"/>
  <c r="J89" i="40"/>
  <c r="J88" i="40"/>
  <c r="J87" i="40"/>
  <c r="J86" i="40"/>
  <c r="J85" i="40"/>
  <c r="J84" i="40"/>
  <c r="J83" i="40"/>
  <c r="J82" i="40"/>
  <c r="J81" i="40"/>
  <c r="J80" i="40"/>
  <c r="J79" i="40"/>
  <c r="J78" i="40"/>
  <c r="J77" i="40"/>
  <c r="J76" i="40"/>
  <c r="J75" i="40"/>
  <c r="J74" i="40"/>
  <c r="J73" i="40"/>
  <c r="J72" i="40"/>
  <c r="J71" i="40"/>
  <c r="J70" i="40"/>
  <c r="J69" i="40"/>
  <c r="J68" i="40"/>
  <c r="J67" i="40"/>
  <c r="J66" i="40"/>
  <c r="J65" i="40"/>
  <c r="J64" i="40"/>
  <c r="J63" i="40"/>
  <c r="J62" i="40"/>
  <c r="J61" i="40"/>
  <c r="J60" i="40"/>
  <c r="J59" i="40"/>
  <c r="J58" i="40"/>
  <c r="J57" i="40"/>
  <c r="J56" i="40"/>
  <c r="J55" i="40"/>
  <c r="J54" i="40"/>
  <c r="J53" i="40"/>
  <c r="J52" i="40"/>
  <c r="J51" i="40"/>
  <c r="J50" i="40"/>
  <c r="J49" i="40"/>
  <c r="J48" i="40"/>
  <c r="J47" i="40"/>
  <c r="J46" i="40"/>
  <c r="J45" i="40"/>
  <c r="J44" i="40"/>
  <c r="J43" i="40"/>
  <c r="J42" i="40"/>
  <c r="J41" i="40"/>
  <c r="J40" i="40"/>
  <c r="J39" i="40"/>
  <c r="J38" i="40"/>
  <c r="J37" i="40"/>
  <c r="J36" i="40"/>
  <c r="J35" i="40"/>
  <c r="J34" i="40"/>
  <c r="J33" i="40"/>
  <c r="J32" i="40"/>
  <c r="J31" i="40"/>
  <c r="J30" i="40"/>
  <c r="J29" i="40"/>
  <c r="J28" i="40"/>
  <c r="J27" i="40"/>
  <c r="J26" i="40"/>
  <c r="J25" i="40"/>
  <c r="J24" i="40"/>
  <c r="J23" i="40"/>
  <c r="J22" i="40"/>
  <c r="J21" i="40"/>
  <c r="J20" i="40"/>
  <c r="J19" i="40"/>
  <c r="T20" i="40" s="1"/>
  <c r="J18" i="40"/>
  <c r="J17" i="40"/>
  <c r="J16" i="40"/>
  <c r="J15" i="40"/>
  <c r="J14" i="40"/>
  <c r="J13" i="40"/>
  <c r="I13" i="40"/>
  <c r="I14" i="40"/>
  <c r="I15" i="40"/>
  <c r="S15" i="40" s="1"/>
  <c r="I16" i="40"/>
  <c r="I17" i="40"/>
  <c r="I18" i="40"/>
  <c r="S18" i="40" s="1"/>
  <c r="I19" i="40"/>
  <c r="I20" i="40"/>
  <c r="I21" i="40"/>
  <c r="I22" i="40"/>
  <c r="I23" i="40"/>
  <c r="I24" i="40"/>
  <c r="S24" i="40" s="1"/>
  <c r="I25" i="40"/>
  <c r="I26" i="40"/>
  <c r="I27" i="40"/>
  <c r="I28" i="40"/>
  <c r="I29" i="40"/>
  <c r="I30" i="40"/>
  <c r="S30" i="40" s="1"/>
  <c r="I31" i="40"/>
  <c r="I32" i="40"/>
  <c r="I33" i="40"/>
  <c r="I34" i="40"/>
  <c r="I35" i="40"/>
  <c r="I36" i="40"/>
  <c r="S36" i="40" s="1"/>
  <c r="I37" i="40"/>
  <c r="I38" i="40"/>
  <c r="I39" i="40"/>
  <c r="I40" i="40"/>
  <c r="I41" i="40"/>
  <c r="I42" i="40"/>
  <c r="S42" i="40" s="1"/>
  <c r="I43" i="40"/>
  <c r="I44" i="40"/>
  <c r="I45" i="40"/>
  <c r="I46" i="40"/>
  <c r="I47" i="40"/>
  <c r="I48" i="40"/>
  <c r="S48" i="40" s="1"/>
  <c r="I49" i="40"/>
  <c r="I50" i="40"/>
  <c r="I51" i="40"/>
  <c r="I52" i="40"/>
  <c r="I53" i="40"/>
  <c r="I54" i="40"/>
  <c r="S54" i="40" s="1"/>
  <c r="I55" i="40"/>
  <c r="I56" i="40"/>
  <c r="I57" i="40"/>
  <c r="I58" i="40"/>
  <c r="I59" i="40"/>
  <c r="I60" i="40"/>
  <c r="S60" i="40" s="1"/>
  <c r="I61" i="40"/>
  <c r="I62" i="40"/>
  <c r="I63" i="40"/>
  <c r="I64" i="40"/>
  <c r="I65" i="40"/>
  <c r="I66" i="40"/>
  <c r="S66" i="40" s="1"/>
  <c r="I67" i="40"/>
  <c r="I68" i="40"/>
  <c r="I69" i="40"/>
  <c r="I70" i="40"/>
  <c r="I71" i="40"/>
  <c r="I72" i="40"/>
  <c r="S72" i="40" s="1"/>
  <c r="I73" i="40"/>
  <c r="I74" i="40"/>
  <c r="I75" i="40"/>
  <c r="I76" i="40"/>
  <c r="I77" i="40"/>
  <c r="I78" i="40"/>
  <c r="S78" i="40" s="1"/>
  <c r="I79" i="40"/>
  <c r="I80" i="40"/>
  <c r="I81" i="40"/>
  <c r="I82" i="40"/>
  <c r="I83" i="40"/>
  <c r="I84" i="40"/>
  <c r="S84" i="40" s="1"/>
  <c r="I85" i="40"/>
  <c r="I86" i="40"/>
  <c r="I87" i="40"/>
  <c r="I88" i="40"/>
  <c r="I89" i="40"/>
  <c r="I90" i="40"/>
  <c r="S90" i="40" s="1"/>
  <c r="I91" i="40"/>
  <c r="I92" i="40"/>
  <c r="I93" i="40"/>
  <c r="I94" i="40"/>
  <c r="I95" i="40"/>
  <c r="I96" i="40"/>
  <c r="S96" i="40" s="1"/>
  <c r="I97" i="40"/>
  <c r="I98" i="40"/>
  <c r="I99" i="40"/>
  <c r="I100" i="40"/>
  <c r="I101" i="40"/>
  <c r="I102" i="40"/>
  <c r="S102" i="40" s="1"/>
  <c r="I103" i="40"/>
  <c r="I104" i="40"/>
  <c r="I105" i="40"/>
  <c r="I106" i="40"/>
  <c r="I107" i="40"/>
  <c r="I108" i="40"/>
  <c r="S108" i="40" s="1"/>
  <c r="I109" i="40"/>
  <c r="I110" i="40"/>
  <c r="I111" i="40"/>
  <c r="I112" i="40"/>
  <c r="I113" i="40"/>
  <c r="I114" i="40"/>
  <c r="S114" i="40" s="1"/>
  <c r="I115" i="40"/>
  <c r="I116" i="40"/>
  <c r="I117" i="40"/>
  <c r="I118" i="40"/>
  <c r="I119" i="40"/>
  <c r="I120" i="40"/>
  <c r="S120" i="40" s="1"/>
  <c r="I121" i="40"/>
  <c r="I122" i="40"/>
  <c r="I123" i="40"/>
  <c r="I124" i="40"/>
  <c r="I125" i="40"/>
  <c r="I126" i="40"/>
  <c r="S126" i="40" s="1"/>
  <c r="I127" i="40"/>
  <c r="I128" i="40"/>
  <c r="I129" i="40"/>
  <c r="I130" i="40"/>
  <c r="I131" i="40"/>
  <c r="I132" i="40"/>
  <c r="S132" i="40" s="1"/>
  <c r="I133" i="40"/>
  <c r="I134" i="40"/>
  <c r="I135" i="40"/>
  <c r="I136" i="40"/>
  <c r="I137" i="40"/>
  <c r="I138" i="40"/>
  <c r="S138" i="40" s="1"/>
  <c r="I139" i="40"/>
  <c r="I140" i="40"/>
  <c r="I141" i="40"/>
  <c r="I142" i="40"/>
  <c r="I143" i="40"/>
  <c r="I144" i="40"/>
  <c r="S144" i="40" s="1"/>
  <c r="I145" i="40"/>
  <c r="I146" i="40"/>
  <c r="I147" i="40"/>
  <c r="I148" i="40"/>
  <c r="I149" i="40"/>
  <c r="I150" i="40"/>
  <c r="S150" i="40" s="1"/>
  <c r="I151" i="40"/>
  <c r="I152" i="40"/>
  <c r="I153" i="40"/>
  <c r="I154" i="40"/>
  <c r="I155" i="40"/>
  <c r="I156" i="40"/>
  <c r="S156" i="40" s="1"/>
  <c r="I157" i="40"/>
  <c r="I158" i="40"/>
  <c r="I159" i="40"/>
  <c r="I160" i="40"/>
  <c r="I161" i="40"/>
  <c r="I162" i="40"/>
  <c r="S162" i="40" s="1"/>
  <c r="I163" i="40"/>
  <c r="I164" i="40"/>
  <c r="I165" i="40"/>
  <c r="I166" i="40"/>
  <c r="I167" i="40"/>
  <c r="I168" i="40"/>
  <c r="S168" i="40" s="1"/>
  <c r="I169" i="40"/>
  <c r="I170" i="40"/>
  <c r="I171" i="40"/>
  <c r="I172" i="40"/>
  <c r="I173" i="40"/>
  <c r="I174" i="40"/>
  <c r="S174" i="40" s="1"/>
  <c r="I175" i="40"/>
  <c r="I176" i="40"/>
  <c r="I177" i="40"/>
  <c r="I178" i="40"/>
  <c r="I179" i="40"/>
  <c r="I180" i="40"/>
  <c r="S180" i="40" s="1"/>
  <c r="I181" i="40"/>
  <c r="I182" i="40"/>
  <c r="I183" i="40"/>
  <c r="I184" i="40"/>
  <c r="I185" i="40"/>
  <c r="I186" i="40"/>
  <c r="S186" i="40" s="1"/>
  <c r="I187" i="40"/>
  <c r="I188" i="40"/>
  <c r="I189" i="40"/>
  <c r="I190" i="40"/>
  <c r="I191" i="40"/>
  <c r="I192" i="40"/>
  <c r="S192" i="40" s="1"/>
  <c r="I193" i="40"/>
  <c r="I194" i="40"/>
  <c r="I195" i="40"/>
  <c r="I196" i="40"/>
  <c r="I197" i="40"/>
  <c r="I198" i="40"/>
  <c r="S198" i="40" s="1"/>
  <c r="I199" i="40"/>
  <c r="I200" i="40"/>
  <c r="I201" i="40"/>
  <c r="I202" i="40"/>
  <c r="I203" i="40"/>
  <c r="I204" i="40"/>
  <c r="S204" i="40" s="1"/>
  <c r="I205" i="40"/>
  <c r="I206" i="40"/>
  <c r="I207" i="40"/>
  <c r="I208" i="40"/>
  <c r="I209" i="40"/>
  <c r="I210" i="40"/>
  <c r="S210" i="40" s="1"/>
  <c r="I211" i="40"/>
  <c r="I212" i="40"/>
  <c r="I213" i="40"/>
  <c r="I214" i="40"/>
  <c r="I215" i="40"/>
  <c r="I216" i="40"/>
  <c r="S216" i="40" s="1"/>
  <c r="I217" i="40"/>
  <c r="I218" i="40"/>
  <c r="I219" i="40"/>
  <c r="I220" i="40"/>
  <c r="I221" i="40"/>
  <c r="I222" i="40"/>
  <c r="S222" i="40" s="1"/>
  <c r="I223" i="40"/>
  <c r="I224" i="40"/>
  <c r="I225" i="40"/>
  <c r="I226" i="40"/>
  <c r="I227" i="40"/>
  <c r="I228" i="40"/>
  <c r="S228" i="40" s="1"/>
  <c r="I229" i="40"/>
  <c r="I230" i="40"/>
  <c r="I231" i="40"/>
  <c r="I232" i="40"/>
  <c r="I233" i="40"/>
  <c r="I234" i="40"/>
  <c r="S234" i="40" s="1"/>
  <c r="I235" i="40"/>
  <c r="I236" i="40"/>
  <c r="I237" i="40"/>
  <c r="I238" i="40"/>
  <c r="I239" i="40"/>
  <c r="I240" i="40"/>
  <c r="S240" i="40" s="1"/>
  <c r="I241" i="40"/>
  <c r="I242" i="40"/>
  <c r="I243" i="40"/>
  <c r="I244" i="40"/>
  <c r="I245" i="40"/>
  <c r="I246" i="40"/>
  <c r="S246" i="40" s="1"/>
  <c r="I247" i="40"/>
  <c r="I248" i="40"/>
  <c r="I249" i="40"/>
  <c r="I250" i="40"/>
  <c r="I251" i="40"/>
  <c r="I252" i="40"/>
  <c r="S252" i="40" s="1"/>
  <c r="I253" i="40"/>
  <c r="I254" i="40"/>
  <c r="I255" i="40"/>
  <c r="I256" i="40"/>
  <c r="I257" i="40"/>
  <c r="I258" i="40"/>
  <c r="S258" i="40" s="1"/>
  <c r="I259" i="40"/>
  <c r="I260" i="40"/>
  <c r="I261" i="40"/>
  <c r="I262" i="40"/>
  <c r="I263" i="40"/>
  <c r="I264" i="40"/>
  <c r="S264" i="40" s="1"/>
  <c r="I265" i="40"/>
  <c r="I266" i="40"/>
  <c r="I267" i="40"/>
  <c r="I268" i="40"/>
  <c r="I269" i="40"/>
  <c r="I270" i="40"/>
  <c r="S270" i="40" s="1"/>
  <c r="I271" i="40"/>
  <c r="I272" i="40"/>
  <c r="I273" i="40"/>
  <c r="I274" i="40"/>
  <c r="I275" i="40"/>
  <c r="I276" i="40"/>
  <c r="S276" i="40" s="1"/>
  <c r="I277" i="40"/>
  <c r="I278" i="40"/>
  <c r="I279" i="40"/>
  <c r="I280" i="40"/>
  <c r="I281" i="40"/>
  <c r="I282" i="40"/>
  <c r="S282" i="40" s="1"/>
  <c r="I283" i="40"/>
  <c r="I284" i="40"/>
  <c r="I285" i="40"/>
  <c r="I286" i="40"/>
  <c r="I287" i="40"/>
  <c r="I288" i="40"/>
  <c r="S288" i="40" s="1"/>
  <c r="I289" i="40"/>
  <c r="I290" i="40"/>
  <c r="I291" i="40"/>
  <c r="I292" i="40"/>
  <c r="I293" i="40"/>
  <c r="I294" i="40"/>
  <c r="S294" i="40" s="1"/>
  <c r="I295" i="40"/>
  <c r="I296" i="40"/>
  <c r="I297" i="40"/>
  <c r="I298" i="40"/>
  <c r="I299" i="40"/>
  <c r="I300" i="40"/>
  <c r="S300" i="40" s="1"/>
  <c r="I301" i="40"/>
  <c r="I302" i="40"/>
  <c r="I303" i="40"/>
  <c r="I304" i="40"/>
  <c r="I305" i="40"/>
  <c r="I306" i="40"/>
  <c r="S306" i="40" s="1"/>
  <c r="I307" i="40"/>
  <c r="I308" i="40"/>
  <c r="I309" i="40"/>
  <c r="I310" i="40"/>
  <c r="I311" i="40"/>
  <c r="I312" i="40"/>
  <c r="S312" i="40" s="1"/>
  <c r="I313" i="40"/>
  <c r="I314" i="40"/>
  <c r="I315" i="40"/>
  <c r="I316" i="40"/>
  <c r="I317" i="40"/>
  <c r="I318" i="40"/>
  <c r="S318" i="40" s="1"/>
  <c r="I319" i="40"/>
  <c r="I320" i="40"/>
  <c r="I321" i="40"/>
  <c r="I322" i="40"/>
  <c r="I323" i="40"/>
  <c r="I324" i="40"/>
  <c r="S324" i="40" s="1"/>
  <c r="I325" i="40"/>
  <c r="I326" i="40"/>
  <c r="I327" i="40"/>
  <c r="I328" i="40"/>
  <c r="I329" i="40"/>
  <c r="I330" i="40"/>
  <c r="S330" i="40" s="1"/>
  <c r="I331" i="40"/>
  <c r="I332" i="40"/>
  <c r="I333" i="40"/>
  <c r="I334" i="40"/>
  <c r="I335" i="40"/>
  <c r="I336" i="40"/>
  <c r="S336" i="40" s="1"/>
  <c r="I337" i="40"/>
  <c r="I338" i="40"/>
  <c r="I339" i="40"/>
  <c r="I340" i="40"/>
  <c r="I341" i="40"/>
  <c r="I342" i="40"/>
  <c r="S342" i="40" s="1"/>
  <c r="I343" i="40"/>
  <c r="I344" i="40"/>
  <c r="I345" i="40"/>
  <c r="I346" i="40"/>
  <c r="I347" i="40"/>
  <c r="I348" i="40"/>
  <c r="S348" i="40" s="1"/>
  <c r="I349" i="40"/>
  <c r="I350" i="40"/>
  <c r="I351" i="40"/>
  <c r="I352" i="40"/>
  <c r="I353" i="40"/>
  <c r="I354" i="40"/>
  <c r="S354" i="40" s="1"/>
  <c r="I355" i="40"/>
  <c r="I356" i="40"/>
  <c r="I357" i="40"/>
  <c r="I358" i="40"/>
  <c r="I359" i="40"/>
  <c r="I360" i="40"/>
  <c r="S360" i="40" s="1"/>
  <c r="I361" i="40"/>
  <c r="I362" i="40"/>
  <c r="I363" i="40"/>
  <c r="I364" i="40"/>
  <c r="I365" i="40"/>
  <c r="I366" i="40"/>
  <c r="S366" i="40" s="1"/>
  <c r="I367" i="40"/>
  <c r="I368" i="40"/>
  <c r="I369" i="40"/>
  <c r="I370" i="40"/>
  <c r="I371" i="40"/>
  <c r="I372" i="40"/>
  <c r="S372" i="40" s="1"/>
  <c r="I373" i="40"/>
  <c r="I374" i="40"/>
  <c r="I375" i="40"/>
  <c r="I376" i="40"/>
  <c r="I377" i="40"/>
  <c r="I378" i="40"/>
  <c r="S378" i="40" s="1"/>
  <c r="I379" i="40"/>
  <c r="I380" i="40"/>
  <c r="I381" i="40"/>
  <c r="I382" i="40"/>
  <c r="I383" i="40"/>
  <c r="I384" i="40"/>
  <c r="S384" i="40" s="1"/>
  <c r="I385" i="40"/>
  <c r="I386" i="40"/>
  <c r="I387" i="40"/>
  <c r="I388" i="40"/>
  <c r="I389" i="40"/>
  <c r="I390" i="40"/>
  <c r="S390" i="40" s="1"/>
  <c r="I391" i="40"/>
  <c r="I392" i="40"/>
  <c r="I393" i="40"/>
  <c r="I394" i="40"/>
  <c r="I395" i="40"/>
  <c r="I396" i="40"/>
  <c r="S396" i="40" s="1"/>
  <c r="I397" i="40"/>
  <c r="I398" i="40"/>
  <c r="I399" i="40"/>
  <c r="I400" i="40"/>
  <c r="I401" i="40"/>
  <c r="I402" i="40"/>
  <c r="S402" i="40" s="1"/>
  <c r="I403" i="40"/>
  <c r="I404" i="40"/>
  <c r="I405" i="40"/>
  <c r="I406" i="40"/>
  <c r="I407" i="40"/>
  <c r="I408" i="40"/>
  <c r="S408" i="40" s="1"/>
  <c r="I409" i="40"/>
  <c r="I410" i="40"/>
  <c r="I411" i="40"/>
  <c r="I412" i="40"/>
  <c r="I413" i="40"/>
  <c r="I414" i="40"/>
  <c r="S414" i="40" s="1"/>
  <c r="I415" i="40"/>
  <c r="I416" i="40"/>
  <c r="I417" i="40"/>
  <c r="I418" i="40"/>
  <c r="I419" i="40"/>
  <c r="I420" i="40"/>
  <c r="S420" i="40" s="1"/>
  <c r="I421" i="40"/>
  <c r="I422" i="40"/>
  <c r="I423" i="40"/>
  <c r="I424" i="40"/>
  <c r="I425" i="40"/>
  <c r="I426" i="40"/>
  <c r="S426" i="40" s="1"/>
  <c r="I427" i="40"/>
  <c r="I428" i="40"/>
  <c r="I429" i="40"/>
  <c r="I430" i="40"/>
  <c r="I431" i="40"/>
  <c r="I432" i="40"/>
  <c r="S432" i="40" s="1"/>
  <c r="I433" i="40"/>
  <c r="I434" i="40"/>
  <c r="I435" i="40"/>
  <c r="I436" i="40"/>
  <c r="I437" i="40"/>
  <c r="I438" i="40"/>
  <c r="S438" i="40" s="1"/>
  <c r="I439" i="40"/>
  <c r="I440" i="40"/>
  <c r="I441" i="40"/>
  <c r="I442" i="40"/>
  <c r="I443" i="40"/>
  <c r="I444" i="40"/>
  <c r="S444" i="40" s="1"/>
  <c r="I445" i="40"/>
  <c r="I446" i="40"/>
  <c r="I447" i="40"/>
  <c r="I448" i="40"/>
  <c r="I449" i="40"/>
  <c r="I450" i="40"/>
  <c r="S450" i="40" s="1"/>
  <c r="I451" i="40"/>
  <c r="I452" i="40"/>
  <c r="I453" i="40"/>
  <c r="I454" i="40"/>
  <c r="I455" i="40"/>
  <c r="I456" i="40"/>
  <c r="S456" i="40" s="1"/>
  <c r="I457" i="40"/>
  <c r="I458" i="40"/>
  <c r="I459" i="40"/>
  <c r="I460" i="40"/>
  <c r="I461" i="40"/>
  <c r="I462" i="40"/>
  <c r="S462" i="40" s="1"/>
  <c r="I463" i="40"/>
  <c r="I464" i="40"/>
  <c r="I465" i="40"/>
  <c r="I466" i="40"/>
  <c r="I467" i="40"/>
  <c r="I468" i="40"/>
  <c r="S468" i="40" s="1"/>
  <c r="I469" i="40"/>
  <c r="I470" i="40"/>
  <c r="I471" i="40"/>
  <c r="I472" i="40"/>
  <c r="I473" i="40"/>
  <c r="I474" i="40"/>
  <c r="S474" i="40" s="1"/>
  <c r="I475" i="40"/>
  <c r="I476" i="40"/>
  <c r="I477" i="40"/>
  <c r="I478" i="40"/>
  <c r="I479" i="40"/>
  <c r="I480" i="40"/>
  <c r="S480" i="40" s="1"/>
  <c r="I481" i="40"/>
  <c r="I482" i="40"/>
  <c r="I483" i="40"/>
  <c r="I484" i="40"/>
  <c r="I485" i="40"/>
  <c r="I486" i="40"/>
  <c r="S486" i="40" s="1"/>
  <c r="I487" i="40"/>
  <c r="I488" i="40"/>
  <c r="I489" i="40"/>
  <c r="I490" i="40"/>
  <c r="I491" i="40"/>
  <c r="I492" i="40"/>
  <c r="S492" i="40" s="1"/>
  <c r="I493" i="40"/>
  <c r="I494" i="40"/>
  <c r="I495" i="40"/>
  <c r="I496" i="40"/>
  <c r="I497" i="40"/>
  <c r="I498" i="40"/>
  <c r="S498" i="40" s="1"/>
  <c r="I499" i="40"/>
  <c r="I500" i="40"/>
  <c r="I501" i="40"/>
  <c r="I502" i="40"/>
  <c r="I503" i="40"/>
  <c r="I504" i="40"/>
  <c r="S504" i="40" s="1"/>
  <c r="I505" i="40"/>
  <c r="I506" i="40"/>
  <c r="I507" i="40"/>
  <c r="I508" i="40"/>
  <c r="I509" i="40"/>
  <c r="I510" i="40"/>
  <c r="S510" i="40" s="1"/>
  <c r="I511" i="40"/>
  <c r="I512" i="40"/>
  <c r="I513" i="40"/>
  <c r="I514" i="40"/>
  <c r="I515" i="40"/>
  <c r="I516" i="40"/>
  <c r="S516" i="40" s="1"/>
  <c r="I517" i="40"/>
  <c r="I518" i="40"/>
  <c r="I519" i="40"/>
  <c r="I520" i="40"/>
  <c r="I521" i="40"/>
  <c r="I522" i="40"/>
  <c r="S522" i="40" s="1"/>
  <c r="I523" i="40"/>
  <c r="I524" i="40"/>
  <c r="I525" i="40"/>
  <c r="I526" i="40"/>
  <c r="I527" i="40"/>
  <c r="I528" i="40"/>
  <c r="S528" i="40" s="1"/>
  <c r="I529" i="40"/>
  <c r="I530" i="40"/>
  <c r="I531" i="40"/>
  <c r="I532" i="40"/>
  <c r="I533" i="40"/>
  <c r="I534" i="40"/>
  <c r="S534" i="40" s="1"/>
  <c r="I535" i="40"/>
  <c r="I536" i="40"/>
  <c r="I537" i="40"/>
  <c r="I538" i="40"/>
  <c r="I539" i="40"/>
  <c r="I540" i="40"/>
  <c r="S540" i="40" s="1"/>
  <c r="I541" i="40"/>
  <c r="I542" i="40"/>
  <c r="I543" i="40"/>
  <c r="I544" i="40"/>
  <c r="I545" i="40"/>
  <c r="I546" i="40"/>
  <c r="S546" i="40" s="1"/>
  <c r="I547" i="40"/>
  <c r="I548" i="40"/>
  <c r="I549" i="40"/>
  <c r="I550" i="40"/>
  <c r="I551" i="40"/>
  <c r="I552" i="40"/>
  <c r="S552" i="40" s="1"/>
  <c r="I553" i="40"/>
  <c r="I554" i="40"/>
  <c r="I555" i="40"/>
  <c r="I556" i="40"/>
  <c r="I557" i="40"/>
  <c r="I558" i="40"/>
  <c r="S558" i="40" s="1"/>
  <c r="I559" i="40"/>
  <c r="I560" i="40"/>
  <c r="I561" i="40"/>
  <c r="I562" i="40"/>
  <c r="I563" i="40"/>
  <c r="I564" i="40"/>
  <c r="S564" i="40" s="1"/>
  <c r="I565" i="40"/>
  <c r="I566" i="40"/>
  <c r="I567" i="40"/>
  <c r="I568" i="40"/>
  <c r="I569" i="40"/>
  <c r="I570" i="40"/>
  <c r="S570" i="40" s="1"/>
  <c r="I571" i="40"/>
  <c r="I572" i="40"/>
  <c r="I573" i="40"/>
  <c r="I574" i="40"/>
  <c r="I575" i="40"/>
  <c r="I576" i="40"/>
  <c r="S576" i="40" s="1"/>
  <c r="I577" i="40"/>
  <c r="I578" i="40"/>
  <c r="I579" i="40"/>
  <c r="I580" i="40"/>
  <c r="I581" i="40"/>
  <c r="I582" i="40"/>
  <c r="S582" i="40" s="1"/>
  <c r="I583" i="40"/>
  <c r="I584" i="40"/>
  <c r="I585" i="40"/>
  <c r="I586" i="40"/>
  <c r="I587" i="40"/>
  <c r="I588" i="40"/>
  <c r="S588" i="40" s="1"/>
  <c r="I589" i="40"/>
  <c r="I590" i="40"/>
  <c r="I591" i="40"/>
  <c r="I592" i="40"/>
  <c r="I593" i="40"/>
  <c r="I594" i="40"/>
  <c r="S594" i="40" s="1"/>
  <c r="I595" i="40"/>
  <c r="I596" i="40"/>
  <c r="I597" i="40"/>
  <c r="I598" i="40"/>
  <c r="I599" i="40"/>
  <c r="I600" i="40"/>
  <c r="S600" i="40" s="1"/>
  <c r="I601" i="40"/>
  <c r="I602" i="40"/>
  <c r="I603" i="40"/>
  <c r="I604" i="40"/>
  <c r="I605" i="40"/>
  <c r="I606" i="40"/>
  <c r="S606" i="40" s="1"/>
  <c r="I607" i="40"/>
  <c r="I608" i="40"/>
  <c r="I609" i="40"/>
  <c r="I610" i="40"/>
  <c r="I611" i="40"/>
  <c r="R13" i="40"/>
  <c r="H14" i="40"/>
  <c r="H15" i="40"/>
  <c r="H16" i="40"/>
  <c r="H17" i="40"/>
  <c r="H18" i="40"/>
  <c r="H19" i="40"/>
  <c r="R19" i="40" s="1"/>
  <c r="H20" i="40"/>
  <c r="H21" i="40"/>
  <c r="H22" i="40"/>
  <c r="H23" i="40"/>
  <c r="H24" i="40"/>
  <c r="H25" i="40"/>
  <c r="R25" i="40" s="1"/>
  <c r="H26" i="40"/>
  <c r="H27" i="40"/>
  <c r="H28" i="40"/>
  <c r="H29" i="40"/>
  <c r="H30" i="40"/>
  <c r="H31" i="40"/>
  <c r="R31" i="40" s="1"/>
  <c r="H32" i="40"/>
  <c r="H33" i="40"/>
  <c r="H34" i="40"/>
  <c r="H35" i="40"/>
  <c r="H36" i="40"/>
  <c r="H37" i="40"/>
  <c r="R37" i="40" s="1"/>
  <c r="H38" i="40"/>
  <c r="H39" i="40"/>
  <c r="H40" i="40"/>
  <c r="H41" i="40"/>
  <c r="H42" i="40"/>
  <c r="H43" i="40"/>
  <c r="R43" i="40" s="1"/>
  <c r="H44" i="40"/>
  <c r="H45" i="40"/>
  <c r="H46" i="40"/>
  <c r="H47" i="40"/>
  <c r="H48" i="40"/>
  <c r="H49" i="40"/>
  <c r="R49" i="40" s="1"/>
  <c r="H50" i="40"/>
  <c r="H51" i="40"/>
  <c r="H52" i="40"/>
  <c r="H53" i="40"/>
  <c r="H54" i="40"/>
  <c r="H55" i="40"/>
  <c r="R55" i="40" s="1"/>
  <c r="H56" i="40"/>
  <c r="H57" i="40"/>
  <c r="H58" i="40"/>
  <c r="H59" i="40"/>
  <c r="H60" i="40"/>
  <c r="H61" i="40"/>
  <c r="R61" i="40" s="1"/>
  <c r="H62" i="40"/>
  <c r="H63" i="40"/>
  <c r="H64" i="40"/>
  <c r="H65" i="40"/>
  <c r="H66" i="40"/>
  <c r="H67" i="40"/>
  <c r="R67" i="40" s="1"/>
  <c r="H68" i="40"/>
  <c r="H69" i="40"/>
  <c r="H70" i="40"/>
  <c r="H71" i="40"/>
  <c r="H72" i="40"/>
  <c r="H73" i="40"/>
  <c r="R73" i="40" s="1"/>
  <c r="H74" i="40"/>
  <c r="H75" i="40"/>
  <c r="H76" i="40"/>
  <c r="H77" i="40"/>
  <c r="H78" i="40"/>
  <c r="H79" i="40"/>
  <c r="R79" i="40" s="1"/>
  <c r="H80" i="40"/>
  <c r="H81" i="40"/>
  <c r="H82" i="40"/>
  <c r="H83" i="40"/>
  <c r="H84" i="40"/>
  <c r="H85" i="40"/>
  <c r="R85" i="40" s="1"/>
  <c r="H86" i="40"/>
  <c r="H87" i="40"/>
  <c r="H88" i="40"/>
  <c r="H89" i="40"/>
  <c r="H90" i="40"/>
  <c r="H91" i="40"/>
  <c r="R91" i="40" s="1"/>
  <c r="H92" i="40"/>
  <c r="H93" i="40"/>
  <c r="H94" i="40"/>
  <c r="H95" i="40"/>
  <c r="H96" i="40"/>
  <c r="H97" i="40"/>
  <c r="R97" i="40" s="1"/>
  <c r="H98" i="40"/>
  <c r="H99" i="40"/>
  <c r="H100" i="40"/>
  <c r="H101" i="40"/>
  <c r="H102" i="40"/>
  <c r="H103" i="40"/>
  <c r="R103" i="40" s="1"/>
  <c r="H104" i="40"/>
  <c r="H105" i="40"/>
  <c r="H106" i="40"/>
  <c r="H107" i="40"/>
  <c r="H108" i="40"/>
  <c r="H109" i="40"/>
  <c r="R109" i="40" s="1"/>
  <c r="H110" i="40"/>
  <c r="H111" i="40"/>
  <c r="H112" i="40"/>
  <c r="H113" i="40"/>
  <c r="H114" i="40"/>
  <c r="H115" i="40"/>
  <c r="R115" i="40" s="1"/>
  <c r="H116" i="40"/>
  <c r="H117" i="40"/>
  <c r="H118" i="40"/>
  <c r="H119" i="40"/>
  <c r="H120" i="40"/>
  <c r="H121" i="40"/>
  <c r="R121" i="40" s="1"/>
  <c r="H122" i="40"/>
  <c r="H123" i="40"/>
  <c r="H124" i="40"/>
  <c r="H125" i="40"/>
  <c r="H126" i="40"/>
  <c r="H127" i="40"/>
  <c r="R127" i="40" s="1"/>
  <c r="H128" i="40"/>
  <c r="H129" i="40"/>
  <c r="H130" i="40"/>
  <c r="H131" i="40"/>
  <c r="H132" i="40"/>
  <c r="H133" i="40"/>
  <c r="R133" i="40" s="1"/>
  <c r="H134" i="40"/>
  <c r="H135" i="40"/>
  <c r="H136" i="40"/>
  <c r="H137" i="40"/>
  <c r="H138" i="40"/>
  <c r="H139" i="40"/>
  <c r="R139" i="40" s="1"/>
  <c r="H140" i="40"/>
  <c r="H141" i="40"/>
  <c r="H142" i="40"/>
  <c r="H143" i="40"/>
  <c r="H144" i="40"/>
  <c r="H145" i="40"/>
  <c r="R145" i="40" s="1"/>
  <c r="H146" i="40"/>
  <c r="H147" i="40"/>
  <c r="H148" i="40"/>
  <c r="H149" i="40"/>
  <c r="H150" i="40"/>
  <c r="H151" i="40"/>
  <c r="R151" i="40" s="1"/>
  <c r="H152" i="40"/>
  <c r="H153" i="40"/>
  <c r="H154" i="40"/>
  <c r="H155" i="40"/>
  <c r="H156" i="40"/>
  <c r="H157" i="40"/>
  <c r="R157" i="40" s="1"/>
  <c r="H158" i="40"/>
  <c r="H159" i="40"/>
  <c r="H160" i="40"/>
  <c r="H161" i="40"/>
  <c r="H162" i="40"/>
  <c r="H163" i="40"/>
  <c r="R163" i="40" s="1"/>
  <c r="H164" i="40"/>
  <c r="H165" i="40"/>
  <c r="H166" i="40"/>
  <c r="H167" i="40"/>
  <c r="H168" i="40"/>
  <c r="H169" i="40"/>
  <c r="R169" i="40" s="1"/>
  <c r="H170" i="40"/>
  <c r="H171" i="40"/>
  <c r="H172" i="40"/>
  <c r="H173" i="40"/>
  <c r="H174" i="40"/>
  <c r="H175" i="40"/>
  <c r="R175" i="40" s="1"/>
  <c r="H176" i="40"/>
  <c r="H177" i="40"/>
  <c r="H178" i="40"/>
  <c r="H179" i="40"/>
  <c r="H180" i="40"/>
  <c r="H181" i="40"/>
  <c r="R181" i="40" s="1"/>
  <c r="H182" i="40"/>
  <c r="H183" i="40"/>
  <c r="H184" i="40"/>
  <c r="H185" i="40"/>
  <c r="H186" i="40"/>
  <c r="H187" i="40"/>
  <c r="R187" i="40" s="1"/>
  <c r="H188" i="40"/>
  <c r="H189" i="40"/>
  <c r="H190" i="40"/>
  <c r="H191" i="40"/>
  <c r="H192" i="40"/>
  <c r="H193" i="40"/>
  <c r="R193" i="40" s="1"/>
  <c r="H194" i="40"/>
  <c r="H195" i="40"/>
  <c r="H196" i="40"/>
  <c r="H197" i="40"/>
  <c r="H198" i="40"/>
  <c r="H199" i="40"/>
  <c r="R199" i="40" s="1"/>
  <c r="H200" i="40"/>
  <c r="H201" i="40"/>
  <c r="H202" i="40"/>
  <c r="H203" i="40"/>
  <c r="H204" i="40"/>
  <c r="H205" i="40"/>
  <c r="R205" i="40" s="1"/>
  <c r="H206" i="40"/>
  <c r="H207" i="40"/>
  <c r="H208" i="40"/>
  <c r="H209" i="40"/>
  <c r="H210" i="40"/>
  <c r="H211" i="40"/>
  <c r="R211" i="40" s="1"/>
  <c r="H212" i="40"/>
  <c r="H213" i="40"/>
  <c r="H214" i="40"/>
  <c r="H215" i="40"/>
  <c r="H216" i="40"/>
  <c r="H217" i="40"/>
  <c r="R217" i="40" s="1"/>
  <c r="H218" i="40"/>
  <c r="H219" i="40"/>
  <c r="H220" i="40"/>
  <c r="H221" i="40"/>
  <c r="H222" i="40"/>
  <c r="H223" i="40"/>
  <c r="R223" i="40" s="1"/>
  <c r="H224" i="40"/>
  <c r="H225" i="40"/>
  <c r="H226" i="40"/>
  <c r="H227" i="40"/>
  <c r="H228" i="40"/>
  <c r="H229" i="40"/>
  <c r="R229" i="40" s="1"/>
  <c r="H230" i="40"/>
  <c r="H231" i="40"/>
  <c r="H232" i="40"/>
  <c r="H233" i="40"/>
  <c r="H234" i="40"/>
  <c r="H235" i="40"/>
  <c r="R235" i="40" s="1"/>
  <c r="H236" i="40"/>
  <c r="H237" i="40"/>
  <c r="H238" i="40"/>
  <c r="H239" i="40"/>
  <c r="H240" i="40"/>
  <c r="H241" i="40"/>
  <c r="R241" i="40" s="1"/>
  <c r="H242" i="40"/>
  <c r="H243" i="40"/>
  <c r="H244" i="40"/>
  <c r="H245" i="40"/>
  <c r="H246" i="40"/>
  <c r="H247" i="40"/>
  <c r="R247" i="40" s="1"/>
  <c r="H248" i="40"/>
  <c r="H249" i="40"/>
  <c r="H250" i="40"/>
  <c r="H251" i="40"/>
  <c r="H252" i="40"/>
  <c r="H253" i="40"/>
  <c r="R253" i="40" s="1"/>
  <c r="H254" i="40"/>
  <c r="H255" i="40"/>
  <c r="H256" i="40"/>
  <c r="H257" i="40"/>
  <c r="H258" i="40"/>
  <c r="H259" i="40"/>
  <c r="R259" i="40" s="1"/>
  <c r="H260" i="40"/>
  <c r="H261" i="40"/>
  <c r="H262" i="40"/>
  <c r="H263" i="40"/>
  <c r="H264" i="40"/>
  <c r="H265" i="40"/>
  <c r="R265" i="40" s="1"/>
  <c r="H266" i="40"/>
  <c r="H267" i="40"/>
  <c r="H268" i="40"/>
  <c r="H269" i="40"/>
  <c r="H270" i="40"/>
  <c r="H271" i="40"/>
  <c r="R271" i="40" s="1"/>
  <c r="H272" i="40"/>
  <c r="H273" i="40"/>
  <c r="H274" i="40"/>
  <c r="H275" i="40"/>
  <c r="H276" i="40"/>
  <c r="H277" i="40"/>
  <c r="R277" i="40" s="1"/>
  <c r="H278" i="40"/>
  <c r="H279" i="40"/>
  <c r="H280" i="40"/>
  <c r="H281" i="40"/>
  <c r="H282" i="40"/>
  <c r="H283" i="40"/>
  <c r="R283" i="40" s="1"/>
  <c r="H284" i="40"/>
  <c r="H285" i="40"/>
  <c r="H286" i="40"/>
  <c r="H287" i="40"/>
  <c r="H288" i="40"/>
  <c r="H289" i="40"/>
  <c r="R289" i="40" s="1"/>
  <c r="H290" i="40"/>
  <c r="H291" i="40"/>
  <c r="H292" i="40"/>
  <c r="H293" i="40"/>
  <c r="H294" i="40"/>
  <c r="H295" i="40"/>
  <c r="R295" i="40" s="1"/>
  <c r="H296" i="40"/>
  <c r="H297" i="40"/>
  <c r="H298" i="40"/>
  <c r="H299" i="40"/>
  <c r="H300" i="40"/>
  <c r="H301" i="40"/>
  <c r="R301" i="40" s="1"/>
  <c r="H302" i="40"/>
  <c r="H303" i="40"/>
  <c r="H304" i="40"/>
  <c r="H305" i="40"/>
  <c r="H306" i="40"/>
  <c r="H307" i="40"/>
  <c r="R307" i="40" s="1"/>
  <c r="H308" i="40"/>
  <c r="H309" i="40"/>
  <c r="H310" i="40"/>
  <c r="H311" i="40"/>
  <c r="H312" i="40"/>
  <c r="H313" i="40"/>
  <c r="R313" i="40" s="1"/>
  <c r="H314" i="40"/>
  <c r="H315" i="40"/>
  <c r="H316" i="40"/>
  <c r="H317" i="40"/>
  <c r="H318" i="40"/>
  <c r="H319" i="40"/>
  <c r="R319" i="40" s="1"/>
  <c r="H320" i="40"/>
  <c r="H321" i="40"/>
  <c r="H322" i="40"/>
  <c r="H323" i="40"/>
  <c r="H324" i="40"/>
  <c r="H325" i="40"/>
  <c r="R325" i="40" s="1"/>
  <c r="H326" i="40"/>
  <c r="H327" i="40"/>
  <c r="H328" i="40"/>
  <c r="H329" i="40"/>
  <c r="H330" i="40"/>
  <c r="H331" i="40"/>
  <c r="R331" i="40" s="1"/>
  <c r="H332" i="40"/>
  <c r="H333" i="40"/>
  <c r="H334" i="40"/>
  <c r="H335" i="40"/>
  <c r="H336" i="40"/>
  <c r="H337" i="40"/>
  <c r="R337" i="40" s="1"/>
  <c r="H338" i="40"/>
  <c r="H339" i="40"/>
  <c r="H340" i="40"/>
  <c r="H341" i="40"/>
  <c r="H342" i="40"/>
  <c r="H343" i="40"/>
  <c r="R343" i="40" s="1"/>
  <c r="H344" i="40"/>
  <c r="H345" i="40"/>
  <c r="H346" i="40"/>
  <c r="H347" i="40"/>
  <c r="H348" i="40"/>
  <c r="H349" i="40"/>
  <c r="R349" i="40" s="1"/>
  <c r="H350" i="40"/>
  <c r="H351" i="40"/>
  <c r="H352" i="40"/>
  <c r="H353" i="40"/>
  <c r="H354" i="40"/>
  <c r="H355" i="40"/>
  <c r="R355" i="40" s="1"/>
  <c r="H356" i="40"/>
  <c r="H357" i="40"/>
  <c r="H358" i="40"/>
  <c r="H359" i="40"/>
  <c r="H360" i="40"/>
  <c r="H361" i="40"/>
  <c r="R361" i="40" s="1"/>
  <c r="H362" i="40"/>
  <c r="H363" i="40"/>
  <c r="H364" i="40"/>
  <c r="H365" i="40"/>
  <c r="H366" i="40"/>
  <c r="H367" i="40"/>
  <c r="R367" i="40" s="1"/>
  <c r="H368" i="40"/>
  <c r="H369" i="40"/>
  <c r="H370" i="40"/>
  <c r="H371" i="40"/>
  <c r="H372" i="40"/>
  <c r="H373" i="40"/>
  <c r="R373" i="40" s="1"/>
  <c r="H374" i="40"/>
  <c r="H375" i="40"/>
  <c r="H376" i="40"/>
  <c r="H377" i="40"/>
  <c r="H378" i="40"/>
  <c r="H379" i="40"/>
  <c r="R379" i="40" s="1"/>
  <c r="H380" i="40"/>
  <c r="H381" i="40"/>
  <c r="H382" i="40"/>
  <c r="H383" i="40"/>
  <c r="H384" i="40"/>
  <c r="H385" i="40"/>
  <c r="R385" i="40" s="1"/>
  <c r="H386" i="40"/>
  <c r="H387" i="40"/>
  <c r="H388" i="40"/>
  <c r="H389" i="40"/>
  <c r="H390" i="40"/>
  <c r="H391" i="40"/>
  <c r="R391" i="40" s="1"/>
  <c r="H392" i="40"/>
  <c r="H393" i="40"/>
  <c r="H394" i="40"/>
  <c r="H395" i="40"/>
  <c r="H396" i="40"/>
  <c r="H397" i="40"/>
  <c r="R397" i="40" s="1"/>
  <c r="H398" i="40"/>
  <c r="H399" i="40"/>
  <c r="H400" i="40"/>
  <c r="H401" i="40"/>
  <c r="H402" i="40"/>
  <c r="H403" i="40"/>
  <c r="R403" i="40" s="1"/>
  <c r="H404" i="40"/>
  <c r="H405" i="40"/>
  <c r="H406" i="40"/>
  <c r="H407" i="40"/>
  <c r="H408" i="40"/>
  <c r="H409" i="40"/>
  <c r="R409" i="40" s="1"/>
  <c r="H410" i="40"/>
  <c r="H411" i="40"/>
  <c r="H412" i="40"/>
  <c r="H413" i="40"/>
  <c r="H414" i="40"/>
  <c r="H415" i="40"/>
  <c r="R415" i="40" s="1"/>
  <c r="H416" i="40"/>
  <c r="H417" i="40"/>
  <c r="H418" i="40"/>
  <c r="H419" i="40"/>
  <c r="H420" i="40"/>
  <c r="H421" i="40"/>
  <c r="R421" i="40" s="1"/>
  <c r="H422" i="40"/>
  <c r="H423" i="40"/>
  <c r="H424" i="40"/>
  <c r="H425" i="40"/>
  <c r="H426" i="40"/>
  <c r="H427" i="40"/>
  <c r="R427" i="40" s="1"/>
  <c r="H428" i="40"/>
  <c r="H429" i="40"/>
  <c r="H430" i="40"/>
  <c r="H431" i="40"/>
  <c r="H432" i="40"/>
  <c r="H433" i="40"/>
  <c r="R433" i="40" s="1"/>
  <c r="H434" i="40"/>
  <c r="H435" i="40"/>
  <c r="H436" i="40"/>
  <c r="H437" i="40"/>
  <c r="H438" i="40"/>
  <c r="H439" i="40"/>
  <c r="R439" i="40" s="1"/>
  <c r="H440" i="40"/>
  <c r="H441" i="40"/>
  <c r="H442" i="40"/>
  <c r="H443" i="40"/>
  <c r="H444" i="40"/>
  <c r="H445" i="40"/>
  <c r="R445" i="40" s="1"/>
  <c r="H446" i="40"/>
  <c r="H447" i="40"/>
  <c r="H448" i="40"/>
  <c r="H449" i="40"/>
  <c r="H450" i="40"/>
  <c r="H451" i="40"/>
  <c r="R451" i="40" s="1"/>
  <c r="H452" i="40"/>
  <c r="H453" i="40"/>
  <c r="H454" i="40"/>
  <c r="H455" i="40"/>
  <c r="H456" i="40"/>
  <c r="H457" i="40"/>
  <c r="R457" i="40" s="1"/>
  <c r="H458" i="40"/>
  <c r="H459" i="40"/>
  <c r="H460" i="40"/>
  <c r="H461" i="40"/>
  <c r="H462" i="40"/>
  <c r="H463" i="40"/>
  <c r="R463" i="40" s="1"/>
  <c r="H464" i="40"/>
  <c r="H465" i="40"/>
  <c r="H466" i="40"/>
  <c r="H467" i="40"/>
  <c r="H468" i="40"/>
  <c r="H469" i="40"/>
  <c r="R469" i="40" s="1"/>
  <c r="H470" i="40"/>
  <c r="H471" i="40"/>
  <c r="H472" i="40"/>
  <c r="H473" i="40"/>
  <c r="H474" i="40"/>
  <c r="H475" i="40"/>
  <c r="R475" i="40" s="1"/>
  <c r="H476" i="40"/>
  <c r="H477" i="40"/>
  <c r="H478" i="40"/>
  <c r="H479" i="40"/>
  <c r="H480" i="40"/>
  <c r="H481" i="40"/>
  <c r="R481" i="40" s="1"/>
  <c r="H482" i="40"/>
  <c r="H483" i="40"/>
  <c r="H484" i="40"/>
  <c r="H485" i="40"/>
  <c r="H486" i="40"/>
  <c r="H487" i="40"/>
  <c r="R487" i="40" s="1"/>
  <c r="H488" i="40"/>
  <c r="H489" i="40"/>
  <c r="H490" i="40"/>
  <c r="H491" i="40"/>
  <c r="H492" i="40"/>
  <c r="H493" i="40"/>
  <c r="R493" i="40" s="1"/>
  <c r="H494" i="40"/>
  <c r="H495" i="40"/>
  <c r="H496" i="40"/>
  <c r="H497" i="40"/>
  <c r="H498" i="40"/>
  <c r="H499" i="40"/>
  <c r="R499" i="40" s="1"/>
  <c r="H500" i="40"/>
  <c r="H501" i="40"/>
  <c r="H502" i="40"/>
  <c r="H503" i="40"/>
  <c r="H504" i="40"/>
  <c r="H505" i="40"/>
  <c r="R505" i="40" s="1"/>
  <c r="H506" i="40"/>
  <c r="H507" i="40"/>
  <c r="H508" i="40"/>
  <c r="H509" i="40"/>
  <c r="H510" i="40"/>
  <c r="H511" i="40"/>
  <c r="R511" i="40" s="1"/>
  <c r="H512" i="40"/>
  <c r="H513" i="40"/>
  <c r="H514" i="40"/>
  <c r="H515" i="40"/>
  <c r="H516" i="40"/>
  <c r="H517" i="40"/>
  <c r="R517" i="40" s="1"/>
  <c r="H518" i="40"/>
  <c r="H519" i="40"/>
  <c r="H520" i="40"/>
  <c r="H521" i="40"/>
  <c r="H522" i="40"/>
  <c r="H523" i="40"/>
  <c r="R523" i="40" s="1"/>
  <c r="H524" i="40"/>
  <c r="H525" i="40"/>
  <c r="H526" i="40"/>
  <c r="H527" i="40"/>
  <c r="H528" i="40"/>
  <c r="H529" i="40"/>
  <c r="R529" i="40" s="1"/>
  <c r="H530" i="40"/>
  <c r="H531" i="40"/>
  <c r="H532" i="40"/>
  <c r="H533" i="40"/>
  <c r="H534" i="40"/>
  <c r="H535" i="40"/>
  <c r="R535" i="40" s="1"/>
  <c r="H536" i="40"/>
  <c r="H537" i="40"/>
  <c r="H538" i="40"/>
  <c r="H539" i="40"/>
  <c r="H540" i="40"/>
  <c r="H541" i="40"/>
  <c r="R541" i="40" s="1"/>
  <c r="H542" i="40"/>
  <c r="H543" i="40"/>
  <c r="H544" i="40"/>
  <c r="H545" i="40"/>
  <c r="H546" i="40"/>
  <c r="H547" i="40"/>
  <c r="R547" i="40" s="1"/>
  <c r="H548" i="40"/>
  <c r="H549" i="40"/>
  <c r="H550" i="40"/>
  <c r="H551" i="40"/>
  <c r="H552" i="40"/>
  <c r="H553" i="40"/>
  <c r="R553" i="40" s="1"/>
  <c r="H554" i="40"/>
  <c r="H555" i="40"/>
  <c r="H556" i="40"/>
  <c r="H557" i="40"/>
  <c r="H558" i="40"/>
  <c r="H559" i="40"/>
  <c r="R559" i="40" s="1"/>
  <c r="H560" i="40"/>
  <c r="H561" i="40"/>
  <c r="H562" i="40"/>
  <c r="H563" i="40"/>
  <c r="H564" i="40"/>
  <c r="H565" i="40"/>
  <c r="R565" i="40" s="1"/>
  <c r="H566" i="40"/>
  <c r="H567" i="40"/>
  <c r="H568" i="40"/>
  <c r="H569" i="40"/>
  <c r="H570" i="40"/>
  <c r="H571" i="40"/>
  <c r="R571" i="40" s="1"/>
  <c r="H572" i="40"/>
  <c r="H573" i="40"/>
  <c r="H574" i="40"/>
  <c r="H575" i="40"/>
  <c r="H576" i="40"/>
  <c r="H577" i="40"/>
  <c r="R577" i="40" s="1"/>
  <c r="H578" i="40"/>
  <c r="H579" i="40"/>
  <c r="H580" i="40"/>
  <c r="H581" i="40"/>
  <c r="H582" i="40"/>
  <c r="H583" i="40"/>
  <c r="R583" i="40" s="1"/>
  <c r="H584" i="40"/>
  <c r="H585" i="40"/>
  <c r="H586" i="40"/>
  <c r="H587" i="40"/>
  <c r="H588" i="40"/>
  <c r="H589" i="40"/>
  <c r="R589" i="40" s="1"/>
  <c r="H590" i="40"/>
  <c r="H591" i="40"/>
  <c r="H592" i="40"/>
  <c r="H593" i="40"/>
  <c r="H594" i="40"/>
  <c r="H595" i="40"/>
  <c r="R595" i="40" s="1"/>
  <c r="H596" i="40"/>
  <c r="H597" i="40"/>
  <c r="H598" i="40"/>
  <c r="H599" i="40"/>
  <c r="H600" i="40"/>
  <c r="H601" i="40"/>
  <c r="R601" i="40" s="1"/>
  <c r="H602" i="40"/>
  <c r="H603" i="40"/>
  <c r="H604" i="40"/>
  <c r="H605" i="40"/>
  <c r="H606" i="40"/>
  <c r="H607" i="40"/>
  <c r="R607" i="40" s="1"/>
  <c r="H608" i="40"/>
  <c r="H609" i="40"/>
  <c r="H610" i="40"/>
  <c r="H611" i="40"/>
  <c r="H612" i="40"/>
  <c r="H613" i="40"/>
  <c r="R613" i="40" s="1"/>
  <c r="H614" i="40"/>
  <c r="H615" i="40"/>
  <c r="H616" i="40"/>
  <c r="H617" i="40"/>
  <c r="H618" i="40"/>
  <c r="H619" i="40"/>
  <c r="R619" i="40" s="1"/>
  <c r="H620" i="40"/>
  <c r="H621" i="40"/>
  <c r="H622" i="40"/>
  <c r="H623" i="40"/>
  <c r="H624" i="40"/>
  <c r="H625" i="40"/>
  <c r="R625" i="40" s="1"/>
  <c r="H626" i="40"/>
  <c r="H627" i="40"/>
  <c r="H628" i="40"/>
  <c r="R628" i="40" s="1"/>
  <c r="H629" i="40"/>
  <c r="H630" i="40"/>
  <c r="H631" i="40"/>
  <c r="R631" i="40" s="1"/>
  <c r="H632" i="40"/>
  <c r="H633" i="40"/>
  <c r="H634" i="40"/>
  <c r="R634" i="40" s="1"/>
  <c r="H635" i="40"/>
  <c r="H636" i="40"/>
  <c r="H637" i="40"/>
  <c r="R637" i="40" s="1"/>
  <c r="H638" i="40"/>
  <c r="H639" i="40"/>
  <c r="H640" i="40"/>
  <c r="R640" i="40" s="1"/>
  <c r="H641" i="40"/>
  <c r="H642" i="40"/>
  <c r="H643" i="40"/>
  <c r="R643" i="40" s="1"/>
  <c r="H644" i="40"/>
  <c r="H645" i="40"/>
  <c r="H646" i="40"/>
  <c r="R646" i="40" s="1"/>
  <c r="H647" i="40"/>
  <c r="H648" i="40"/>
  <c r="H649" i="40"/>
  <c r="R649" i="40" s="1"/>
  <c r="H650" i="40"/>
  <c r="H651" i="40"/>
  <c r="H652" i="40"/>
  <c r="R652" i="40" s="1"/>
  <c r="H653" i="40"/>
  <c r="H654" i="40"/>
  <c r="H655" i="40"/>
  <c r="R655" i="40" s="1"/>
  <c r="H656" i="40"/>
  <c r="H657" i="40"/>
  <c r="H658" i="40"/>
  <c r="R658" i="40" s="1"/>
  <c r="H659" i="40"/>
  <c r="H660" i="40"/>
  <c r="H661" i="40"/>
  <c r="R661" i="40" s="1"/>
  <c r="H662" i="40"/>
  <c r="H663" i="40"/>
  <c r="H664" i="40"/>
  <c r="R664" i="40" s="1"/>
  <c r="H665" i="40"/>
  <c r="H666" i="40"/>
  <c r="H667" i="40"/>
  <c r="R667" i="40" s="1"/>
  <c r="H668" i="40"/>
  <c r="H669" i="40"/>
  <c r="H670" i="40"/>
  <c r="R670" i="40" s="1"/>
  <c r="H671" i="40"/>
  <c r="H672" i="40"/>
  <c r="H673" i="40"/>
  <c r="R673" i="40" s="1"/>
  <c r="H674" i="40"/>
  <c r="H675" i="40"/>
  <c r="H676" i="40"/>
  <c r="R676" i="40" s="1"/>
  <c r="H677" i="40"/>
  <c r="H678" i="40"/>
  <c r="H679" i="40"/>
  <c r="R679" i="40" s="1"/>
  <c r="H680" i="40"/>
  <c r="H681" i="40"/>
  <c r="H682" i="40"/>
  <c r="R682" i="40" s="1"/>
  <c r="H683" i="40"/>
  <c r="H684" i="40"/>
  <c r="H685" i="40"/>
  <c r="R685" i="40" s="1"/>
  <c r="H686" i="40"/>
  <c r="H687" i="40"/>
  <c r="H688" i="40"/>
  <c r="R688" i="40" s="1"/>
  <c r="H689" i="40"/>
  <c r="H690" i="40"/>
  <c r="H691" i="40"/>
  <c r="R691" i="40" s="1"/>
  <c r="H692" i="40"/>
  <c r="H693" i="40"/>
  <c r="H694" i="40"/>
  <c r="R694" i="40" s="1"/>
  <c r="H695" i="40"/>
  <c r="H696" i="40"/>
  <c r="H697" i="40"/>
  <c r="R697" i="40" s="1"/>
  <c r="H698" i="40"/>
  <c r="H699" i="40"/>
  <c r="H700" i="40"/>
  <c r="R700" i="40" s="1"/>
  <c r="H701" i="40"/>
  <c r="H702" i="40"/>
  <c r="H703" i="40"/>
  <c r="R703" i="40" s="1"/>
  <c r="H704" i="40"/>
  <c r="H705" i="40"/>
  <c r="H706" i="40"/>
  <c r="R706" i="40" s="1"/>
  <c r="H707" i="40"/>
  <c r="H708" i="40"/>
  <c r="H709" i="40"/>
  <c r="R709" i="40" s="1"/>
  <c r="H710" i="40"/>
  <c r="H711" i="40"/>
  <c r="H712" i="40"/>
  <c r="R712" i="40" s="1"/>
  <c r="H713" i="40"/>
  <c r="H714" i="40"/>
  <c r="H715" i="40"/>
  <c r="R715" i="40" s="1"/>
  <c r="H716" i="40"/>
  <c r="H717" i="40"/>
  <c r="H718" i="40"/>
  <c r="R718" i="40" s="1"/>
  <c r="H719" i="40"/>
  <c r="H720" i="40"/>
  <c r="H721" i="40"/>
  <c r="R721" i="40" s="1"/>
  <c r="H722" i="40"/>
  <c r="H723" i="40"/>
  <c r="H724" i="40"/>
  <c r="R724" i="40" s="1"/>
  <c r="H725" i="40"/>
  <c r="H726" i="40"/>
  <c r="H727" i="40"/>
  <c r="R727" i="40" s="1"/>
  <c r="H728" i="40"/>
  <c r="H729" i="40"/>
  <c r="H730" i="40"/>
  <c r="R730" i="40" s="1"/>
  <c r="H731" i="40"/>
  <c r="H732" i="40"/>
  <c r="H733" i="40"/>
  <c r="R733" i="40" s="1"/>
  <c r="H734" i="40"/>
  <c r="H735" i="40"/>
  <c r="H736" i="40"/>
  <c r="R736" i="40" s="1"/>
  <c r="H737" i="40"/>
  <c r="H738" i="40"/>
  <c r="H739" i="40"/>
  <c r="R739" i="40" s="1"/>
  <c r="H740" i="40"/>
  <c r="H741" i="40"/>
  <c r="H742" i="40"/>
  <c r="R742" i="40" s="1"/>
  <c r="H743" i="40"/>
  <c r="H744" i="40"/>
  <c r="H745" i="40"/>
  <c r="R745" i="40" s="1"/>
  <c r="H746" i="40"/>
  <c r="H747" i="40"/>
  <c r="H748" i="40"/>
  <c r="R748" i="40" s="1"/>
  <c r="H749" i="40"/>
  <c r="H750" i="40"/>
  <c r="H751" i="40"/>
  <c r="R751" i="40" s="1"/>
  <c r="H752" i="40"/>
  <c r="H753" i="40"/>
  <c r="H754" i="40"/>
  <c r="R754" i="40" s="1"/>
  <c r="H755" i="40"/>
  <c r="H756" i="40"/>
  <c r="H757" i="40"/>
  <c r="R757" i="40" s="1"/>
  <c r="H758" i="40"/>
  <c r="H759" i="40"/>
  <c r="H760" i="40"/>
  <c r="R760" i="40" s="1"/>
  <c r="H761" i="40"/>
  <c r="H762" i="40"/>
  <c r="H763" i="40"/>
  <c r="R763" i="40" s="1"/>
  <c r="H764" i="40"/>
  <c r="H765" i="40"/>
  <c r="H766" i="40"/>
  <c r="R766" i="40" s="1"/>
  <c r="H767" i="40"/>
  <c r="H768" i="40"/>
  <c r="H769" i="40"/>
  <c r="R769" i="40" s="1"/>
  <c r="H770" i="40"/>
  <c r="H771" i="40"/>
  <c r="H772" i="40"/>
  <c r="R772" i="40" s="1"/>
  <c r="H773" i="40"/>
  <c r="H774" i="40"/>
  <c r="H775" i="40"/>
  <c r="R775" i="40" s="1"/>
  <c r="H776" i="40"/>
  <c r="H777" i="40"/>
  <c r="H778" i="40"/>
  <c r="R778" i="40" s="1"/>
  <c r="H779" i="40"/>
  <c r="H780" i="40"/>
  <c r="H781" i="40"/>
  <c r="R781" i="40" s="1"/>
  <c r="H782" i="40"/>
  <c r="H783" i="40"/>
  <c r="H784" i="40"/>
  <c r="R784" i="40" s="1"/>
  <c r="H785" i="40"/>
  <c r="H786" i="40"/>
  <c r="H787" i="40"/>
  <c r="R787" i="40" s="1"/>
  <c r="H788" i="40"/>
  <c r="H789" i="40"/>
  <c r="H790" i="40"/>
  <c r="R790" i="40" s="1"/>
  <c r="H791" i="40"/>
  <c r="H792" i="40"/>
  <c r="H793" i="40"/>
  <c r="R793" i="40" s="1"/>
  <c r="H794" i="40"/>
  <c r="H795" i="40"/>
  <c r="H796" i="40"/>
  <c r="R796" i="40" s="1"/>
  <c r="H797" i="40"/>
  <c r="H798" i="40"/>
  <c r="H799" i="40"/>
  <c r="R799" i="40" s="1"/>
  <c r="H800" i="40"/>
  <c r="H801" i="40"/>
  <c r="H802" i="40"/>
  <c r="R802" i="40" s="1"/>
  <c r="H803" i="40"/>
  <c r="H804" i="40"/>
  <c r="H805" i="40"/>
  <c r="R805" i="40" s="1"/>
  <c r="H806" i="40"/>
  <c r="H807" i="40"/>
  <c r="H808" i="40"/>
  <c r="R808" i="40" s="1"/>
  <c r="H809" i="40"/>
  <c r="H810" i="40"/>
  <c r="H811" i="40"/>
  <c r="R811" i="40" s="1"/>
  <c r="H812" i="40"/>
  <c r="H813" i="40"/>
  <c r="H814" i="40"/>
  <c r="R814" i="40" s="1"/>
  <c r="H815" i="40"/>
  <c r="H816" i="40"/>
  <c r="H817" i="40"/>
  <c r="R817" i="40" s="1"/>
  <c r="H818" i="40"/>
  <c r="H819" i="40"/>
  <c r="H820" i="40"/>
  <c r="R820" i="40" s="1"/>
  <c r="H821" i="40"/>
  <c r="H822" i="40"/>
  <c r="H823" i="40"/>
  <c r="R823" i="40" s="1"/>
  <c r="H824" i="40"/>
  <c r="H825" i="40"/>
  <c r="H826" i="40"/>
  <c r="R826" i="40" s="1"/>
  <c r="H827" i="40"/>
  <c r="H828" i="40"/>
  <c r="H829" i="40"/>
  <c r="R829" i="40" s="1"/>
  <c r="H830" i="40"/>
  <c r="H831" i="40"/>
  <c r="H832" i="40"/>
  <c r="R832" i="40" s="1"/>
  <c r="H833" i="40"/>
  <c r="H834" i="40"/>
  <c r="H835" i="40"/>
  <c r="R835" i="40" s="1"/>
  <c r="H836" i="40"/>
  <c r="H837" i="40"/>
  <c r="H838" i="40"/>
  <c r="R838" i="40" s="1"/>
  <c r="H839" i="40"/>
  <c r="H840" i="40"/>
  <c r="H841" i="40"/>
  <c r="R841" i="40" s="1"/>
  <c r="H842" i="40"/>
  <c r="H843" i="40"/>
  <c r="H844" i="40"/>
  <c r="R844" i="40" s="1"/>
  <c r="H845" i="40"/>
  <c r="H846" i="40"/>
  <c r="H847" i="40"/>
  <c r="R847" i="40" s="1"/>
  <c r="H848" i="40"/>
  <c r="H849" i="40"/>
  <c r="H850" i="40"/>
  <c r="R850" i="40" s="1"/>
  <c r="H851" i="40"/>
  <c r="H852" i="40"/>
  <c r="H853" i="40"/>
  <c r="R853" i="40" s="1"/>
  <c r="H854" i="40"/>
  <c r="H855" i="40"/>
  <c r="H856" i="40"/>
  <c r="R856" i="40" s="1"/>
  <c r="H857" i="40"/>
  <c r="H858" i="40"/>
  <c r="H859" i="40"/>
  <c r="R859" i="40" s="1"/>
  <c r="H860" i="40"/>
  <c r="H861" i="40"/>
  <c r="H862" i="40"/>
  <c r="R862" i="40" s="1"/>
  <c r="H863" i="40"/>
  <c r="H864" i="40"/>
  <c r="H865" i="40"/>
  <c r="R865" i="40" s="1"/>
  <c r="H866" i="40"/>
  <c r="H867" i="40"/>
  <c r="H868" i="40"/>
  <c r="R868" i="40" s="1"/>
  <c r="H869" i="40"/>
  <c r="H870" i="40"/>
  <c r="H871" i="40"/>
  <c r="R871" i="40" s="1"/>
  <c r="H872" i="40"/>
  <c r="H873" i="40"/>
  <c r="H874" i="40"/>
  <c r="R874" i="40" s="1"/>
  <c r="H875" i="40"/>
  <c r="H876" i="40"/>
  <c r="H877" i="40"/>
  <c r="R877" i="40" s="1"/>
  <c r="H878" i="40"/>
  <c r="H879" i="40"/>
  <c r="H880" i="40"/>
  <c r="R880" i="40" s="1"/>
  <c r="H881" i="40"/>
  <c r="H882" i="40"/>
  <c r="H883" i="40"/>
  <c r="R883" i="40" s="1"/>
  <c r="H884" i="40"/>
  <c r="H885" i="40"/>
  <c r="H886" i="40"/>
  <c r="R886" i="40" s="1"/>
  <c r="H887" i="40"/>
  <c r="H888" i="40"/>
  <c r="H889" i="40"/>
  <c r="R889" i="40" s="1"/>
  <c r="H890" i="40"/>
  <c r="H891" i="40"/>
  <c r="H892" i="40"/>
  <c r="R892" i="40" s="1"/>
  <c r="H893" i="40"/>
  <c r="H894" i="40"/>
  <c r="H895" i="40"/>
  <c r="R895" i="40" s="1"/>
  <c r="H896" i="40"/>
  <c r="H897" i="40"/>
  <c r="H898" i="40"/>
  <c r="R898" i="40" s="1"/>
  <c r="H899" i="40"/>
  <c r="H900" i="40"/>
  <c r="H901" i="40"/>
  <c r="R901" i="40" s="1"/>
  <c r="H902" i="40"/>
  <c r="H903" i="40"/>
  <c r="H904" i="40"/>
  <c r="R904" i="40" s="1"/>
  <c r="H905" i="40"/>
  <c r="H906" i="40"/>
  <c r="H907" i="40"/>
  <c r="R907" i="40" s="1"/>
  <c r="H908" i="40"/>
  <c r="H909" i="40"/>
  <c r="H910" i="40"/>
  <c r="R910" i="40" s="1"/>
  <c r="H911" i="40"/>
  <c r="H912" i="40"/>
  <c r="H913" i="40"/>
  <c r="R913" i="40" s="1"/>
  <c r="H914" i="40"/>
  <c r="H915" i="40"/>
  <c r="H916" i="40"/>
  <c r="R916" i="40" s="1"/>
  <c r="H917" i="40"/>
  <c r="H918" i="40"/>
  <c r="H919" i="40"/>
  <c r="R919" i="40" s="1"/>
  <c r="H920" i="40"/>
  <c r="H921" i="40"/>
  <c r="H922" i="40"/>
  <c r="R922" i="40" s="1"/>
  <c r="H923" i="40"/>
  <c r="H924" i="40"/>
  <c r="H925" i="40"/>
  <c r="R925" i="40" s="1"/>
  <c r="H926" i="40"/>
  <c r="H927" i="40"/>
  <c r="H928" i="40"/>
  <c r="R928" i="40" s="1"/>
  <c r="H929" i="40"/>
  <c r="H930" i="40"/>
  <c r="H931" i="40"/>
  <c r="R931" i="40" s="1"/>
  <c r="H932" i="40"/>
  <c r="H933" i="40"/>
  <c r="H934" i="40"/>
  <c r="R934" i="40" s="1"/>
  <c r="H935" i="40"/>
  <c r="H936" i="40"/>
  <c r="H937" i="40"/>
  <c r="R937" i="40" s="1"/>
  <c r="H938" i="40"/>
  <c r="H939" i="40"/>
  <c r="H940" i="40"/>
  <c r="R940" i="40" s="1"/>
  <c r="H941" i="40"/>
  <c r="H942" i="40"/>
  <c r="H943" i="40"/>
  <c r="R943" i="40" s="1"/>
  <c r="H944" i="40"/>
  <c r="H945" i="40"/>
  <c r="H946" i="40"/>
  <c r="R946" i="40" s="1"/>
  <c r="H947" i="40"/>
  <c r="H948" i="40"/>
  <c r="H949" i="40"/>
  <c r="R949" i="40" s="1"/>
  <c r="H950" i="40"/>
  <c r="H951" i="40"/>
  <c r="H952" i="40"/>
  <c r="R952" i="40" s="1"/>
  <c r="H953" i="40"/>
  <c r="H954" i="40"/>
  <c r="H955" i="40"/>
  <c r="R955" i="40" s="1"/>
  <c r="H956" i="40"/>
  <c r="H957" i="40"/>
  <c r="H958" i="40"/>
  <c r="R958" i="40" s="1"/>
  <c r="H959" i="40"/>
  <c r="H960" i="40"/>
  <c r="H961" i="40"/>
  <c r="R961" i="40" s="1"/>
  <c r="H962" i="40"/>
  <c r="H963" i="40"/>
  <c r="H964" i="40"/>
  <c r="R964" i="40" s="1"/>
  <c r="H965" i="40"/>
  <c r="H966" i="40"/>
  <c r="H967" i="40"/>
  <c r="R967" i="40" s="1"/>
  <c r="H968" i="40"/>
  <c r="H969" i="40"/>
  <c r="H970" i="40"/>
  <c r="R970" i="40" s="1"/>
  <c r="H971" i="40"/>
  <c r="H972" i="40"/>
  <c r="H973" i="40"/>
  <c r="R973" i="40" s="1"/>
  <c r="H974" i="40"/>
  <c r="H975" i="40"/>
  <c r="H976" i="40"/>
  <c r="R976" i="40" s="1"/>
  <c r="H977" i="40"/>
  <c r="H978" i="40"/>
  <c r="H979" i="40"/>
  <c r="R979" i="40" s="1"/>
  <c r="H980" i="40"/>
  <c r="H981" i="40"/>
  <c r="H982" i="40"/>
  <c r="R982" i="40" s="1"/>
  <c r="H983" i="40"/>
  <c r="H984" i="40"/>
  <c r="H985" i="40"/>
  <c r="R985" i="40" s="1"/>
  <c r="H986" i="40"/>
  <c r="H987" i="40"/>
  <c r="H988" i="40"/>
  <c r="R988" i="40" s="1"/>
  <c r="H989" i="40"/>
  <c r="H990" i="40"/>
  <c r="H991" i="40"/>
  <c r="R991" i="40" s="1"/>
  <c r="H992" i="40"/>
  <c r="H993" i="40"/>
  <c r="H994" i="40"/>
  <c r="R994" i="40" s="1"/>
  <c r="H995" i="40"/>
  <c r="H996" i="40"/>
  <c r="H997" i="40"/>
  <c r="R997" i="40" s="1"/>
  <c r="H998" i="40"/>
  <c r="H999" i="40"/>
  <c r="H1000" i="40"/>
  <c r="R1000" i="40" s="1"/>
  <c r="H1001" i="40"/>
  <c r="H1002" i="40"/>
  <c r="H1003" i="40"/>
  <c r="R1003" i="40" s="1"/>
  <c r="H1004" i="40"/>
  <c r="H1005" i="40"/>
  <c r="H1006" i="40"/>
  <c r="R1006" i="40" s="1"/>
  <c r="H1007" i="40"/>
  <c r="H1008" i="40"/>
  <c r="H1009" i="40"/>
  <c r="R1009" i="40" s="1"/>
  <c r="H1010" i="40"/>
  <c r="H1011" i="40"/>
  <c r="H1012" i="40"/>
  <c r="R1012" i="40" s="1"/>
  <c r="H1013" i="40"/>
  <c r="H1014" i="40"/>
  <c r="H1015" i="40"/>
  <c r="R1015" i="40" s="1"/>
  <c r="H1016" i="40"/>
  <c r="H1017" i="40"/>
  <c r="H1018" i="40"/>
  <c r="R1018" i="40" s="1"/>
  <c r="H1019" i="40"/>
  <c r="H1020" i="40"/>
  <c r="H1021" i="40"/>
  <c r="R1021" i="40" s="1"/>
  <c r="H1022" i="40"/>
  <c r="H1023" i="40"/>
  <c r="H1024" i="40"/>
  <c r="R1024" i="40" s="1"/>
  <c r="H1025" i="40"/>
  <c r="H1026" i="40"/>
  <c r="H1027" i="40"/>
  <c r="R1027" i="40" s="1"/>
  <c r="H1028" i="40"/>
  <c r="H1029" i="40"/>
  <c r="H1030" i="40"/>
  <c r="R1030" i="40" s="1"/>
  <c r="H1031" i="40"/>
  <c r="H1032" i="40"/>
  <c r="H1033" i="40"/>
  <c r="R1033" i="40" s="1"/>
  <c r="H1034" i="40"/>
  <c r="H1035" i="40"/>
  <c r="H1036" i="40"/>
  <c r="R1036" i="40" s="1"/>
  <c r="H1037" i="40"/>
  <c r="H1038" i="40"/>
  <c r="H1039" i="40"/>
  <c r="R1039" i="40" s="1"/>
  <c r="H1040" i="40"/>
  <c r="H1041" i="40"/>
  <c r="H1042" i="40"/>
  <c r="R1042" i="40" s="1"/>
  <c r="H1043" i="40"/>
  <c r="H1044" i="40"/>
  <c r="H1045" i="40"/>
  <c r="R1045" i="40" s="1"/>
  <c r="H1046" i="40"/>
  <c r="H1047" i="40"/>
  <c r="H1048" i="40"/>
  <c r="R1048" i="40" s="1"/>
  <c r="H1049" i="40"/>
  <c r="H1050" i="40"/>
  <c r="H1051" i="40"/>
  <c r="R1051" i="40" s="1"/>
  <c r="H1052" i="40"/>
  <c r="H1053" i="40"/>
  <c r="H1054" i="40"/>
  <c r="R1054" i="40" s="1"/>
  <c r="H1055" i="40"/>
  <c r="H1056" i="40"/>
  <c r="H1057" i="40"/>
  <c r="R1057" i="40" s="1"/>
  <c r="H1058" i="40"/>
  <c r="H1059" i="40"/>
  <c r="H1060" i="40"/>
  <c r="R1060" i="40" s="1"/>
  <c r="H1061" i="40"/>
  <c r="H1062" i="40"/>
  <c r="H1063" i="40"/>
  <c r="R1063" i="40" s="1"/>
  <c r="H1064" i="40"/>
  <c r="H1065" i="40"/>
  <c r="H1066" i="40"/>
  <c r="R1066" i="40" s="1"/>
  <c r="H1067" i="40"/>
  <c r="H1068" i="40"/>
  <c r="H1069" i="40"/>
  <c r="R1069" i="40" s="1"/>
  <c r="H1070" i="40"/>
  <c r="H1071" i="40"/>
  <c r="H1072" i="40"/>
  <c r="R1072" i="40" s="1"/>
  <c r="H1073" i="40"/>
  <c r="H1074" i="40"/>
  <c r="H1075" i="40"/>
  <c r="R1075" i="40" s="1"/>
  <c r="H1076" i="40"/>
  <c r="H1077" i="40"/>
  <c r="H1078" i="40"/>
  <c r="R1078" i="40" s="1"/>
  <c r="H1079" i="40"/>
  <c r="H1080" i="40"/>
  <c r="H1081" i="40"/>
  <c r="R1081" i="40" s="1"/>
  <c r="H1082" i="40"/>
  <c r="H1083" i="40"/>
  <c r="H1084" i="40"/>
  <c r="R1084" i="40" s="1"/>
  <c r="H1085" i="40"/>
  <c r="H1086" i="40"/>
  <c r="H1087" i="40"/>
  <c r="R1087" i="40" s="1"/>
  <c r="H1088" i="40"/>
  <c r="H1089" i="40"/>
  <c r="H1090" i="40"/>
  <c r="R1090" i="40" s="1"/>
  <c r="H1091" i="40"/>
  <c r="H1092" i="40"/>
  <c r="H1093" i="40"/>
  <c r="R1093" i="40" s="1"/>
  <c r="H1094" i="40"/>
  <c r="H1095" i="40"/>
  <c r="H1096" i="40"/>
  <c r="R1096" i="40" s="1"/>
  <c r="H1097" i="40"/>
  <c r="H1098" i="40"/>
  <c r="H1099" i="40"/>
  <c r="R1099" i="40" s="1"/>
  <c r="H1100" i="40"/>
  <c r="H1101" i="40"/>
  <c r="H1102" i="40"/>
  <c r="R1102" i="40" s="1"/>
  <c r="H1103" i="40"/>
  <c r="H1104" i="40"/>
  <c r="H1105" i="40"/>
  <c r="R1105" i="40" s="1"/>
  <c r="H1106" i="40"/>
  <c r="H1107" i="40"/>
  <c r="H1108" i="40"/>
  <c r="R1108" i="40" s="1"/>
  <c r="H1109" i="40"/>
  <c r="H1110" i="40"/>
  <c r="H1111" i="40"/>
  <c r="R1111" i="40" s="1"/>
  <c r="H1112" i="40"/>
  <c r="H1113" i="40"/>
  <c r="H1114" i="40"/>
  <c r="R1114" i="40" s="1"/>
  <c r="H1115" i="40"/>
  <c r="H1116" i="40"/>
  <c r="H1117" i="40"/>
  <c r="R1117" i="40" s="1"/>
  <c r="H1118" i="40"/>
  <c r="H1119" i="40"/>
  <c r="H1120" i="40"/>
  <c r="R1120" i="40" s="1"/>
  <c r="H1121" i="40"/>
  <c r="H1122" i="40"/>
  <c r="H1123" i="40"/>
  <c r="R1123" i="40" s="1"/>
  <c r="H1124" i="40"/>
  <c r="H1125" i="40"/>
  <c r="H1126" i="40"/>
  <c r="R1126" i="40" s="1"/>
  <c r="H1127" i="40"/>
  <c r="H1128" i="40"/>
  <c r="H1129" i="40"/>
  <c r="R1129" i="40" s="1"/>
  <c r="H1130" i="40"/>
  <c r="H1131" i="40"/>
  <c r="H1132" i="40"/>
  <c r="R1132" i="40" s="1"/>
  <c r="H1133" i="40"/>
  <c r="H1134" i="40"/>
  <c r="H1135" i="40"/>
  <c r="R1135" i="40" s="1"/>
  <c r="H1136" i="40"/>
  <c r="H1137" i="40"/>
  <c r="H1138" i="40"/>
  <c r="R1138" i="40" s="1"/>
  <c r="H1139" i="40"/>
  <c r="H1140" i="40"/>
  <c r="H1141" i="40"/>
  <c r="R1141" i="40" s="1"/>
  <c r="H1142" i="40"/>
  <c r="H1143" i="40"/>
  <c r="H1144" i="40"/>
  <c r="R1144" i="40" s="1"/>
  <c r="H1145" i="40"/>
  <c r="H1146" i="40"/>
  <c r="H1147" i="40"/>
  <c r="R1147" i="40" s="1"/>
  <c r="H1148" i="40"/>
  <c r="H1149" i="40"/>
  <c r="H1150" i="40"/>
  <c r="R1150" i="40" s="1"/>
  <c r="H1151" i="40"/>
  <c r="H1152" i="40"/>
  <c r="H1153" i="40"/>
  <c r="R1153" i="40" s="1"/>
  <c r="H1154" i="40"/>
  <c r="H1155" i="40"/>
  <c r="H1156" i="40"/>
  <c r="R1156" i="40" s="1"/>
  <c r="H1157" i="40"/>
  <c r="H1158" i="40"/>
  <c r="H1159" i="40"/>
  <c r="R1159" i="40" s="1"/>
  <c r="H1160" i="40"/>
  <c r="H1161" i="40"/>
  <c r="H1162" i="40"/>
  <c r="R1162" i="40" s="1"/>
  <c r="H1163" i="40"/>
  <c r="H1164" i="40"/>
  <c r="H1165" i="40"/>
  <c r="R1165" i="40" s="1"/>
  <c r="H1166" i="40"/>
  <c r="H1167" i="40"/>
  <c r="H1168" i="40"/>
  <c r="R1168" i="40" s="1"/>
  <c r="H1169" i="40"/>
  <c r="H1170" i="40"/>
  <c r="H1171" i="40"/>
  <c r="R1171" i="40" s="1"/>
  <c r="H1172" i="40"/>
  <c r="H1173" i="40"/>
  <c r="H1174" i="40"/>
  <c r="R1174" i="40" s="1"/>
  <c r="H1175" i="40"/>
  <c r="H1176" i="40"/>
  <c r="H1177" i="40"/>
  <c r="R1177" i="40" s="1"/>
  <c r="H1178" i="40"/>
  <c r="H1179" i="40"/>
  <c r="H1180" i="40"/>
  <c r="R1180" i="40" s="1"/>
  <c r="H1181" i="40"/>
  <c r="H1182" i="40"/>
  <c r="H1183" i="40"/>
  <c r="R1183" i="40" s="1"/>
  <c r="H1184" i="40"/>
  <c r="H1185" i="40"/>
  <c r="H1186" i="40"/>
  <c r="R1186" i="40" s="1"/>
  <c r="H1187" i="40"/>
  <c r="H1188" i="40"/>
  <c r="H1189" i="40"/>
  <c r="R1189" i="40" s="1"/>
  <c r="H1190" i="40"/>
  <c r="H1191" i="40"/>
  <c r="H1192" i="40"/>
  <c r="R1192" i="40" s="1"/>
  <c r="H1193" i="40"/>
  <c r="H1194" i="40"/>
  <c r="H1195" i="40"/>
  <c r="R1195" i="40" s="1"/>
  <c r="H1196" i="40"/>
  <c r="H1197" i="40"/>
  <c r="H1198" i="40"/>
  <c r="R1198" i="40" s="1"/>
  <c r="H1199" i="40"/>
  <c r="H1200" i="40"/>
  <c r="H1201" i="40"/>
  <c r="R1201" i="40" s="1"/>
  <c r="H1202" i="40"/>
  <c r="H1203" i="40"/>
  <c r="H1204" i="40"/>
  <c r="R1204" i="40" s="1"/>
  <c r="H1205" i="40"/>
  <c r="H1206" i="40"/>
  <c r="H1207" i="40"/>
  <c r="R1207" i="40" s="1"/>
  <c r="H1208" i="40"/>
  <c r="H1209" i="40"/>
  <c r="H1210" i="40"/>
  <c r="R1210" i="40" s="1"/>
  <c r="H1211" i="40"/>
  <c r="H11" i="40"/>
  <c r="I11" i="40"/>
  <c r="J11" i="40"/>
  <c r="F4" i="40"/>
  <c r="G4" i="40"/>
  <c r="F7" i="40"/>
  <c r="G7" i="40"/>
  <c r="D7" i="40"/>
  <c r="D4" i="40"/>
  <c r="C4" i="40"/>
  <c r="L1582" i="40"/>
  <c r="L1583" i="40" s="1"/>
  <c r="L1584" i="40" s="1"/>
  <c r="L1585" i="40" s="1"/>
  <c r="L1586" i="40" s="1"/>
  <c r="L1587" i="40" s="1"/>
  <c r="L1588" i="40" s="1"/>
  <c r="L1589" i="40" s="1"/>
  <c r="L1590" i="40" s="1"/>
  <c r="L1591" i="40" s="1"/>
  <c r="L1592" i="40" s="1"/>
  <c r="L1593" i="40" s="1"/>
  <c r="L1594" i="40" s="1"/>
  <c r="L1595" i="40" s="1"/>
  <c r="L1596" i="40" s="1"/>
  <c r="L1597" i="40" s="1"/>
  <c r="L1598" i="40" s="1"/>
  <c r="L1599" i="40" s="1"/>
  <c r="L1600" i="40" s="1"/>
  <c r="L1601" i="40" s="1"/>
  <c r="L1602" i="40" s="1"/>
  <c r="L1603" i="40" s="1"/>
  <c r="L1604" i="40" s="1"/>
  <c r="L1605" i="40" s="1"/>
  <c r="L1606" i="40" s="1"/>
  <c r="L1607" i="40" s="1"/>
  <c r="L1608" i="40" s="1"/>
  <c r="L1609" i="40" s="1"/>
  <c r="L1610" i="40" s="1"/>
  <c r="L1611" i="40" s="1"/>
  <c r="L1612" i="40" s="1"/>
  <c r="L1613" i="40" s="1"/>
  <c r="L1614" i="40" s="1"/>
  <c r="L1615" i="40" s="1"/>
  <c r="L1616" i="40" s="1"/>
  <c r="L1617" i="40" s="1"/>
  <c r="L1618" i="40" s="1"/>
  <c r="L1619" i="40" s="1"/>
  <c r="L1620" i="40" s="1"/>
  <c r="L1621" i="40" s="1"/>
  <c r="L1622" i="40" s="1"/>
  <c r="L1623" i="40" s="1"/>
  <c r="L1624" i="40" s="1"/>
  <c r="L1625" i="40" s="1"/>
  <c r="L1626" i="40" s="1"/>
  <c r="L1627" i="40" s="1"/>
  <c r="L1628" i="40" s="1"/>
  <c r="L1629" i="40" s="1"/>
  <c r="L1630" i="40" s="1"/>
  <c r="L1631" i="40" s="1"/>
  <c r="L1632" i="40" s="1"/>
  <c r="L1633" i="40" s="1"/>
  <c r="L1634" i="40" s="1"/>
  <c r="L1635" i="40" s="1"/>
  <c r="L1636" i="40" s="1"/>
  <c r="L1637" i="40" s="1"/>
  <c r="L1638" i="40" s="1"/>
  <c r="L1639" i="40" s="1"/>
  <c r="L1640" i="40" s="1"/>
  <c r="L1641" i="40" s="1"/>
  <c r="L1642" i="40" s="1"/>
  <c r="L1643" i="40" s="1"/>
  <c r="L1644" i="40" s="1"/>
  <c r="L1645" i="40" s="1"/>
  <c r="L1646" i="40" s="1"/>
  <c r="L1647" i="40" s="1"/>
  <c r="L1648" i="40" s="1"/>
  <c r="L1649" i="40" s="1"/>
  <c r="L1650" i="40" s="1"/>
  <c r="L1651" i="40" s="1"/>
  <c r="L1652" i="40" s="1"/>
  <c r="L1653" i="40" s="1"/>
  <c r="L1654" i="40" s="1"/>
  <c r="L1655" i="40" s="1"/>
  <c r="L1656" i="40" s="1"/>
  <c r="L1657" i="40" s="1"/>
  <c r="L1658" i="40" s="1"/>
  <c r="L1659" i="40" s="1"/>
  <c r="L1660" i="40" s="1"/>
  <c r="L1661" i="40" s="1"/>
  <c r="L1662" i="40" s="1"/>
  <c r="L1663" i="40" s="1"/>
  <c r="L1664" i="40" s="1"/>
  <c r="L1665" i="40" s="1"/>
  <c r="L1666" i="40" s="1"/>
  <c r="L1667" i="40" s="1"/>
  <c r="L1668" i="40" s="1"/>
  <c r="L1669" i="40" s="1"/>
  <c r="L1670" i="40" s="1"/>
  <c r="L1671" i="40" s="1"/>
  <c r="L1672" i="40" s="1"/>
  <c r="L1673" i="40" s="1"/>
  <c r="L1674" i="40" s="1"/>
  <c r="L1675" i="40" s="1"/>
  <c r="L1676" i="40" s="1"/>
  <c r="L1677" i="40" s="1"/>
  <c r="L1678" i="40" s="1"/>
  <c r="L1679" i="40" s="1"/>
  <c r="L1680" i="40" s="1"/>
  <c r="L1681" i="40" s="1"/>
  <c r="L1682" i="40" s="1"/>
  <c r="L1683" i="40" s="1"/>
  <c r="L1684" i="40" s="1"/>
  <c r="L1685" i="40" s="1"/>
  <c r="L1686" i="40" s="1"/>
  <c r="L1687" i="40" s="1"/>
  <c r="L1688" i="40" s="1"/>
  <c r="L1689" i="40" s="1"/>
  <c r="L1690" i="40" s="1"/>
  <c r="L1691" i="40" s="1"/>
  <c r="L1692" i="40" s="1"/>
  <c r="L1693" i="40" s="1"/>
  <c r="L1694" i="40" s="1"/>
  <c r="L1695" i="40" s="1"/>
  <c r="L1696" i="40" s="1"/>
  <c r="L1697" i="40" s="1"/>
  <c r="L1698" i="40" s="1"/>
  <c r="L1699" i="40" s="1"/>
  <c r="L1700" i="40" s="1"/>
  <c r="L1701" i="40" s="1"/>
  <c r="L1702" i="40" s="1"/>
  <c r="L1703" i="40" s="1"/>
  <c r="L1704" i="40" s="1"/>
  <c r="L1705" i="40" s="1"/>
  <c r="L1706" i="40" s="1"/>
  <c r="L1707" i="40" s="1"/>
  <c r="L1708" i="40" s="1"/>
  <c r="L1709" i="40" s="1"/>
  <c r="L1710" i="40" s="1"/>
  <c r="L1711" i="40" s="1"/>
  <c r="L1712" i="40" s="1"/>
  <c r="L1713" i="40" s="1"/>
  <c r="L1714" i="40" s="1"/>
  <c r="L1715" i="40" s="1"/>
  <c r="L1716" i="40" s="1"/>
  <c r="L1717" i="40" s="1"/>
  <c r="L1718" i="40" s="1"/>
  <c r="L1719" i="40" s="1"/>
  <c r="L1720" i="40" s="1"/>
  <c r="L1721" i="40" s="1"/>
  <c r="L1722" i="40" s="1"/>
  <c r="L1723" i="40" s="1"/>
  <c r="L1724" i="40" s="1"/>
  <c r="L1725" i="40" s="1"/>
  <c r="L1726" i="40" s="1"/>
  <c r="L1727" i="40" s="1"/>
  <c r="L1728" i="40" s="1"/>
  <c r="L1729" i="40" s="1"/>
  <c r="L1730" i="40" s="1"/>
  <c r="L1731" i="40" s="1"/>
  <c r="L1732" i="40" s="1"/>
  <c r="L1733" i="40" s="1"/>
  <c r="L1734" i="40" s="1"/>
  <c r="L1735" i="40" s="1"/>
  <c r="L1736" i="40" s="1"/>
  <c r="L1737" i="40" s="1"/>
  <c r="L1738" i="40" s="1"/>
  <c r="L1739" i="40" s="1"/>
  <c r="L1740" i="40" s="1"/>
  <c r="L1741" i="40" s="1"/>
  <c r="L1742" i="40" s="1"/>
  <c r="L1743" i="40" s="1"/>
  <c r="L1744" i="40" s="1"/>
  <c r="L1745" i="40" s="1"/>
  <c r="L1746" i="40" s="1"/>
  <c r="L1747" i="40" s="1"/>
  <c r="L1748" i="40" s="1"/>
  <c r="L1749" i="40" s="1"/>
  <c r="L1750" i="40" s="1"/>
  <c r="L1751" i="40" s="1"/>
  <c r="L1752" i="40" s="1"/>
  <c r="L1753" i="40" s="1"/>
  <c r="L1754" i="40" s="1"/>
  <c r="L1755" i="40" s="1"/>
  <c r="L1756" i="40" s="1"/>
  <c r="L1757" i="40" s="1"/>
  <c r="L1758" i="40" s="1"/>
  <c r="L1759" i="40" s="1"/>
  <c r="L1760" i="40" s="1"/>
  <c r="L1761" i="40" s="1"/>
  <c r="L1762" i="40" s="1"/>
  <c r="L1763" i="40" s="1"/>
  <c r="L1764" i="40" s="1"/>
  <c r="L1765" i="40" s="1"/>
  <c r="L1766" i="40" s="1"/>
  <c r="L1767" i="40" s="1"/>
  <c r="L1768" i="40" s="1"/>
  <c r="L1769" i="40" s="1"/>
  <c r="L1770" i="40" s="1"/>
  <c r="L1771" i="40" s="1"/>
  <c r="L1772" i="40" s="1"/>
  <c r="L1773" i="40" s="1"/>
  <c r="L1774" i="40" s="1"/>
  <c r="L1775" i="40" s="1"/>
  <c r="L1776" i="40" s="1"/>
  <c r="L1777" i="40" s="1"/>
  <c r="L1778" i="40" s="1"/>
  <c r="L1779" i="40" s="1"/>
  <c r="L1780" i="40" s="1"/>
  <c r="L1781" i="40" s="1"/>
  <c r="L1782" i="40" s="1"/>
  <c r="L1783" i="40" s="1"/>
  <c r="L1784" i="40" s="1"/>
  <c r="L1785" i="40" s="1"/>
  <c r="L1786" i="40" s="1"/>
  <c r="L1787" i="40" s="1"/>
  <c r="L1788" i="40" s="1"/>
  <c r="L1789" i="40" s="1"/>
  <c r="L1790" i="40" s="1"/>
  <c r="L1791" i="40" s="1"/>
  <c r="L1792" i="40" s="1"/>
  <c r="L1793" i="40" s="1"/>
  <c r="L1794" i="40" s="1"/>
  <c r="L1795" i="40" s="1"/>
  <c r="L1796" i="40" s="1"/>
  <c r="L1797" i="40" s="1"/>
  <c r="L1798" i="40" s="1"/>
  <c r="L1799" i="40" s="1"/>
  <c r="L1800" i="40" s="1"/>
  <c r="L1801" i="40" s="1"/>
  <c r="L1802" i="40" s="1"/>
  <c r="L1803" i="40" s="1"/>
  <c r="L1804" i="40" s="1"/>
  <c r="L1805" i="40" s="1"/>
  <c r="L1806" i="40" s="1"/>
  <c r="L1807" i="40" s="1"/>
  <c r="L1808" i="40" s="1"/>
  <c r="L1809" i="40" s="1"/>
  <c r="L1810" i="40" s="1"/>
  <c r="L1811" i="40" s="1"/>
  <c r="B1582" i="40"/>
  <c r="B1583" i="40" s="1"/>
  <c r="B1584" i="40" s="1"/>
  <c r="B1585" i="40" s="1"/>
  <c r="B1586" i="40" s="1"/>
  <c r="B1587" i="40" s="1"/>
  <c r="B1588" i="40" s="1"/>
  <c r="B1589" i="40" s="1"/>
  <c r="B1590" i="40" s="1"/>
  <c r="B1591" i="40" s="1"/>
  <c r="B1592" i="40" s="1"/>
  <c r="B1593" i="40" s="1"/>
  <c r="B1594" i="40" s="1"/>
  <c r="B1595" i="40" s="1"/>
  <c r="B1596" i="40" s="1"/>
  <c r="B1597" i="40" s="1"/>
  <c r="B1598" i="40" s="1"/>
  <c r="B1599" i="40" s="1"/>
  <c r="B1600" i="40" s="1"/>
  <c r="B1601" i="40" s="1"/>
  <c r="B1602" i="40" s="1"/>
  <c r="B1603" i="40" s="1"/>
  <c r="B1604" i="40" s="1"/>
  <c r="B1605" i="40" s="1"/>
  <c r="B1606" i="40" s="1"/>
  <c r="B1607" i="40" s="1"/>
  <c r="B1608" i="40" s="1"/>
  <c r="B1609" i="40" s="1"/>
  <c r="B1610" i="40" s="1"/>
  <c r="B1611" i="40" s="1"/>
  <c r="B1612" i="40" s="1"/>
  <c r="B1613" i="40" s="1"/>
  <c r="B1614" i="40" s="1"/>
  <c r="B1615" i="40" s="1"/>
  <c r="B1616" i="40" s="1"/>
  <c r="B1617" i="40" s="1"/>
  <c r="B1618" i="40" s="1"/>
  <c r="B1619" i="40" s="1"/>
  <c r="B1620" i="40" s="1"/>
  <c r="B1621" i="40" s="1"/>
  <c r="B1622" i="40" s="1"/>
  <c r="B1623" i="40" s="1"/>
  <c r="B1624" i="40" s="1"/>
  <c r="B1625" i="40" s="1"/>
  <c r="B1626" i="40" s="1"/>
  <c r="B1627" i="40" s="1"/>
  <c r="B1628" i="40" s="1"/>
  <c r="B1629" i="40" s="1"/>
  <c r="B1630" i="40" s="1"/>
  <c r="B1631" i="40" s="1"/>
  <c r="B1632" i="40" s="1"/>
  <c r="B1633" i="40" s="1"/>
  <c r="B1634" i="40" s="1"/>
  <c r="B1635" i="40" s="1"/>
  <c r="B1636" i="40" s="1"/>
  <c r="B1637" i="40" s="1"/>
  <c r="B1638" i="40" s="1"/>
  <c r="B1639" i="40" s="1"/>
  <c r="B1640" i="40" s="1"/>
  <c r="B1641" i="40" s="1"/>
  <c r="B1642" i="40" s="1"/>
  <c r="B1643" i="40" s="1"/>
  <c r="B1644" i="40" s="1"/>
  <c r="B1645" i="40" s="1"/>
  <c r="B1646" i="40" s="1"/>
  <c r="B1647" i="40" s="1"/>
  <c r="B1648" i="40" s="1"/>
  <c r="B1649" i="40" s="1"/>
  <c r="B1650" i="40" s="1"/>
  <c r="B1651" i="40" s="1"/>
  <c r="B1652" i="40" s="1"/>
  <c r="B1653" i="40" s="1"/>
  <c r="B1654" i="40" s="1"/>
  <c r="B1655" i="40" s="1"/>
  <c r="B1656" i="40" s="1"/>
  <c r="B1657" i="40" s="1"/>
  <c r="B1658" i="40" s="1"/>
  <c r="B1659" i="40" s="1"/>
  <c r="B1660" i="40" s="1"/>
  <c r="B1661" i="40" s="1"/>
  <c r="B1662" i="40" s="1"/>
  <c r="B1663" i="40" s="1"/>
  <c r="B1664" i="40" s="1"/>
  <c r="B1665" i="40" s="1"/>
  <c r="B1666" i="40" s="1"/>
  <c r="B1667" i="40" s="1"/>
  <c r="B1668" i="40" s="1"/>
  <c r="B1669" i="40" s="1"/>
  <c r="B1670" i="40" s="1"/>
  <c r="B1671" i="40" s="1"/>
  <c r="B1672" i="40" s="1"/>
  <c r="B1673" i="40" s="1"/>
  <c r="B1674" i="40" s="1"/>
  <c r="B1675" i="40" s="1"/>
  <c r="B1676" i="40" s="1"/>
  <c r="B1677" i="40" s="1"/>
  <c r="B1678" i="40" s="1"/>
  <c r="B1679" i="40" s="1"/>
  <c r="B1680" i="40" s="1"/>
  <c r="B1681" i="40" s="1"/>
  <c r="B1682" i="40" s="1"/>
  <c r="B1683" i="40" s="1"/>
  <c r="B1684" i="40" s="1"/>
  <c r="B1685" i="40" s="1"/>
  <c r="B1686" i="40" s="1"/>
  <c r="B1687" i="40" s="1"/>
  <c r="B1688" i="40" s="1"/>
  <c r="B1689" i="40" s="1"/>
  <c r="B1690" i="40" s="1"/>
  <c r="B1691" i="40" s="1"/>
  <c r="B1692" i="40" s="1"/>
  <c r="B1693" i="40" s="1"/>
  <c r="B1694" i="40" s="1"/>
  <c r="B1695" i="40" s="1"/>
  <c r="B1696" i="40" s="1"/>
  <c r="B1697" i="40" s="1"/>
  <c r="B1698" i="40" s="1"/>
  <c r="B1699" i="40" s="1"/>
  <c r="B1700" i="40" s="1"/>
  <c r="B1701" i="40" s="1"/>
  <c r="B1702" i="40" s="1"/>
  <c r="B1703" i="40" s="1"/>
  <c r="B1704" i="40" s="1"/>
  <c r="B1705" i="40" s="1"/>
  <c r="B1706" i="40" s="1"/>
  <c r="B1707" i="40" s="1"/>
  <c r="B1708" i="40" s="1"/>
  <c r="B1709" i="40" s="1"/>
  <c r="B1710" i="40" s="1"/>
  <c r="B1711" i="40" s="1"/>
  <c r="B1712" i="40" s="1"/>
  <c r="B1713" i="40" s="1"/>
  <c r="B1714" i="40" s="1"/>
  <c r="B1715" i="40" s="1"/>
  <c r="B1716" i="40" s="1"/>
  <c r="B1717" i="40" s="1"/>
  <c r="B1718" i="40" s="1"/>
  <c r="B1719" i="40" s="1"/>
  <c r="B1720" i="40" s="1"/>
  <c r="B1721" i="40" s="1"/>
  <c r="B1722" i="40" s="1"/>
  <c r="B1723" i="40" s="1"/>
  <c r="B1724" i="40" s="1"/>
  <c r="B1725" i="40" s="1"/>
  <c r="B1726" i="40" s="1"/>
  <c r="B1727" i="40" s="1"/>
  <c r="B1728" i="40" s="1"/>
  <c r="B1729" i="40" s="1"/>
  <c r="B1730" i="40" s="1"/>
  <c r="B1731" i="40" s="1"/>
  <c r="B1732" i="40" s="1"/>
  <c r="B1733" i="40" s="1"/>
  <c r="B1734" i="40" s="1"/>
  <c r="B1735" i="40" s="1"/>
  <c r="B1736" i="40" s="1"/>
  <c r="B1737" i="40" s="1"/>
  <c r="B1738" i="40" s="1"/>
  <c r="B1739" i="40" s="1"/>
  <c r="B1740" i="40" s="1"/>
  <c r="B1741" i="40" s="1"/>
  <c r="B1742" i="40" s="1"/>
  <c r="B1743" i="40" s="1"/>
  <c r="B1744" i="40" s="1"/>
  <c r="B1745" i="40" s="1"/>
  <c r="B1746" i="40" s="1"/>
  <c r="B1747" i="40" s="1"/>
  <c r="B1748" i="40" s="1"/>
  <c r="B1749" i="40" s="1"/>
  <c r="B1750" i="40" s="1"/>
  <c r="B1751" i="40" s="1"/>
  <c r="B1752" i="40" s="1"/>
  <c r="B1753" i="40" s="1"/>
  <c r="B1754" i="40" s="1"/>
  <c r="B1755" i="40" s="1"/>
  <c r="B1756" i="40" s="1"/>
  <c r="B1757" i="40" s="1"/>
  <c r="B1758" i="40" s="1"/>
  <c r="B1759" i="40" s="1"/>
  <c r="B1760" i="40" s="1"/>
  <c r="B1761" i="40" s="1"/>
  <c r="B1762" i="40" s="1"/>
  <c r="B1763" i="40" s="1"/>
  <c r="B1764" i="40" s="1"/>
  <c r="B1765" i="40" s="1"/>
  <c r="B1766" i="40" s="1"/>
  <c r="B1767" i="40" s="1"/>
  <c r="B1768" i="40" s="1"/>
  <c r="B1769" i="40" s="1"/>
  <c r="B1770" i="40" s="1"/>
  <c r="B1771" i="40" s="1"/>
  <c r="B1772" i="40" s="1"/>
  <c r="B1773" i="40" s="1"/>
  <c r="B1774" i="40" s="1"/>
  <c r="B1775" i="40" s="1"/>
  <c r="B1776" i="40" s="1"/>
  <c r="B1777" i="40" s="1"/>
  <c r="B1778" i="40" s="1"/>
  <c r="B1779" i="40" s="1"/>
  <c r="B1780" i="40" s="1"/>
  <c r="B1781" i="40" s="1"/>
  <c r="B1782" i="40" s="1"/>
  <c r="B1783" i="40" s="1"/>
  <c r="B1784" i="40" s="1"/>
  <c r="B1785" i="40" s="1"/>
  <c r="B1786" i="40" s="1"/>
  <c r="B1787" i="40" s="1"/>
  <c r="B1788" i="40" s="1"/>
  <c r="B1789" i="40" s="1"/>
  <c r="B1790" i="40" s="1"/>
  <c r="B1791" i="40" s="1"/>
  <c r="B1792" i="40" s="1"/>
  <c r="B1793" i="40" s="1"/>
  <c r="B1794" i="40" s="1"/>
  <c r="B1795" i="40" s="1"/>
  <c r="B1796" i="40" s="1"/>
  <c r="B1797" i="40" s="1"/>
  <c r="B1798" i="40" s="1"/>
  <c r="B1799" i="40" s="1"/>
  <c r="B1800" i="40" s="1"/>
  <c r="B1801" i="40" s="1"/>
  <c r="B1802" i="40" s="1"/>
  <c r="B1803" i="40" s="1"/>
  <c r="B1804" i="40" s="1"/>
  <c r="B1805" i="40" s="1"/>
  <c r="B1806" i="40" s="1"/>
  <c r="B1807" i="40" s="1"/>
  <c r="B1808" i="40" s="1"/>
  <c r="B1809" i="40" s="1"/>
  <c r="B1810" i="40" s="1"/>
  <c r="B1811" i="40" s="1"/>
  <c r="E7" i="40"/>
  <c r="E4" i="40"/>
  <c r="K25" i="39"/>
  <c r="J25" i="39"/>
  <c r="I25" i="39"/>
  <c r="H25" i="39"/>
  <c r="G25" i="39"/>
  <c r="F25" i="39"/>
  <c r="E25" i="39"/>
  <c r="D25" i="39"/>
  <c r="F58" i="13" l="1"/>
  <c r="F62" i="13" s="1"/>
  <c r="F59" i="13"/>
  <c r="L26" i="39"/>
  <c r="T18" i="40"/>
  <c r="T24" i="40"/>
  <c r="T30" i="40"/>
  <c r="T36" i="40"/>
  <c r="T42" i="40"/>
  <c r="T48" i="40"/>
  <c r="T54" i="40"/>
  <c r="T60" i="40"/>
  <c r="T66" i="40"/>
  <c r="T72" i="40"/>
  <c r="T78" i="40"/>
  <c r="T84" i="40"/>
  <c r="T90" i="40"/>
  <c r="T96" i="40"/>
  <c r="R1206" i="40"/>
  <c r="R1200" i="40"/>
  <c r="R1194" i="40"/>
  <c r="R1188" i="40"/>
  <c r="R1182" i="40"/>
  <c r="R1176" i="40"/>
  <c r="R1170" i="40"/>
  <c r="R1164" i="40"/>
  <c r="R1158" i="40"/>
  <c r="R1152" i="40"/>
  <c r="R1146" i="40"/>
  <c r="R1140" i="40"/>
  <c r="R1134" i="40"/>
  <c r="R1128" i="40"/>
  <c r="R1122" i="40"/>
  <c r="R1116" i="40"/>
  <c r="R1110" i="40"/>
  <c r="R1104" i="40"/>
  <c r="R1098" i="40"/>
  <c r="R1092" i="40"/>
  <c r="R1086" i="40"/>
  <c r="R1080" i="40"/>
  <c r="R1074" i="40"/>
  <c r="R1068" i="40"/>
  <c r="R1062" i="40"/>
  <c r="R1056" i="40"/>
  <c r="R1050" i="40"/>
  <c r="R1044" i="40"/>
  <c r="R1038" i="40"/>
  <c r="R1032" i="40"/>
  <c r="R1026" i="40"/>
  <c r="R1020" i="40"/>
  <c r="R1014" i="40"/>
  <c r="R1008" i="40"/>
  <c r="R1002" i="40"/>
  <c r="R996" i="40"/>
  <c r="R990" i="40"/>
  <c r="R984" i="40"/>
  <c r="R978" i="40"/>
  <c r="R966" i="40"/>
  <c r="R930" i="40"/>
  <c r="R912" i="40"/>
  <c r="R894" i="40"/>
  <c r="R876" i="40"/>
  <c r="R858" i="40"/>
  <c r="R840" i="40"/>
  <c r="R822" i="40"/>
  <c r="R102" i="40"/>
  <c r="R96" i="40"/>
  <c r="R90" i="40"/>
  <c r="R84" i="40"/>
  <c r="R78" i="40"/>
  <c r="R72" i="40"/>
  <c r="R66" i="40"/>
  <c r="R60" i="40"/>
  <c r="R54" i="40"/>
  <c r="R48" i="40"/>
  <c r="R42" i="40"/>
  <c r="R36" i="40"/>
  <c r="R30" i="40"/>
  <c r="R24" i="40"/>
  <c r="R18" i="40"/>
  <c r="S605" i="40"/>
  <c r="S599" i="40"/>
  <c r="S593" i="40"/>
  <c r="S587" i="40"/>
  <c r="S581" i="40"/>
  <c r="S575" i="40"/>
  <c r="S569" i="40"/>
  <c r="S563" i="40"/>
  <c r="S557" i="40"/>
  <c r="S551" i="40"/>
  <c r="S545" i="40"/>
  <c r="S539" i="40"/>
  <c r="S533" i="40"/>
  <c r="S527" i="40"/>
  <c r="T102" i="40"/>
  <c r="T108" i="40"/>
  <c r="T114" i="40"/>
  <c r="T120" i="40"/>
  <c r="T126" i="40"/>
  <c r="T132" i="40"/>
  <c r="T138" i="40"/>
  <c r="T144" i="40"/>
  <c r="T150" i="40"/>
  <c r="T156" i="40"/>
  <c r="T162" i="40"/>
  <c r="T168" i="40"/>
  <c r="T174" i="40"/>
  <c r="T180" i="40"/>
  <c r="T186" i="40"/>
  <c r="T192" i="40"/>
  <c r="T198" i="40"/>
  <c r="T204" i="40"/>
  <c r="T210" i="40"/>
  <c r="T216" i="40"/>
  <c r="T222" i="40"/>
  <c r="T228" i="40"/>
  <c r="T234" i="40"/>
  <c r="T240" i="40"/>
  <c r="T246" i="40"/>
  <c r="T252" i="40"/>
  <c r="T258" i="40"/>
  <c r="T264" i="40"/>
  <c r="T270" i="40"/>
  <c r="T276" i="40"/>
  <c r="T282" i="40"/>
  <c r="T288" i="40"/>
  <c r="T294" i="40"/>
  <c r="T300" i="40"/>
  <c r="T306" i="40"/>
  <c r="T312" i="40"/>
  <c r="T318" i="40"/>
  <c r="T324" i="40"/>
  <c r="T330" i="40"/>
  <c r="T336" i="40"/>
  <c r="T342" i="40"/>
  <c r="T348" i="40"/>
  <c r="T354" i="40"/>
  <c r="T360" i="40"/>
  <c r="T366" i="40"/>
  <c r="T372" i="40"/>
  <c r="T378" i="40"/>
  <c r="T384" i="40"/>
  <c r="T390" i="40"/>
  <c r="T396" i="40"/>
  <c r="T402" i="40"/>
  <c r="T408" i="40"/>
  <c r="T414" i="40"/>
  <c r="T420" i="40"/>
  <c r="T426" i="40"/>
  <c r="T432" i="40"/>
  <c r="T438" i="40"/>
  <c r="T444" i="40"/>
  <c r="T450" i="40"/>
  <c r="T456" i="40"/>
  <c r="T462" i="40"/>
  <c r="T468" i="40"/>
  <c r="T474" i="40"/>
  <c r="T480" i="40"/>
  <c r="T486" i="40"/>
  <c r="T492" i="40"/>
  <c r="T498" i="40"/>
  <c r="T504" i="40"/>
  <c r="T510" i="40"/>
  <c r="T516" i="40"/>
  <c r="T522" i="40"/>
  <c r="T528" i="40"/>
  <c r="T534" i="40"/>
  <c r="T540" i="40"/>
  <c r="T546" i="40"/>
  <c r="T552" i="40"/>
  <c r="T558" i="40"/>
  <c r="T564" i="40"/>
  <c r="T570" i="40"/>
  <c r="T576" i="40"/>
  <c r="T582" i="40"/>
  <c r="T588" i="40"/>
  <c r="S521" i="40"/>
  <c r="S515" i="40"/>
  <c r="S509" i="40"/>
  <c r="S503" i="40"/>
  <c r="S497" i="40"/>
  <c r="S491" i="40"/>
  <c r="S485" i="40"/>
  <c r="S479" i="40"/>
  <c r="S473" i="40"/>
  <c r="S467" i="40"/>
  <c r="S461" i="40"/>
  <c r="S455" i="40"/>
  <c r="S449" i="40"/>
  <c r="S443" i="40"/>
  <c r="S437" i="40"/>
  <c r="S431" i="40"/>
  <c r="S425" i="40"/>
  <c r="S419" i="40"/>
  <c r="S413" i="40"/>
  <c r="S407" i="40"/>
  <c r="S401" i="40"/>
  <c r="S395" i="40"/>
  <c r="S389" i="40"/>
  <c r="S383" i="40"/>
  <c r="S377" i="40"/>
  <c r="S371" i="40"/>
  <c r="S365" i="40"/>
  <c r="S359" i="40"/>
  <c r="S353" i="40"/>
  <c r="S347" i="40"/>
  <c r="S341" i="40"/>
  <c r="S335" i="40"/>
  <c r="S329" i="40"/>
  <c r="S323" i="40"/>
  <c r="S317" i="40"/>
  <c r="S311" i="40"/>
  <c r="S305" i="40"/>
  <c r="S299" i="40"/>
  <c r="S293" i="40"/>
  <c r="S287" i="40"/>
  <c r="S281" i="40"/>
  <c r="S275" i="40"/>
  <c r="S269" i="40"/>
  <c r="S263" i="40"/>
  <c r="S257" i="40"/>
  <c r="S251" i="40"/>
  <c r="S245" i="40"/>
  <c r="S239" i="40"/>
  <c r="S233" i="40"/>
  <c r="S227" i="40"/>
  <c r="S221" i="40"/>
  <c r="S215" i="40"/>
  <c r="S209" i="40"/>
  <c r="S203" i="40"/>
  <c r="S197" i="40"/>
  <c r="S191" i="40"/>
  <c r="S185" i="40"/>
  <c r="S179" i="40"/>
  <c r="S173" i="40"/>
  <c r="S167" i="40"/>
  <c r="S161" i="40"/>
  <c r="S155" i="40"/>
  <c r="S149" i="40"/>
  <c r="S143" i="40"/>
  <c r="S137" i="40"/>
  <c r="S131" i="40"/>
  <c r="S125" i="40"/>
  <c r="S119" i="40"/>
  <c r="S113" i="40"/>
  <c r="S107" i="40"/>
  <c r="S101" i="40"/>
  <c r="S95" i="40"/>
  <c r="S89" i="40"/>
  <c r="S83" i="40"/>
  <c r="S77" i="40"/>
  <c r="S71" i="40"/>
  <c r="S65" i="40"/>
  <c r="S59" i="40"/>
  <c r="S53" i="40"/>
  <c r="S47" i="40"/>
  <c r="S41" i="40"/>
  <c r="S35" i="40"/>
  <c r="S29" i="40"/>
  <c r="S23" i="40"/>
  <c r="S17" i="40"/>
  <c r="S8" i="22"/>
  <c r="M8" i="22" s="1"/>
  <c r="S9" i="22"/>
  <c r="M9" i="22" s="1"/>
  <c r="S22" i="22"/>
  <c r="M22" i="22" s="1"/>
  <c r="S30" i="22"/>
  <c r="M30" i="22" s="1"/>
  <c r="S18" i="22"/>
  <c r="M18" i="22" s="1"/>
  <c r="S7" i="22"/>
  <c r="M7" i="22" s="1"/>
  <c r="S31" i="22"/>
  <c r="M31" i="22" s="1"/>
  <c r="M34" i="22"/>
  <c r="C22" i="39"/>
  <c r="D26" i="39" s="1"/>
  <c r="S21" i="22"/>
  <c r="M21" i="22" s="1"/>
  <c r="S17" i="22"/>
  <c r="M17" i="22" s="1"/>
  <c r="R40" i="40"/>
  <c r="T17" i="40"/>
  <c r="T23" i="40"/>
  <c r="T29" i="40"/>
  <c r="T35" i="40"/>
  <c r="T41" i="40"/>
  <c r="T47" i="40"/>
  <c r="T53" i="40"/>
  <c r="T59" i="40"/>
  <c r="T65" i="40"/>
  <c r="T71" i="40"/>
  <c r="T77" i="40"/>
  <c r="T83" i="40"/>
  <c r="T89" i="40"/>
  <c r="T95" i="40"/>
  <c r="R1208" i="40"/>
  <c r="R1202" i="40"/>
  <c r="R1196" i="40"/>
  <c r="R1190" i="40"/>
  <c r="R1184" i="40"/>
  <c r="R1178" i="40"/>
  <c r="R1172" i="40"/>
  <c r="R1166" i="40"/>
  <c r="R1160" i="40"/>
  <c r="R1154" i="40"/>
  <c r="R1148" i="40"/>
  <c r="R1142" i="40"/>
  <c r="R1136" i="40"/>
  <c r="R1130" i="40"/>
  <c r="R1124" i="40"/>
  <c r="R1118" i="40"/>
  <c r="R1112" i="40"/>
  <c r="R1106" i="40"/>
  <c r="R1082" i="40"/>
  <c r="R1076" i="40"/>
  <c r="R1070" i="40"/>
  <c r="R1064" i="40"/>
  <c r="R1058" i="40"/>
  <c r="R1052" i="40"/>
  <c r="R1046" i="40"/>
  <c r="R1040" i="40"/>
  <c r="R1034" i="40"/>
  <c r="R1028" i="40"/>
  <c r="R1022" i="40"/>
  <c r="R1016" i="40"/>
  <c r="R1010" i="40"/>
  <c r="R1004" i="40"/>
  <c r="R998" i="40"/>
  <c r="R992" i="40"/>
  <c r="R986" i="40"/>
  <c r="R980" i="40"/>
  <c r="R974" i="40"/>
  <c r="R968" i="40"/>
  <c r="R962" i="40"/>
  <c r="R956" i="40"/>
  <c r="R950" i="40"/>
  <c r="R944" i="40"/>
  <c r="R938" i="40"/>
  <c r="R932" i="40"/>
  <c r="R926" i="40"/>
  <c r="R920" i="40"/>
  <c r="R914" i="40"/>
  <c r="R908" i="40"/>
  <c r="R902" i="40"/>
  <c r="R896" i="40"/>
  <c r="R890" i="40"/>
  <c r="R884" i="40"/>
  <c r="R878" i="40"/>
  <c r="R872" i="40"/>
  <c r="R866" i="40"/>
  <c r="R860" i="40"/>
  <c r="R854" i="40"/>
  <c r="R848" i="40"/>
  <c r="R842" i="40"/>
  <c r="R836" i="40"/>
  <c r="R830" i="40"/>
  <c r="R824" i="40"/>
  <c r="R818" i="40"/>
  <c r="R812" i="40"/>
  <c r="R806" i="40"/>
  <c r="R800" i="40"/>
  <c r="R794" i="40"/>
  <c r="R788" i="40"/>
  <c r="R782" i="40"/>
  <c r="R776" i="40"/>
  <c r="R770" i="40"/>
  <c r="R764" i="40"/>
  <c r="R758" i="40"/>
  <c r="R752" i="40"/>
  <c r="R746" i="40"/>
  <c r="R740" i="40"/>
  <c r="R734" i="40"/>
  <c r="R728" i="40"/>
  <c r="R722" i="40"/>
  <c r="R716" i="40"/>
  <c r="R710" i="40"/>
  <c r="R704" i="40"/>
  <c r="R698" i="40"/>
  <c r="R692" i="40"/>
  <c r="R686" i="40"/>
  <c r="R680" i="40"/>
  <c r="R674" i="40"/>
  <c r="R668" i="40"/>
  <c r="R662" i="40"/>
  <c r="R656" i="40"/>
  <c r="R650" i="40"/>
  <c r="R644" i="40"/>
  <c r="R638" i="40"/>
  <c r="R632" i="40"/>
  <c r="R626" i="40"/>
  <c r="R620" i="40"/>
  <c r="R614" i="40"/>
  <c r="R608" i="40"/>
  <c r="R602" i="40"/>
  <c r="R596" i="40"/>
  <c r="R590" i="40"/>
  <c r="R584" i="40"/>
  <c r="R578" i="40"/>
  <c r="R572" i="40"/>
  <c r="R566" i="40"/>
  <c r="R560" i="40"/>
  <c r="R554" i="40"/>
  <c r="R548" i="40"/>
  <c r="R542" i="40"/>
  <c r="R536" i="40"/>
  <c r="R530" i="40"/>
  <c r="R524" i="40"/>
  <c r="R518" i="40"/>
  <c r="R512" i="40"/>
  <c r="R506" i="40"/>
  <c r="R500" i="40"/>
  <c r="R494" i="40"/>
  <c r="R488" i="40"/>
  <c r="R482" i="40"/>
  <c r="R476" i="40"/>
  <c r="R470" i="40"/>
  <c r="R464" i="40"/>
  <c r="R458" i="40"/>
  <c r="R452" i="40"/>
  <c r="R446" i="40"/>
  <c r="R440" i="40"/>
  <c r="R434" i="40"/>
  <c r="R428" i="40"/>
  <c r="R422" i="40"/>
  <c r="R416" i="40"/>
  <c r="R410" i="40"/>
  <c r="R737" i="40"/>
  <c r="R713" i="40"/>
  <c r="R659" i="40"/>
  <c r="R635" i="40"/>
  <c r="R281" i="40"/>
  <c r="R275" i="40"/>
  <c r="R269" i="40"/>
  <c r="R263" i="40"/>
  <c r="R257" i="40"/>
  <c r="R251" i="40"/>
  <c r="R245" i="40"/>
  <c r="R239" i="40"/>
  <c r="R233" i="40"/>
  <c r="R227" i="40"/>
  <c r="R221" i="40"/>
  <c r="R215" i="40"/>
  <c r="R209" i="40"/>
  <c r="R203" i="40"/>
  <c r="R197" i="40"/>
  <c r="R191" i="40"/>
  <c r="R185" i="40"/>
  <c r="R179" i="40"/>
  <c r="R173" i="40"/>
  <c r="R167" i="40"/>
  <c r="R161" i="40"/>
  <c r="R155" i="40"/>
  <c r="R149" i="40"/>
  <c r="R143" i="40"/>
  <c r="R137" i="40"/>
  <c r="R131" i="40"/>
  <c r="R125" i="40"/>
  <c r="R119" i="40"/>
  <c r="R113" i="40"/>
  <c r="R107" i="40"/>
  <c r="R101" i="40"/>
  <c r="R95" i="40"/>
  <c r="R89" i="40"/>
  <c r="R83" i="40"/>
  <c r="R77" i="40"/>
  <c r="R71" i="40"/>
  <c r="R65" i="40"/>
  <c r="R59" i="40"/>
  <c r="R53" i="40"/>
  <c r="R47" i="40"/>
  <c r="R41" i="40"/>
  <c r="R35" i="40"/>
  <c r="R29" i="40"/>
  <c r="R23" i="40"/>
  <c r="R17" i="40"/>
  <c r="S610" i="40"/>
  <c r="S604" i="40"/>
  <c r="S598" i="40"/>
  <c r="S592" i="40"/>
  <c r="S586" i="40"/>
  <c r="S580" i="40"/>
  <c r="S574" i="40"/>
  <c r="S568" i="40"/>
  <c r="S562" i="40"/>
  <c r="S556" i="40"/>
  <c r="S550" i="40"/>
  <c r="S544" i="40"/>
  <c r="S538" i="40"/>
  <c r="S532" i="40"/>
  <c r="S526" i="40"/>
  <c r="T101" i="40"/>
  <c r="T107" i="40"/>
  <c r="T113" i="40"/>
  <c r="T119" i="40"/>
  <c r="T125" i="40"/>
  <c r="T131" i="40"/>
  <c r="T137" i="40"/>
  <c r="T143" i="40"/>
  <c r="T149" i="40"/>
  <c r="T155" i="40"/>
  <c r="T161" i="40"/>
  <c r="T167" i="40"/>
  <c r="T173" i="40"/>
  <c r="T179" i="40"/>
  <c r="T185" i="40"/>
  <c r="T191" i="40"/>
  <c r="T197" i="40"/>
  <c r="T203" i="40"/>
  <c r="T209" i="40"/>
  <c r="T215" i="40"/>
  <c r="T221" i="40"/>
  <c r="T227" i="40"/>
  <c r="T233" i="40"/>
  <c r="T239" i="40"/>
  <c r="T245" i="40"/>
  <c r="T251" i="40"/>
  <c r="T257" i="40"/>
  <c r="T263" i="40"/>
  <c r="T269" i="40"/>
  <c r="T275" i="40"/>
  <c r="T281" i="40"/>
  <c r="T287" i="40"/>
  <c r="T293" i="40"/>
  <c r="T299" i="40"/>
  <c r="T305" i="40"/>
  <c r="T311" i="40"/>
  <c r="T317" i="40"/>
  <c r="T323" i="40"/>
  <c r="T329" i="40"/>
  <c r="T335" i="40"/>
  <c r="T341" i="40"/>
  <c r="T347" i="40"/>
  <c r="T353" i="40"/>
  <c r="T359" i="40"/>
  <c r="T365" i="40"/>
  <c r="T371" i="40"/>
  <c r="T377" i="40"/>
  <c r="T383" i="40"/>
  <c r="T389" i="40"/>
  <c r="T395" i="40"/>
  <c r="T401" i="40"/>
  <c r="T407" i="40"/>
  <c r="T413" i="40"/>
  <c r="T419" i="40"/>
  <c r="T425" i="40"/>
  <c r="T431" i="40"/>
  <c r="T437" i="40"/>
  <c r="T443" i="40"/>
  <c r="T449" i="40"/>
  <c r="T455" i="40"/>
  <c r="T461" i="40"/>
  <c r="T467" i="40"/>
  <c r="T473" i="40"/>
  <c r="T479" i="40"/>
  <c r="T485" i="40"/>
  <c r="T491" i="40"/>
  <c r="T497" i="40"/>
  <c r="T503" i="40"/>
  <c r="T509" i="40"/>
  <c r="T515" i="40"/>
  <c r="T521" i="40"/>
  <c r="T527" i="40"/>
  <c r="T533" i="40"/>
  <c r="T539" i="40"/>
  <c r="T545" i="40"/>
  <c r="T551" i="40"/>
  <c r="T557" i="40"/>
  <c r="T563" i="40"/>
  <c r="T569" i="40"/>
  <c r="T575" i="40"/>
  <c r="T581" i="40"/>
  <c r="T587" i="40"/>
  <c r="T593" i="40"/>
  <c r="T599" i="40"/>
  <c r="T605" i="40"/>
  <c r="T594" i="40"/>
  <c r="T600" i="40"/>
  <c r="T606" i="40"/>
  <c r="S520" i="40"/>
  <c r="S514" i="40"/>
  <c r="S508" i="40"/>
  <c r="S502" i="40"/>
  <c r="S496" i="40"/>
  <c r="S490" i="40"/>
  <c r="S484" i="40"/>
  <c r="S478" i="40"/>
  <c r="S472" i="40"/>
  <c r="S466" i="40"/>
  <c r="S460" i="40"/>
  <c r="S454" i="40"/>
  <c r="S448" i="40"/>
  <c r="S442" i="40"/>
  <c r="S436" i="40"/>
  <c r="S430" i="40"/>
  <c r="S424" i="40"/>
  <c r="S418" i="40"/>
  <c r="S412" i="40"/>
  <c r="S406" i="40"/>
  <c r="S400" i="40"/>
  <c r="S394" i="40"/>
  <c r="S388" i="40"/>
  <c r="S382" i="40"/>
  <c r="S376" i="40"/>
  <c r="S370" i="40"/>
  <c r="S364" i="40"/>
  <c r="S358" i="40"/>
  <c r="S352" i="40"/>
  <c r="S346" i="40"/>
  <c r="S340" i="40"/>
  <c r="S334" i="40"/>
  <c r="S328" i="40"/>
  <c r="S322" i="40"/>
  <c r="S316" i="40"/>
  <c r="S310" i="40"/>
  <c r="S304" i="40"/>
  <c r="S298" i="40"/>
  <c r="S292" i="40"/>
  <c r="S286" i="40"/>
  <c r="S280" i="40"/>
  <c r="S274" i="40"/>
  <c r="S268" i="40"/>
  <c r="S262" i="40"/>
  <c r="S256" i="40"/>
  <c r="S250" i="40"/>
  <c r="S244" i="40"/>
  <c r="S238" i="40"/>
  <c r="S232" i="40"/>
  <c r="S226" i="40"/>
  <c r="S220" i="40"/>
  <c r="S214" i="40"/>
  <c r="S208" i="40"/>
  <c r="S202" i="40"/>
  <c r="S196" i="40"/>
  <c r="S190" i="40"/>
  <c r="S184" i="40"/>
  <c r="S178" i="40"/>
  <c r="S172" i="40"/>
  <c r="S166" i="40"/>
  <c r="S160" i="40"/>
  <c r="S154" i="40"/>
  <c r="S148" i="40"/>
  <c r="S142" i="40"/>
  <c r="S136" i="40"/>
  <c r="S130" i="40"/>
  <c r="S124" i="40"/>
  <c r="S118" i="40"/>
  <c r="S112" i="40"/>
  <c r="S106" i="40"/>
  <c r="S100" i="40"/>
  <c r="S94" i="40"/>
  <c r="S88" i="40"/>
  <c r="S82" i="40"/>
  <c r="S76" i="40"/>
  <c r="S70" i="40"/>
  <c r="S64" i="40"/>
  <c r="S58" i="40"/>
  <c r="S52" i="40"/>
  <c r="S46" i="40"/>
  <c r="S40" i="40"/>
  <c r="S34" i="40"/>
  <c r="S28" i="40"/>
  <c r="S22" i="40"/>
  <c r="S16" i="40"/>
  <c r="R1100" i="40"/>
  <c r="R1094" i="40"/>
  <c r="R1088" i="40"/>
  <c r="G17" i="5"/>
  <c r="G19" i="5"/>
  <c r="G16" i="5"/>
  <c r="G12" i="5"/>
  <c r="G18" i="5"/>
  <c r="G14" i="5"/>
  <c r="G15" i="5"/>
  <c r="R948" i="40"/>
  <c r="R1017" i="40"/>
  <c r="R1053" i="40"/>
  <c r="R789" i="40"/>
  <c r="R765" i="40"/>
  <c r="R621" i="40"/>
  <c r="R543" i="40"/>
  <c r="R519" i="40"/>
  <c r="R465" i="40"/>
  <c r="R441" i="40"/>
  <c r="R297" i="40"/>
  <c r="R219" i="40"/>
  <c r="R195" i="40"/>
  <c r="R135" i="40"/>
  <c r="R111" i="40"/>
  <c r="S446" i="40"/>
  <c r="R404" i="40"/>
  <c r="R398" i="40"/>
  <c r="R392" i="40"/>
  <c r="R386" i="40"/>
  <c r="R380" i="40"/>
  <c r="R374" i="40"/>
  <c r="R368" i="40"/>
  <c r="R362" i="40"/>
  <c r="R356" i="40"/>
  <c r="R350" i="40"/>
  <c r="R344" i="40"/>
  <c r="R338" i="40"/>
  <c r="R332" i="40"/>
  <c r="R326" i="40"/>
  <c r="R320" i="40"/>
  <c r="R314" i="40"/>
  <c r="R308" i="40"/>
  <c r="R302" i="40"/>
  <c r="R296" i="40"/>
  <c r="R290" i="40"/>
  <c r="R284" i="40"/>
  <c r="R278" i="40"/>
  <c r="R272" i="40"/>
  <c r="R266" i="40"/>
  <c r="R260" i="40"/>
  <c r="R254" i="40"/>
  <c r="R248" i="40"/>
  <c r="R242" i="40"/>
  <c r="R236" i="40"/>
  <c r="R230" i="40"/>
  <c r="R224" i="40"/>
  <c r="R218" i="40"/>
  <c r="R212" i="40"/>
  <c r="R206" i="40"/>
  <c r="R200" i="40"/>
  <c r="R194" i="40"/>
  <c r="R188" i="40"/>
  <c r="R182" i="40"/>
  <c r="R176" i="40"/>
  <c r="R170" i="40"/>
  <c r="R164" i="40"/>
  <c r="R158" i="40"/>
  <c r="R152" i="40"/>
  <c r="R146" i="40"/>
  <c r="R140" i="40"/>
  <c r="R134" i="40"/>
  <c r="R128" i="40"/>
  <c r="R122" i="40"/>
  <c r="R116" i="40"/>
  <c r="R110" i="40"/>
  <c r="R104" i="40"/>
  <c r="R98" i="40"/>
  <c r="R92" i="40"/>
  <c r="R86" i="40"/>
  <c r="R80" i="40"/>
  <c r="R74" i="40"/>
  <c r="R68" i="40"/>
  <c r="R62" i="40"/>
  <c r="R56" i="40"/>
  <c r="R50" i="40"/>
  <c r="R44" i="40"/>
  <c r="R38" i="40"/>
  <c r="R32" i="40"/>
  <c r="R26" i="40"/>
  <c r="R20" i="40"/>
  <c r="R14" i="40"/>
  <c r="S607" i="40"/>
  <c r="S601" i="40"/>
  <c r="S595" i="40"/>
  <c r="S589" i="40"/>
  <c r="S583" i="40"/>
  <c r="S577" i="40"/>
  <c r="S571" i="40"/>
  <c r="S565" i="40"/>
  <c r="S559" i="40"/>
  <c r="S553" i="40"/>
  <c r="S547" i="40"/>
  <c r="S541" i="40"/>
  <c r="S535" i="40"/>
  <c r="S529" i="40"/>
  <c r="S523" i="40"/>
  <c r="S517" i="40"/>
  <c r="S511" i="40"/>
  <c r="S505" i="40"/>
  <c r="S499" i="40"/>
  <c r="S493" i="40"/>
  <c r="S487" i="40"/>
  <c r="S481" i="40"/>
  <c r="S475" i="40"/>
  <c r="S469" i="40"/>
  <c r="S463" i="40"/>
  <c r="S457" i="40"/>
  <c r="S451" i="40"/>
  <c r="S445" i="40"/>
  <c r="S439" i="40"/>
  <c r="S433" i="40"/>
  <c r="S427" i="40"/>
  <c r="S421" i="40"/>
  <c r="S415" i="40"/>
  <c r="S409" i="40"/>
  <c r="S403" i="40"/>
  <c r="S397" i="40"/>
  <c r="S391" i="40"/>
  <c r="S385" i="40"/>
  <c r="S379" i="40"/>
  <c r="S373" i="40"/>
  <c r="S367" i="40"/>
  <c r="S361" i="40"/>
  <c r="S355" i="40"/>
  <c r="S349" i="40"/>
  <c r="S343" i="40"/>
  <c r="S337" i="40"/>
  <c r="S331" i="40"/>
  <c r="S325" i="40"/>
  <c r="S319" i="40"/>
  <c r="S313" i="40"/>
  <c r="S307" i="40"/>
  <c r="S301" i="40"/>
  <c r="S295" i="40"/>
  <c r="S289" i="40"/>
  <c r="S283" i="40"/>
  <c r="S277" i="40"/>
  <c r="S271" i="40"/>
  <c r="S265" i="40"/>
  <c r="S259" i="40"/>
  <c r="S253" i="40"/>
  <c r="S247" i="40"/>
  <c r="S241" i="40"/>
  <c r="S235" i="40"/>
  <c r="S229" i="40"/>
  <c r="S223" i="40"/>
  <c r="S217" i="40"/>
  <c r="S211" i="40"/>
  <c r="S205" i="40"/>
  <c r="S199" i="40"/>
  <c r="S193" i="40"/>
  <c r="S187" i="40"/>
  <c r="S181" i="40"/>
  <c r="S175" i="40"/>
  <c r="S169" i="40"/>
  <c r="S163" i="40"/>
  <c r="S157" i="40"/>
  <c r="S151" i="40"/>
  <c r="S145" i="40"/>
  <c r="S139" i="40"/>
  <c r="S133" i="40"/>
  <c r="S127" i="40"/>
  <c r="S121" i="40"/>
  <c r="S115" i="40"/>
  <c r="S109" i="40"/>
  <c r="S103" i="40"/>
  <c r="S97" i="40"/>
  <c r="S91" i="40"/>
  <c r="S85" i="40"/>
  <c r="S79" i="40"/>
  <c r="S73" i="40"/>
  <c r="S67" i="40"/>
  <c r="S61" i="40"/>
  <c r="S55" i="40"/>
  <c r="S49" i="40"/>
  <c r="S43" i="40"/>
  <c r="S37" i="40"/>
  <c r="S31" i="40"/>
  <c r="S25" i="40"/>
  <c r="S19" i="40"/>
  <c r="S13" i="40"/>
  <c r="T585" i="40"/>
  <c r="R622" i="40"/>
  <c r="R616" i="40"/>
  <c r="R610" i="40"/>
  <c r="R604" i="40"/>
  <c r="R598" i="40"/>
  <c r="R592" i="40"/>
  <c r="R586" i="40"/>
  <c r="R580" i="40"/>
  <c r="R574" i="40"/>
  <c r="R568" i="40"/>
  <c r="R562" i="40"/>
  <c r="R556" i="40"/>
  <c r="R550" i="40"/>
  <c r="R544" i="40"/>
  <c r="R538" i="40"/>
  <c r="R532" i="40"/>
  <c r="R526" i="40"/>
  <c r="R520" i="40"/>
  <c r="R514" i="40"/>
  <c r="R508" i="40"/>
  <c r="R502" i="40"/>
  <c r="R496" i="40"/>
  <c r="R490" i="40"/>
  <c r="R484" i="40"/>
  <c r="R478" i="40"/>
  <c r="R472" i="40"/>
  <c r="R466" i="40"/>
  <c r="R460" i="40"/>
  <c r="R454" i="40"/>
  <c r="R448" i="40"/>
  <c r="R442" i="40"/>
  <c r="R436" i="40"/>
  <c r="R430" i="40"/>
  <c r="R424" i="40"/>
  <c r="R418" i="40"/>
  <c r="R412" i="40"/>
  <c r="R406" i="40"/>
  <c r="R400" i="40"/>
  <c r="R394" i="40"/>
  <c r="R388" i="40"/>
  <c r="R382" i="40"/>
  <c r="R376" i="40"/>
  <c r="R370" i="40"/>
  <c r="R364" i="40"/>
  <c r="R358" i="40"/>
  <c r="R352" i="40"/>
  <c r="R346" i="40"/>
  <c r="R340" i="40"/>
  <c r="R334" i="40"/>
  <c r="R328" i="40"/>
  <c r="R322" i="40"/>
  <c r="R316" i="40"/>
  <c r="R310" i="40"/>
  <c r="R304" i="40"/>
  <c r="R298" i="40"/>
  <c r="R292" i="40"/>
  <c r="R286" i="40"/>
  <c r="R274" i="40"/>
  <c r="R268" i="40"/>
  <c r="R262" i="40"/>
  <c r="R256" i="40"/>
  <c r="R238" i="40"/>
  <c r="R226" i="40"/>
  <c r="R220" i="40"/>
  <c r="R196" i="40"/>
  <c r="R184" i="40"/>
  <c r="R166" i="40"/>
  <c r="R160" i="40"/>
  <c r="R16" i="40"/>
  <c r="S609" i="40"/>
  <c r="S489" i="40"/>
  <c r="S417" i="40"/>
  <c r="S327" i="40"/>
  <c r="S309" i="40"/>
  <c r="S249" i="40"/>
  <c r="S213" i="40"/>
  <c r="G13" i="5"/>
  <c r="H18" i="5"/>
  <c r="R491" i="40"/>
  <c r="R335" i="40"/>
  <c r="R1209" i="40"/>
  <c r="R1203" i="40"/>
  <c r="R1197" i="40"/>
  <c r="R1191" i="40"/>
  <c r="R1185" i="40"/>
  <c r="R1179" i="40"/>
  <c r="R1173" i="40"/>
  <c r="R1167" i="40"/>
  <c r="R1161" i="40"/>
  <c r="R1155" i="40"/>
  <c r="R1149" i="40"/>
  <c r="R1143" i="40"/>
  <c r="R1137" i="40"/>
  <c r="R1131" i="40"/>
  <c r="R1125" i="40"/>
  <c r="R1119" i="40"/>
  <c r="R1113" i="40"/>
  <c r="R1107" i="40"/>
  <c r="R1101" i="40"/>
  <c r="R1095" i="40"/>
  <c r="R1089" i="40"/>
  <c r="R1083" i="40"/>
  <c r="R1077" i="40"/>
  <c r="R1071" i="40"/>
  <c r="R1065" i="40"/>
  <c r="R1059" i="40"/>
  <c r="R1047" i="40"/>
  <c r="R1041" i="40"/>
  <c r="R1035" i="40"/>
  <c r="R1029" i="40"/>
  <c r="R1023" i="40"/>
  <c r="R1011" i="40"/>
  <c r="R1005" i="40"/>
  <c r="R999" i="40"/>
  <c r="R993" i="40"/>
  <c r="R987" i="40"/>
  <c r="R981" i="40"/>
  <c r="R975" i="40"/>
  <c r="R969" i="40"/>
  <c r="R963" i="40"/>
  <c r="R957" i="40"/>
  <c r="R951" i="40"/>
  <c r="R945" i="40"/>
  <c r="R939" i="40"/>
  <c r="R933" i="40"/>
  <c r="R927" i="40"/>
  <c r="R921" i="40"/>
  <c r="R915" i="40"/>
  <c r="R909" i="40"/>
  <c r="R903" i="40"/>
  <c r="R897" i="40"/>
  <c r="R891" i="40"/>
  <c r="R885" i="40"/>
  <c r="R879" i="40"/>
  <c r="R873" i="40"/>
  <c r="R867" i="40"/>
  <c r="R861" i="40"/>
  <c r="R855" i="40"/>
  <c r="R849" i="40"/>
  <c r="R843" i="40"/>
  <c r="R837" i="40"/>
  <c r="R831" i="40"/>
  <c r="R825" i="40"/>
  <c r="R819" i="40"/>
  <c r="R813" i="40"/>
  <c r="R807" i="40"/>
  <c r="R801" i="40"/>
  <c r="R795" i="40"/>
  <c r="R783" i="40"/>
  <c r="R777" i="40"/>
  <c r="R771" i="40"/>
  <c r="R759" i="40"/>
  <c r="R753" i="40"/>
  <c r="R747" i="40"/>
  <c r="R741" i="40"/>
  <c r="R735" i="40"/>
  <c r="R729" i="40"/>
  <c r="R723" i="40"/>
  <c r="R717" i="40"/>
  <c r="R711" i="40"/>
  <c r="R705" i="40"/>
  <c r="R699" i="40"/>
  <c r="R693" i="40"/>
  <c r="R687" i="40"/>
  <c r="R681" i="40"/>
  <c r="R675" i="40"/>
  <c r="R669" i="40"/>
  <c r="R663" i="40"/>
  <c r="R657" i="40"/>
  <c r="R651" i="40"/>
  <c r="R645" i="40"/>
  <c r="R639" i="40"/>
  <c r="R633" i="40"/>
  <c r="R627" i="40"/>
  <c r="R615" i="40"/>
  <c r="R609" i="40"/>
  <c r="R603" i="40"/>
  <c r="R597" i="40"/>
  <c r="R591" i="40"/>
  <c r="R585" i="40"/>
  <c r="R579" i="40"/>
  <c r="R573" i="40"/>
  <c r="R567" i="40"/>
  <c r="R561" i="40"/>
  <c r="R555" i="40"/>
  <c r="R549" i="40"/>
  <c r="R537" i="40"/>
  <c r="R531" i="40"/>
  <c r="R525" i="40"/>
  <c r="R513" i="40"/>
  <c r="R507" i="40"/>
  <c r="R501" i="40"/>
  <c r="R495" i="40"/>
  <c r="R489" i="40"/>
  <c r="R483" i="40"/>
  <c r="R477" i="40"/>
  <c r="R471" i="40"/>
  <c r="R459" i="40"/>
  <c r="R453" i="40"/>
  <c r="R447" i="40"/>
  <c r="R435" i="40"/>
  <c r="R429" i="40"/>
  <c r="R423" i="40"/>
  <c r="R417" i="40"/>
  <c r="R411" i="40"/>
  <c r="R405" i="40"/>
  <c r="R399" i="40"/>
  <c r="R393" i="40"/>
  <c r="R387" i="40"/>
  <c r="R381" i="40"/>
  <c r="R375" i="40"/>
  <c r="R369" i="40"/>
  <c r="R363" i="40"/>
  <c r="R357" i="40"/>
  <c r="R351" i="40"/>
  <c r="R345" i="40"/>
  <c r="R339" i="40"/>
  <c r="R333" i="40"/>
  <c r="R327" i="40"/>
  <c r="R321" i="40"/>
  <c r="R315" i="40"/>
  <c r="R309" i="40"/>
  <c r="R303" i="40"/>
  <c r="R291" i="40"/>
  <c r="R285" i="40"/>
  <c r="R279" i="40"/>
  <c r="R273" i="40"/>
  <c r="R267" i="40"/>
  <c r="R261" i="40"/>
  <c r="R255" i="40"/>
  <c r="R249" i="40"/>
  <c r="R243" i="40"/>
  <c r="R237" i="40"/>
  <c r="R231" i="40"/>
  <c r="R225" i="40"/>
  <c r="R213" i="40"/>
  <c r="R207" i="40"/>
  <c r="R201" i="40"/>
  <c r="R189" i="40"/>
  <c r="R183" i="40"/>
  <c r="R177" i="40"/>
  <c r="R171" i="40"/>
  <c r="R165" i="40"/>
  <c r="R159" i="40"/>
  <c r="R153" i="40"/>
  <c r="R147" i="40"/>
  <c r="R141" i="40"/>
  <c r="R129" i="40"/>
  <c r="R123" i="40"/>
  <c r="R117" i="40"/>
  <c r="R105" i="40"/>
  <c r="R99" i="40"/>
  <c r="R93" i="40"/>
  <c r="R87" i="40"/>
  <c r="R81" i="40"/>
  <c r="R75" i="40"/>
  <c r="R69" i="40"/>
  <c r="R63" i="40"/>
  <c r="R57" i="40"/>
  <c r="R51" i="40"/>
  <c r="R45" i="40"/>
  <c r="R39" i="40"/>
  <c r="R33" i="40"/>
  <c r="R27" i="40"/>
  <c r="R21" i="40"/>
  <c r="R15" i="40"/>
  <c r="S608" i="40"/>
  <c r="S602" i="40"/>
  <c r="S596" i="40"/>
  <c r="S590" i="40"/>
  <c r="S584" i="40"/>
  <c r="S578" i="40"/>
  <c r="S572" i="40"/>
  <c r="S566" i="40"/>
  <c r="S560" i="40"/>
  <c r="S554" i="40"/>
  <c r="S548" i="40"/>
  <c r="S542" i="40"/>
  <c r="S536" i="40"/>
  <c r="S530" i="40"/>
  <c r="S524" i="40"/>
  <c r="S518" i="40"/>
  <c r="S512" i="40"/>
  <c r="S506" i="40"/>
  <c r="S500" i="40"/>
  <c r="S494" i="40"/>
  <c r="S488" i="40"/>
  <c r="S482" i="40"/>
  <c r="S476" i="40"/>
  <c r="S470" i="40"/>
  <c r="S464" i="40"/>
  <c r="S458" i="40"/>
  <c r="S452" i="40"/>
  <c r="S440" i="40"/>
  <c r="S434" i="40"/>
  <c r="S428" i="40"/>
  <c r="S422" i="40"/>
  <c r="S416" i="40"/>
  <c r="S410" i="40"/>
  <c r="S404" i="40"/>
  <c r="S398" i="40"/>
  <c r="S392" i="40"/>
  <c r="S386" i="40"/>
  <c r="S380" i="40"/>
  <c r="S374" i="40"/>
  <c r="S368" i="40"/>
  <c r="S362" i="40"/>
  <c r="S356" i="40"/>
  <c r="S350" i="40"/>
  <c r="S344" i="40"/>
  <c r="S338" i="40"/>
  <c r="S332" i="40"/>
  <c r="S326" i="40"/>
  <c r="S320" i="40"/>
  <c r="S314" i="40"/>
  <c r="S308" i="40"/>
  <c r="S302" i="40"/>
  <c r="S296" i="40"/>
  <c r="S290" i="40"/>
  <c r="S284" i="40"/>
  <c r="S278" i="40"/>
  <c r="S272" i="40"/>
  <c r="S266" i="40"/>
  <c r="S260" i="40"/>
  <c r="S254" i="40"/>
  <c r="S248" i="40"/>
  <c r="S242" i="40"/>
  <c r="S236" i="40"/>
  <c r="S230" i="40"/>
  <c r="S224" i="40"/>
  <c r="S218" i="40"/>
  <c r="S212" i="40"/>
  <c r="S206" i="40"/>
  <c r="S200" i="40"/>
  <c r="S194" i="40"/>
  <c r="S188" i="40"/>
  <c r="S182" i="40"/>
  <c r="S176" i="40"/>
  <c r="S170" i="40"/>
  <c r="S164" i="40"/>
  <c r="S158" i="40"/>
  <c r="S152" i="40"/>
  <c r="S146" i="40"/>
  <c r="S140" i="40"/>
  <c r="S134" i="40"/>
  <c r="S128" i="40"/>
  <c r="S122" i="40"/>
  <c r="S116" i="40"/>
  <c r="S110" i="40"/>
  <c r="S104" i="40"/>
  <c r="S98" i="40"/>
  <c r="S92" i="40"/>
  <c r="S86" i="40"/>
  <c r="S80" i="40"/>
  <c r="S74" i="40"/>
  <c r="S68" i="40"/>
  <c r="S62" i="40"/>
  <c r="S56" i="40"/>
  <c r="S50" i="40"/>
  <c r="S44" i="40"/>
  <c r="S38" i="40"/>
  <c r="S32" i="40"/>
  <c r="S26" i="40"/>
  <c r="S20" i="40"/>
  <c r="S14" i="40"/>
  <c r="T612" i="40"/>
  <c r="T611" i="40"/>
  <c r="R389" i="40"/>
  <c r="R311" i="40"/>
  <c r="R232" i="40"/>
  <c r="R154" i="40"/>
  <c r="T13" i="40"/>
  <c r="T19" i="40"/>
  <c r="T25" i="40"/>
  <c r="T31" i="40"/>
  <c r="T37" i="40"/>
  <c r="T43" i="40"/>
  <c r="T49" i="40"/>
  <c r="T55" i="40"/>
  <c r="T61" i="40"/>
  <c r="T67" i="40"/>
  <c r="T73" i="40"/>
  <c r="T79" i="40"/>
  <c r="T85" i="40"/>
  <c r="T91" i="40"/>
  <c r="T97" i="40"/>
  <c r="T103" i="40"/>
  <c r="T109" i="40"/>
  <c r="T115" i="40"/>
  <c r="T121" i="40"/>
  <c r="T127" i="40"/>
  <c r="T133" i="40"/>
  <c r="T139" i="40"/>
  <c r="T145" i="40"/>
  <c r="T151" i="40"/>
  <c r="T157" i="40"/>
  <c r="T163" i="40"/>
  <c r="T169" i="40"/>
  <c r="T175" i="40"/>
  <c r="T181" i="40"/>
  <c r="T187" i="40"/>
  <c r="T193" i="40"/>
  <c r="T199" i="40"/>
  <c r="T205" i="40"/>
  <c r="T211" i="40"/>
  <c r="T217" i="40"/>
  <c r="T223" i="40"/>
  <c r="T229" i="40"/>
  <c r="T235" i="40"/>
  <c r="T241" i="40"/>
  <c r="T247" i="40"/>
  <c r="T253" i="40"/>
  <c r="T259" i="40"/>
  <c r="T265" i="40"/>
  <c r="T271" i="40"/>
  <c r="T277" i="40"/>
  <c r="T283" i="40"/>
  <c r="T289" i="40"/>
  <c r="T295" i="40"/>
  <c r="T301" i="40"/>
  <c r="T307" i="40"/>
  <c r="T313" i="40"/>
  <c r="T319" i="40"/>
  <c r="T325" i="40"/>
  <c r="T331" i="40"/>
  <c r="T337" i="40"/>
  <c r="T343" i="40"/>
  <c r="T349" i="40"/>
  <c r="T355" i="40"/>
  <c r="T361" i="40"/>
  <c r="T367" i="40"/>
  <c r="T373" i="40"/>
  <c r="T379" i="40"/>
  <c r="T385" i="40"/>
  <c r="T391" i="40"/>
  <c r="T397" i="40"/>
  <c r="T403" i="40"/>
  <c r="T409" i="40"/>
  <c r="T415" i="40"/>
  <c r="T421" i="40"/>
  <c r="T427" i="40"/>
  <c r="T433" i="40"/>
  <c r="T439" i="40"/>
  <c r="T445" i="40"/>
  <c r="T451" i="40"/>
  <c r="T457" i="40"/>
  <c r="T463" i="40"/>
  <c r="T469" i="40"/>
  <c r="T475" i="40"/>
  <c r="T481" i="40"/>
  <c r="T487" i="40"/>
  <c r="T493" i="40"/>
  <c r="T499" i="40"/>
  <c r="T505" i="40"/>
  <c r="T511" i="40"/>
  <c r="T517" i="40"/>
  <c r="T523" i="40"/>
  <c r="T529" i="40"/>
  <c r="T535" i="40"/>
  <c r="T541" i="40"/>
  <c r="T547" i="40"/>
  <c r="T553" i="40"/>
  <c r="T559" i="40"/>
  <c r="T565" i="40"/>
  <c r="T571" i="40"/>
  <c r="T577" i="40"/>
  <c r="T583" i="40"/>
  <c r="T589" i="40"/>
  <c r="T595" i="40"/>
  <c r="T601" i="40"/>
  <c r="T607" i="40"/>
  <c r="R972" i="40"/>
  <c r="R960" i="40"/>
  <c r="R954" i="40"/>
  <c r="R942" i="40"/>
  <c r="R936" i="40"/>
  <c r="R924" i="40"/>
  <c r="R918" i="40"/>
  <c r="R906" i="40"/>
  <c r="R900" i="40"/>
  <c r="R888" i="40"/>
  <c r="R882" i="40"/>
  <c r="R870" i="40"/>
  <c r="R864" i="40"/>
  <c r="R852" i="40"/>
  <c r="R846" i="40"/>
  <c r="R834" i="40"/>
  <c r="R828" i="40"/>
  <c r="R816" i="40"/>
  <c r="R810" i="40"/>
  <c r="R804" i="40"/>
  <c r="R798" i="40"/>
  <c r="R792" i="40"/>
  <c r="R786" i="40"/>
  <c r="R780" i="40"/>
  <c r="R774" i="40"/>
  <c r="R768" i="40"/>
  <c r="R762" i="40"/>
  <c r="R756" i="40"/>
  <c r="R750" i="40"/>
  <c r="R744" i="40"/>
  <c r="R738" i="40"/>
  <c r="R732" i="40"/>
  <c r="R726" i="40"/>
  <c r="R720" i="40"/>
  <c r="R714" i="40"/>
  <c r="R708" i="40"/>
  <c r="R702" i="40"/>
  <c r="R696" i="40"/>
  <c r="R690" i="40"/>
  <c r="R684" i="40"/>
  <c r="R678" i="40"/>
  <c r="R672" i="40"/>
  <c r="R666" i="40"/>
  <c r="R660" i="40"/>
  <c r="R654" i="40"/>
  <c r="R648" i="40"/>
  <c r="R642" i="40"/>
  <c r="R636" i="40"/>
  <c r="R630" i="40"/>
  <c r="R624" i="40"/>
  <c r="R618" i="40"/>
  <c r="R612" i="40"/>
  <c r="R606" i="40"/>
  <c r="R600" i="40"/>
  <c r="R594" i="40"/>
  <c r="R588" i="40"/>
  <c r="R582" i="40"/>
  <c r="R576" i="40"/>
  <c r="R570" i="40"/>
  <c r="R564" i="40"/>
  <c r="R558" i="40"/>
  <c r="R552" i="40"/>
  <c r="R546" i="40"/>
  <c r="R540" i="40"/>
  <c r="R534" i="40"/>
  <c r="R528" i="40"/>
  <c r="R522" i="40"/>
  <c r="R516" i="40"/>
  <c r="R510" i="40"/>
  <c r="R504" i="40"/>
  <c r="R498" i="40"/>
  <c r="R492" i="40"/>
  <c r="R486" i="40"/>
  <c r="R480" i="40"/>
  <c r="R474" i="40"/>
  <c r="R468" i="40"/>
  <c r="R462" i="40"/>
  <c r="R456" i="40"/>
  <c r="R450" i="40"/>
  <c r="R444" i="40"/>
  <c r="R438" i="40"/>
  <c r="R432" i="40"/>
  <c r="R426" i="40"/>
  <c r="R420" i="40"/>
  <c r="R414" i="40"/>
  <c r="R408" i="40"/>
  <c r="R402" i="40"/>
  <c r="R396" i="40"/>
  <c r="R390" i="40"/>
  <c r="R384" i="40"/>
  <c r="R378" i="40"/>
  <c r="R372" i="40"/>
  <c r="R366" i="40"/>
  <c r="R360" i="40"/>
  <c r="R354" i="40"/>
  <c r="R348" i="40"/>
  <c r="R342" i="40"/>
  <c r="R336" i="40"/>
  <c r="R330" i="40"/>
  <c r="R324" i="40"/>
  <c r="R318" i="40"/>
  <c r="R312" i="40"/>
  <c r="R306" i="40"/>
  <c r="R300" i="40"/>
  <c r="R294" i="40"/>
  <c r="R288" i="40"/>
  <c r="R282" i="40"/>
  <c r="R276" i="40"/>
  <c r="R270" i="40"/>
  <c r="R264" i="40"/>
  <c r="R258" i="40"/>
  <c r="R252" i="40"/>
  <c r="R246" i="40"/>
  <c r="R240" i="40"/>
  <c r="R234" i="40"/>
  <c r="R228" i="40"/>
  <c r="R222" i="40"/>
  <c r="R216" i="40"/>
  <c r="R210" i="40"/>
  <c r="R204" i="40"/>
  <c r="R198" i="40"/>
  <c r="R192" i="40"/>
  <c r="R186" i="40"/>
  <c r="R180" i="40"/>
  <c r="R174" i="40"/>
  <c r="R168" i="40"/>
  <c r="R162" i="40"/>
  <c r="R156" i="40"/>
  <c r="R150" i="40"/>
  <c r="R144" i="40"/>
  <c r="R138" i="40"/>
  <c r="R132" i="40"/>
  <c r="R126" i="40"/>
  <c r="R120" i="40"/>
  <c r="R114" i="40"/>
  <c r="R108" i="40"/>
  <c r="S612" i="40"/>
  <c r="S611" i="40"/>
  <c r="T14" i="40"/>
  <c r="T26" i="40"/>
  <c r="T32" i="40"/>
  <c r="T38" i="40"/>
  <c r="T44" i="40"/>
  <c r="T50" i="40"/>
  <c r="T56" i="40"/>
  <c r="T62" i="40"/>
  <c r="T68" i="40"/>
  <c r="T74" i="40"/>
  <c r="T80" i="40"/>
  <c r="T86" i="40"/>
  <c r="T92" i="40"/>
  <c r="T98" i="40"/>
  <c r="T104" i="40"/>
  <c r="T110" i="40"/>
  <c r="T116" i="40"/>
  <c r="T122" i="40"/>
  <c r="T128" i="40"/>
  <c r="T134" i="40"/>
  <c r="T140" i="40"/>
  <c r="T146" i="40"/>
  <c r="T152" i="40"/>
  <c r="T158" i="40"/>
  <c r="T164" i="40"/>
  <c r="T170" i="40"/>
  <c r="T176" i="40"/>
  <c r="T182" i="40"/>
  <c r="T188" i="40"/>
  <c r="T194" i="40"/>
  <c r="T200" i="40"/>
  <c r="T206" i="40"/>
  <c r="T212" i="40"/>
  <c r="T218" i="40"/>
  <c r="T224" i="40"/>
  <c r="T230" i="40"/>
  <c r="T236" i="40"/>
  <c r="T242" i="40"/>
  <c r="T248" i="40"/>
  <c r="T254" i="40"/>
  <c r="T260" i="40"/>
  <c r="T266" i="40"/>
  <c r="T272" i="40"/>
  <c r="T278" i="40"/>
  <c r="T284" i="40"/>
  <c r="T290" i="40"/>
  <c r="T296" i="40"/>
  <c r="T302" i="40"/>
  <c r="T308" i="40"/>
  <c r="T314" i="40"/>
  <c r="T320" i="40"/>
  <c r="T326" i="40"/>
  <c r="T332" i="40"/>
  <c r="T338" i="40"/>
  <c r="T344" i="40"/>
  <c r="T350" i="40"/>
  <c r="T356" i="40"/>
  <c r="T362" i="40"/>
  <c r="T368" i="40"/>
  <c r="T374" i="40"/>
  <c r="T380" i="40"/>
  <c r="T386" i="40"/>
  <c r="T392" i="40"/>
  <c r="T398" i="40"/>
  <c r="T404" i="40"/>
  <c r="T410" i="40"/>
  <c r="T416" i="40"/>
  <c r="T422" i="40"/>
  <c r="T428" i="40"/>
  <c r="T434" i="40"/>
  <c r="T440" i="40"/>
  <c r="T446" i="40"/>
  <c r="T452" i="40"/>
  <c r="T458" i="40"/>
  <c r="T464" i="40"/>
  <c r="T470" i="40"/>
  <c r="T476" i="40"/>
  <c r="T482" i="40"/>
  <c r="T488" i="40"/>
  <c r="T494" i="40"/>
  <c r="T500" i="40"/>
  <c r="T506" i="40"/>
  <c r="T512" i="40"/>
  <c r="T518" i="40"/>
  <c r="T524" i="40"/>
  <c r="T530" i="40"/>
  <c r="T536" i="40"/>
  <c r="T542" i="40"/>
  <c r="T548" i="40"/>
  <c r="T554" i="40"/>
  <c r="R413" i="40"/>
  <c r="R1211" i="40"/>
  <c r="R1205" i="40"/>
  <c r="R1199" i="40"/>
  <c r="R1193" i="40"/>
  <c r="R1187" i="40"/>
  <c r="R1181" i="40"/>
  <c r="R1175" i="40"/>
  <c r="R1169" i="40"/>
  <c r="R1163" i="40"/>
  <c r="R1157" i="40"/>
  <c r="R1151" i="40"/>
  <c r="R1145" i="40"/>
  <c r="R1139" i="40"/>
  <c r="R1133" i="40"/>
  <c r="R1127" i="40"/>
  <c r="R1121" i="40"/>
  <c r="R1115" i="40"/>
  <c r="R1109" i="40"/>
  <c r="R1103" i="40"/>
  <c r="R1097" i="40"/>
  <c r="R1091" i="40"/>
  <c r="R1085" i="40"/>
  <c r="R1079" i="40"/>
  <c r="R1073" i="40"/>
  <c r="R1067" i="40"/>
  <c r="R1061" i="40"/>
  <c r="R1055" i="40"/>
  <c r="R1049" i="40"/>
  <c r="R1043" i="40"/>
  <c r="R1037" i="40"/>
  <c r="R1031" i="40"/>
  <c r="R1025" i="40"/>
  <c r="R1019" i="40"/>
  <c r="R1013" i="40"/>
  <c r="R1007" i="40"/>
  <c r="R1001" i="40"/>
  <c r="R995" i="40"/>
  <c r="R989" i="40"/>
  <c r="R983" i="40"/>
  <c r="R977" i="40"/>
  <c r="R971" i="40"/>
  <c r="R965" i="40"/>
  <c r="R959" i="40"/>
  <c r="R953" i="40"/>
  <c r="R947" i="40"/>
  <c r="R941" i="40"/>
  <c r="R935" i="40"/>
  <c r="R929" i="40"/>
  <c r="R923" i="40"/>
  <c r="R917" i="40"/>
  <c r="R911" i="40"/>
  <c r="R905" i="40"/>
  <c r="R899" i="40"/>
  <c r="R893" i="40"/>
  <c r="R887" i="40"/>
  <c r="R881" i="40"/>
  <c r="R875" i="40"/>
  <c r="R869" i="40"/>
  <c r="R863" i="40"/>
  <c r="R857" i="40"/>
  <c r="R851" i="40"/>
  <c r="R845" i="40"/>
  <c r="R839" i="40"/>
  <c r="R833" i="40"/>
  <c r="R827" i="40"/>
  <c r="R821" i="40"/>
  <c r="R815" i="40"/>
  <c r="R809" i="40"/>
  <c r="R803" i="40"/>
  <c r="R797" i="40"/>
  <c r="R791" i="40"/>
  <c r="R785" i="40"/>
  <c r="R779" i="40"/>
  <c r="R773" i="40"/>
  <c r="R767" i="40"/>
  <c r="R761" i="40"/>
  <c r="R755" i="40"/>
  <c r="R749" i="40"/>
  <c r="R743" i="40"/>
  <c r="R731" i="40"/>
  <c r="R725" i="40"/>
  <c r="R719" i="40"/>
  <c r="R707" i="40"/>
  <c r="R701" i="40"/>
  <c r="R695" i="40"/>
  <c r="R689" i="40"/>
  <c r="R683" i="40"/>
  <c r="R677" i="40"/>
  <c r="R671" i="40"/>
  <c r="R665" i="40"/>
  <c r="R653" i="40"/>
  <c r="R647" i="40"/>
  <c r="R641" i="40"/>
  <c r="R629" i="40"/>
  <c r="R623" i="40"/>
  <c r="R617" i="40"/>
  <c r="R611" i="40"/>
  <c r="R605" i="40"/>
  <c r="R599" i="40"/>
  <c r="R593" i="40"/>
  <c r="R587" i="40"/>
  <c r="R581" i="40"/>
  <c r="R575" i="40"/>
  <c r="R569" i="40"/>
  <c r="R563" i="40"/>
  <c r="R557" i="40"/>
  <c r="R551" i="40"/>
  <c r="R545" i="40"/>
  <c r="R539" i="40"/>
  <c r="R533" i="40"/>
  <c r="R527" i="40"/>
  <c r="R521" i="40"/>
  <c r="R515" i="40"/>
  <c r="R509" i="40"/>
  <c r="R503" i="40"/>
  <c r="R497" i="40"/>
  <c r="R485" i="40"/>
  <c r="R479" i="40"/>
  <c r="R473" i="40"/>
  <c r="R467" i="40"/>
  <c r="R461" i="40"/>
  <c r="R455" i="40"/>
  <c r="R449" i="40"/>
  <c r="R443" i="40"/>
  <c r="R437" i="40"/>
  <c r="R431" i="40"/>
  <c r="R425" i="40"/>
  <c r="R419" i="40"/>
  <c r="R407" i="40"/>
  <c r="R401" i="40"/>
  <c r="R395" i="40"/>
  <c r="R383" i="40"/>
  <c r="R377" i="40"/>
  <c r="R371" i="40"/>
  <c r="R365" i="40"/>
  <c r="R359" i="40"/>
  <c r="R353" i="40"/>
  <c r="R347" i="40"/>
  <c r="R341" i="40"/>
  <c r="R329" i="40"/>
  <c r="R323" i="40"/>
  <c r="R317" i="40"/>
  <c r="R305" i="40"/>
  <c r="R299" i="40"/>
  <c r="R293" i="40"/>
  <c r="R287" i="40"/>
  <c r="T15" i="40"/>
  <c r="T21" i="40"/>
  <c r="T27" i="40"/>
  <c r="T33" i="40"/>
  <c r="T39" i="40"/>
  <c r="T45" i="40"/>
  <c r="T51" i="40"/>
  <c r="T57" i="40"/>
  <c r="T63" i="40"/>
  <c r="T69" i="40"/>
  <c r="T75" i="40"/>
  <c r="T81" i="40"/>
  <c r="T87" i="40"/>
  <c r="T93" i="40"/>
  <c r="T99" i="40"/>
  <c r="T105" i="40"/>
  <c r="T111" i="40"/>
  <c r="T117" i="40"/>
  <c r="T123" i="40"/>
  <c r="T129" i="40"/>
  <c r="R1212" i="40"/>
  <c r="T560" i="40"/>
  <c r="T566" i="40"/>
  <c r="T572" i="40"/>
  <c r="T578" i="40"/>
  <c r="T584" i="40"/>
  <c r="T590" i="40"/>
  <c r="T596" i="40"/>
  <c r="T602" i="40"/>
  <c r="T608" i="40"/>
  <c r="T135" i="40"/>
  <c r="T141" i="40"/>
  <c r="T147" i="40"/>
  <c r="T153" i="40"/>
  <c r="T159" i="40"/>
  <c r="T165" i="40"/>
  <c r="T171" i="40"/>
  <c r="T177" i="40"/>
  <c r="T183" i="40"/>
  <c r="T189" i="40"/>
  <c r="T195" i="40"/>
  <c r="T201" i="40"/>
  <c r="T207" i="40"/>
  <c r="T213" i="40"/>
  <c r="T219" i="40"/>
  <c r="T225" i="40"/>
  <c r="T231" i="40"/>
  <c r="T237" i="40"/>
  <c r="T243" i="40"/>
  <c r="T249" i="40"/>
  <c r="T255" i="40"/>
  <c r="T261" i="40"/>
  <c r="T267" i="40"/>
  <c r="T273" i="40"/>
  <c r="T279" i="40"/>
  <c r="T285" i="40"/>
  <c r="T291" i="40"/>
  <c r="T297" i="40"/>
  <c r="T303" i="40"/>
  <c r="T309" i="40"/>
  <c r="T315" i="40"/>
  <c r="T321" i="40"/>
  <c r="T327" i="40"/>
  <c r="T333" i="40"/>
  <c r="T339" i="40"/>
  <c r="T345" i="40"/>
  <c r="T351" i="40"/>
  <c r="T357" i="40"/>
  <c r="T363" i="40"/>
  <c r="T369" i="40"/>
  <c r="T375" i="40"/>
  <c r="T381" i="40"/>
  <c r="T387" i="40"/>
  <c r="T393" i="40"/>
  <c r="T399" i="40"/>
  <c r="T405" i="40"/>
  <c r="T411" i="40"/>
  <c r="T417" i="40"/>
  <c r="T423" i="40"/>
  <c r="T429" i="40"/>
  <c r="T435" i="40"/>
  <c r="T441" i="40"/>
  <c r="T447" i="40"/>
  <c r="T453" i="40"/>
  <c r="T459" i="40"/>
  <c r="T465" i="40"/>
  <c r="T471" i="40"/>
  <c r="T477" i="40"/>
  <c r="T483" i="40"/>
  <c r="T489" i="40"/>
  <c r="T495" i="40"/>
  <c r="T501" i="40"/>
  <c r="T507" i="40"/>
  <c r="T513" i="40"/>
  <c r="T519" i="40"/>
  <c r="T525" i="40"/>
  <c r="T531" i="40"/>
  <c r="T537" i="40"/>
  <c r="T543" i="40"/>
  <c r="T549" i="40"/>
  <c r="T555" i="40"/>
  <c r="T561" i="40"/>
  <c r="T567" i="40"/>
  <c r="T573" i="40"/>
  <c r="T579" i="40"/>
  <c r="T591" i="40"/>
  <c r="T597" i="40"/>
  <c r="T603" i="40"/>
  <c r="T609" i="40"/>
  <c r="D8" i="40"/>
  <c r="R280" i="40"/>
  <c r="R250" i="40"/>
  <c r="R244" i="40"/>
  <c r="R214" i="40"/>
  <c r="R208" i="40"/>
  <c r="R202" i="40"/>
  <c r="R190" i="40"/>
  <c r="R178" i="40"/>
  <c r="R172" i="40"/>
  <c r="R148" i="40"/>
  <c r="R142" i="40"/>
  <c r="R136" i="40"/>
  <c r="R130" i="40"/>
  <c r="R124" i="40"/>
  <c r="R118" i="40"/>
  <c r="R112" i="40"/>
  <c r="R106" i="40"/>
  <c r="R100" i="40"/>
  <c r="R94" i="40"/>
  <c r="R88" i="40"/>
  <c r="R82" i="40"/>
  <c r="R76" i="40"/>
  <c r="R70" i="40"/>
  <c r="R64" i="40"/>
  <c r="R58" i="40"/>
  <c r="R52" i="40"/>
  <c r="R46" i="40"/>
  <c r="R34" i="40"/>
  <c r="R28" i="40"/>
  <c r="R22" i="40"/>
  <c r="S603" i="40"/>
  <c r="S597" i="40"/>
  <c r="S591" i="40"/>
  <c r="S585" i="40"/>
  <c r="S579" i="40"/>
  <c r="S573" i="40"/>
  <c r="S567" i="40"/>
  <c r="S561" i="40"/>
  <c r="S555" i="40"/>
  <c r="S549" i="40"/>
  <c r="S543" i="40"/>
  <c r="S537" i="40"/>
  <c r="S531" i="40"/>
  <c r="S525" i="40"/>
  <c r="S519" i="40"/>
  <c r="S513" i="40"/>
  <c r="S507" i="40"/>
  <c r="S501" i="40"/>
  <c r="S495" i="40"/>
  <c r="S483" i="40"/>
  <c r="S477" i="40"/>
  <c r="S471" i="40"/>
  <c r="S465" i="40"/>
  <c r="S459" i="40"/>
  <c r="S453" i="40"/>
  <c r="S447" i="40"/>
  <c r="S441" i="40"/>
  <c r="S435" i="40"/>
  <c r="S429" i="40"/>
  <c r="S423" i="40"/>
  <c r="S411" i="40"/>
  <c r="S405" i="40"/>
  <c r="S399" i="40"/>
  <c r="S393" i="40"/>
  <c r="S387" i="40"/>
  <c r="S381" i="40"/>
  <c r="S375" i="40"/>
  <c r="S369" i="40"/>
  <c r="S363" i="40"/>
  <c r="S357" i="40"/>
  <c r="S351" i="40"/>
  <c r="S345" i="40"/>
  <c r="S339" i="40"/>
  <c r="S333" i="40"/>
  <c r="S321" i="40"/>
  <c r="S315" i="40"/>
  <c r="S303" i="40"/>
  <c r="S297" i="40"/>
  <c r="S291" i="40"/>
  <c r="S285" i="40"/>
  <c r="S279" i="40"/>
  <c r="S273" i="40"/>
  <c r="S267" i="40"/>
  <c r="S261" i="40"/>
  <c r="S255" i="40"/>
  <c r="S243" i="40"/>
  <c r="S237" i="40"/>
  <c r="S231" i="40"/>
  <c r="S225" i="40"/>
  <c r="S219" i="40"/>
  <c r="S207" i="40"/>
  <c r="S201" i="40"/>
  <c r="S195" i="40"/>
  <c r="S189" i="40"/>
  <c r="S183" i="40"/>
  <c r="S177" i="40"/>
  <c r="S171" i="40"/>
  <c r="S165" i="40"/>
  <c r="S159" i="40"/>
  <c r="S153" i="40"/>
  <c r="S147" i="40"/>
  <c r="S141" i="40"/>
  <c r="S135" i="40"/>
  <c r="S129" i="40"/>
  <c r="S123" i="40"/>
  <c r="S117" i="40"/>
  <c r="S111" i="40"/>
  <c r="S105" i="40"/>
  <c r="S99" i="40"/>
  <c r="S93" i="40"/>
  <c r="S87" i="40"/>
  <c r="S81" i="40"/>
  <c r="S75" i="40"/>
  <c r="S69" i="40"/>
  <c r="S63" i="40"/>
  <c r="S57" i="40"/>
  <c r="S51" i="40"/>
  <c r="S45" i="40"/>
  <c r="S39" i="40"/>
  <c r="S33" i="40"/>
  <c r="S27" i="40"/>
  <c r="S21" i="40"/>
  <c r="T16" i="40"/>
  <c r="T22" i="40"/>
  <c r="T28" i="40"/>
  <c r="T34" i="40"/>
  <c r="T40" i="40"/>
  <c r="T46" i="40"/>
  <c r="T52" i="40"/>
  <c r="T58" i="40"/>
  <c r="T64" i="40"/>
  <c r="T70" i="40"/>
  <c r="T76" i="40"/>
  <c r="T82" i="40"/>
  <c r="T88" i="40"/>
  <c r="T94" i="40"/>
  <c r="T100" i="40"/>
  <c r="T106" i="40"/>
  <c r="T112" i="40"/>
  <c r="T118" i="40"/>
  <c r="T124" i="40"/>
  <c r="T130" i="40"/>
  <c r="T136" i="40"/>
  <c r="T142" i="40"/>
  <c r="T148" i="40"/>
  <c r="T154" i="40"/>
  <c r="T160" i="40"/>
  <c r="T166" i="40"/>
  <c r="T172" i="40"/>
  <c r="T178" i="40"/>
  <c r="T184" i="40"/>
  <c r="T190" i="40"/>
  <c r="T196" i="40"/>
  <c r="T202" i="40"/>
  <c r="T208" i="40"/>
  <c r="T214" i="40"/>
  <c r="T220" i="40"/>
  <c r="T226" i="40"/>
  <c r="T232" i="40"/>
  <c r="T238" i="40"/>
  <c r="T244" i="40"/>
  <c r="T250" i="40"/>
  <c r="T256" i="40"/>
  <c r="T262" i="40"/>
  <c r="T268" i="40"/>
  <c r="T274" i="40"/>
  <c r="T280" i="40"/>
  <c r="T286" i="40"/>
  <c r="T292" i="40"/>
  <c r="T298" i="40"/>
  <c r="T304" i="40"/>
  <c r="T310" i="40"/>
  <c r="T316" i="40"/>
  <c r="T322" i="40"/>
  <c r="T328" i="40"/>
  <c r="T334" i="40"/>
  <c r="T340" i="40"/>
  <c r="T346" i="40"/>
  <c r="T352" i="40"/>
  <c r="T358" i="40"/>
  <c r="T364" i="40"/>
  <c r="T370" i="40"/>
  <c r="T376" i="40"/>
  <c r="T382" i="40"/>
  <c r="T388" i="40"/>
  <c r="T394" i="40"/>
  <c r="T400" i="40"/>
  <c r="T406" i="40"/>
  <c r="T412" i="40"/>
  <c r="T418" i="40"/>
  <c r="T424" i="40"/>
  <c r="T430" i="40"/>
  <c r="T436" i="40"/>
  <c r="T442" i="40"/>
  <c r="T448" i="40"/>
  <c r="T454" i="40"/>
  <c r="T460" i="40"/>
  <c r="T466" i="40"/>
  <c r="T472" i="40"/>
  <c r="T478" i="40"/>
  <c r="T484" i="40"/>
  <c r="T490" i="40"/>
  <c r="T496" i="40"/>
  <c r="T502" i="40"/>
  <c r="T508" i="40"/>
  <c r="T514" i="40"/>
  <c r="T520" i="40"/>
  <c r="T526" i="40"/>
  <c r="T532" i="40"/>
  <c r="T538" i="40"/>
  <c r="T544" i="40"/>
  <c r="T550" i="40"/>
  <c r="T556" i="40"/>
  <c r="T562" i="40"/>
  <c r="T568" i="40"/>
  <c r="T574" i="40"/>
  <c r="T580" i="40"/>
  <c r="T586" i="40"/>
  <c r="T592" i="40"/>
  <c r="T598" i="40"/>
  <c r="T604" i="40"/>
  <c r="T610" i="40"/>
  <c r="E8" i="40"/>
  <c r="G8" i="40"/>
  <c r="H17" i="5" s="1"/>
  <c r="F8" i="40"/>
  <c r="C6" i="40"/>
  <c r="G6" i="40"/>
  <c r="F6" i="40"/>
  <c r="D6" i="40"/>
  <c r="H7" i="40"/>
  <c r="G7" i="5"/>
  <c r="J7" i="40"/>
  <c r="J4" i="40"/>
  <c r="I4" i="40"/>
  <c r="I7" i="40"/>
  <c r="H4" i="40"/>
  <c r="E6" i="40"/>
  <c r="E4" i="22"/>
  <c r="F4" i="22" s="1"/>
  <c r="G4" i="22" s="1"/>
  <c r="M16" i="2" s="1"/>
  <c r="M29" i="2"/>
  <c r="M25" i="2"/>
  <c r="M19" i="2"/>
  <c r="M20" i="2"/>
  <c r="M21" i="2"/>
  <c r="O5" i="13"/>
  <c r="O11" i="13"/>
  <c r="M42" i="2" s="1"/>
  <c r="O12" i="13"/>
  <c r="M31" i="2" s="1"/>
  <c r="O13" i="13"/>
  <c r="M32" i="2" s="1"/>
  <c r="O14" i="13"/>
  <c r="M33" i="2" s="1"/>
  <c r="O18" i="13"/>
  <c r="O19" i="13"/>
  <c r="O20" i="13"/>
  <c r="O21" i="13"/>
  <c r="O22" i="13"/>
  <c r="O23" i="13"/>
  <c r="O24" i="13"/>
  <c r="O25" i="13"/>
  <c r="O26" i="13"/>
  <c r="O27" i="13"/>
  <c r="O28" i="13"/>
  <c r="O30" i="13"/>
  <c r="O31" i="13"/>
  <c r="O32" i="13"/>
  <c r="O33" i="13"/>
  <c r="O34" i="13"/>
  <c r="O35" i="13"/>
  <c r="O36" i="13"/>
  <c r="O37" i="13"/>
  <c r="O38" i="13"/>
  <c r="O39" i="13"/>
  <c r="O40" i="13"/>
  <c r="O41" i="13"/>
  <c r="O42" i="13"/>
  <c r="O43" i="13"/>
  <c r="M28" i="2" s="1"/>
  <c r="O44" i="13"/>
  <c r="O45" i="13"/>
  <c r="O46" i="13"/>
  <c r="O47" i="13"/>
  <c r="O48" i="13"/>
  <c r="O66" i="13"/>
  <c r="O53" i="13"/>
  <c r="O54" i="13"/>
  <c r="O57" i="13"/>
  <c r="O58" i="13"/>
  <c r="O59" i="13"/>
  <c r="O60" i="13"/>
  <c r="O61" i="13"/>
  <c r="O4" i="13"/>
  <c r="Q61" i="13"/>
  <c r="Q60" i="13"/>
  <c r="Q59" i="13"/>
  <c r="Q58" i="13"/>
  <c r="Q57" i="13"/>
  <c r="Q54" i="13"/>
  <c r="Q53" i="13"/>
  <c r="Q66" i="13"/>
  <c r="Q48" i="13"/>
  <c r="Q47" i="13"/>
  <c r="Q46" i="13"/>
  <c r="Q45" i="13"/>
  <c r="Q44" i="13"/>
  <c r="Q43" i="13"/>
  <c r="Q42" i="13"/>
  <c r="Q41" i="13"/>
  <c r="Q40" i="13"/>
  <c r="Q39" i="13"/>
  <c r="Q38" i="13"/>
  <c r="Q37" i="13"/>
  <c r="Q36" i="13"/>
  <c r="Q35" i="13"/>
  <c r="Q34" i="13"/>
  <c r="Q33" i="13"/>
  <c r="Q32" i="13"/>
  <c r="Q31" i="13"/>
  <c r="Q30" i="13"/>
  <c r="Q28" i="13"/>
  <c r="Q27" i="13"/>
  <c r="Q26" i="13"/>
  <c r="Q25" i="13"/>
  <c r="Q24" i="13"/>
  <c r="Q23" i="13"/>
  <c r="Q22" i="13"/>
  <c r="Q21" i="13"/>
  <c r="Q20" i="13"/>
  <c r="Q19" i="13"/>
  <c r="Q18" i="13"/>
  <c r="F63" i="13" l="1"/>
  <c r="F64" i="13" s="1"/>
  <c r="L25" i="39"/>
  <c r="I18" i="5"/>
  <c r="I17" i="5"/>
  <c r="O10" i="13"/>
  <c r="E26" i="39"/>
  <c r="I26" i="39"/>
  <c r="G26" i="39"/>
  <c r="J26" i="39"/>
  <c r="G6" i="5"/>
  <c r="G10" i="5"/>
  <c r="G22" i="5"/>
  <c r="G11" i="5"/>
  <c r="G24" i="5"/>
  <c r="G23" i="5"/>
  <c r="G8" i="5"/>
  <c r="H8" i="40"/>
  <c r="H19" i="5"/>
  <c r="I19" i="5" s="1"/>
  <c r="G9" i="5"/>
  <c r="H26" i="39"/>
  <c r="F26" i="39"/>
  <c r="H12" i="5"/>
  <c r="I12" i="5" s="1"/>
  <c r="I8" i="40"/>
  <c r="G5" i="5"/>
  <c r="G20" i="5"/>
  <c r="K26" i="39"/>
  <c r="G27" i="5"/>
  <c r="G25" i="5"/>
  <c r="G28" i="5"/>
  <c r="G26" i="5"/>
  <c r="H14" i="5"/>
  <c r="I14" i="5" s="1"/>
  <c r="H13" i="5"/>
  <c r="I13" i="5" s="1"/>
  <c r="H15" i="5"/>
  <c r="I15" i="5" s="1"/>
  <c r="H16" i="5"/>
  <c r="I16" i="5" s="1"/>
  <c r="G21" i="5"/>
  <c r="J8" i="40"/>
  <c r="I6" i="40"/>
  <c r="H6" i="40"/>
  <c r="J6" i="40"/>
  <c r="H4" i="22"/>
  <c r="L27" i="39" l="1"/>
  <c r="C9" i="39" s="1"/>
  <c r="H20" i="5"/>
  <c r="I20" i="5" s="1"/>
  <c r="H21" i="5"/>
  <c r="I21" i="5" s="1"/>
  <c r="H8" i="5"/>
  <c r="I8" i="5" s="1"/>
  <c r="H9" i="5"/>
  <c r="I9" i="5" s="1"/>
  <c r="H6" i="5"/>
  <c r="I6" i="5" s="1"/>
  <c r="H22" i="5"/>
  <c r="I22" i="5" s="1"/>
  <c r="H10" i="5"/>
  <c r="I10" i="5" s="1"/>
  <c r="H24" i="5"/>
  <c r="I24" i="5" s="1"/>
  <c r="H11" i="5"/>
  <c r="I11" i="5" s="1"/>
  <c r="H23" i="5"/>
  <c r="I23" i="5" s="1"/>
  <c r="H25" i="5"/>
  <c r="I25" i="5" s="1"/>
  <c r="H27" i="5"/>
  <c r="I27" i="5" s="1"/>
  <c r="H28" i="5"/>
  <c r="I28" i="5" s="1"/>
  <c r="H26" i="5"/>
  <c r="I26" i="5" s="1"/>
  <c r="H5" i="5"/>
  <c r="I5" i="5" s="1"/>
  <c r="H7" i="5"/>
  <c r="I7" i="5" s="1"/>
  <c r="I4" i="22"/>
  <c r="J4" i="22" s="1"/>
  <c r="K4" i="22" s="1"/>
  <c r="M23" i="2" s="1"/>
  <c r="C10" i="39" l="1"/>
  <c r="C11" i="39" s="1"/>
  <c r="C13" i="39" s="1"/>
  <c r="L4" i="22"/>
  <c r="M4" i="22" s="1"/>
  <c r="O4" i="22" s="1"/>
  <c r="P4" i="22" s="1"/>
  <c r="Q4" i="22" s="1"/>
  <c r="R4" i="22" s="1"/>
  <c r="S4" i="22" s="1"/>
  <c r="D6" i="5" l="1"/>
  <c r="D7" i="5"/>
  <c r="D8" i="5"/>
  <c r="D9" i="5"/>
  <c r="D10" i="5"/>
  <c r="D11" i="5"/>
  <c r="D12" i="5"/>
  <c r="D13" i="5"/>
  <c r="D14" i="5"/>
  <c r="D15" i="5"/>
  <c r="D16" i="5"/>
  <c r="D17" i="5"/>
  <c r="D18" i="5"/>
  <c r="D19" i="5"/>
  <c r="D20" i="5"/>
  <c r="D21" i="5"/>
  <c r="D22" i="5"/>
  <c r="D23" i="5"/>
  <c r="D24" i="5"/>
  <c r="D25" i="5"/>
  <c r="D26" i="5"/>
  <c r="D27" i="5"/>
  <c r="D28" i="5"/>
  <c r="D29" i="5"/>
  <c r="D5" i="5"/>
  <c r="M35" i="2" l="1"/>
  <c r="M36" i="2"/>
  <c r="M34" i="2"/>
  <c r="D69" i="37"/>
  <c r="E30" i="2"/>
  <c r="G5" i="37"/>
  <c r="H5" i="37" s="1"/>
  <c r="F5" i="37"/>
  <c r="I5" i="37" s="1"/>
  <c r="F6" i="37"/>
  <c r="I6" i="37" s="1"/>
  <c r="G6" i="37"/>
  <c r="H6" i="37" s="1"/>
  <c r="F7" i="37"/>
  <c r="I7" i="37" s="1"/>
  <c r="G7" i="37"/>
  <c r="H7" i="37" s="1"/>
  <c r="K7" i="37" s="1"/>
  <c r="F8" i="37"/>
  <c r="I8" i="37" s="1"/>
  <c r="F9" i="37"/>
  <c r="I9" i="37" s="1"/>
  <c r="G9" i="37"/>
  <c r="H9" i="37" s="1"/>
  <c r="K9" i="37" s="1"/>
  <c r="F10" i="37"/>
  <c r="I10" i="37" s="1"/>
  <c r="G10" i="37"/>
  <c r="H10" i="37" s="1"/>
  <c r="F11" i="37"/>
  <c r="I11" i="37" s="1"/>
  <c r="F12" i="37"/>
  <c r="I12" i="37" s="1"/>
  <c r="G12" i="37"/>
  <c r="H12" i="37" s="1"/>
  <c r="F13" i="37"/>
  <c r="I13" i="37" s="1"/>
  <c r="G13" i="37"/>
  <c r="H13" i="37" s="1"/>
  <c r="F14" i="37"/>
  <c r="I14" i="37" s="1"/>
  <c r="F15" i="37"/>
  <c r="I15" i="37" s="1"/>
  <c r="F16" i="37"/>
  <c r="I16" i="37" s="1"/>
  <c r="G16" i="37"/>
  <c r="H16" i="37" s="1"/>
  <c r="F17" i="37"/>
  <c r="I17" i="37" s="1"/>
  <c r="F18" i="37"/>
  <c r="I18" i="37" s="1"/>
  <c r="G18" i="37"/>
  <c r="H18" i="37" s="1"/>
  <c r="K18" i="37" s="1"/>
  <c r="F19" i="37"/>
  <c r="I19" i="37" s="1"/>
  <c r="G19" i="37"/>
  <c r="H19" i="37" s="1"/>
  <c r="F20" i="37"/>
  <c r="I20" i="37" s="1"/>
  <c r="F21" i="37"/>
  <c r="I21" i="37" s="1"/>
  <c r="G21" i="37"/>
  <c r="H21" i="37" s="1"/>
  <c r="F22" i="37"/>
  <c r="I22" i="37" s="1"/>
  <c r="F23" i="37"/>
  <c r="I23" i="37" s="1"/>
  <c r="F24" i="37"/>
  <c r="I24" i="37" s="1"/>
  <c r="G24" i="37"/>
  <c r="H24" i="37" s="1"/>
  <c r="F25" i="37"/>
  <c r="I25" i="37" s="1"/>
  <c r="G25" i="37"/>
  <c r="H25" i="37" s="1"/>
  <c r="F26" i="37"/>
  <c r="I26" i="37" s="1"/>
  <c r="F27" i="37"/>
  <c r="I27" i="37" s="1"/>
  <c r="G27" i="37"/>
  <c r="H27" i="37" s="1"/>
  <c r="K27" i="37" s="1"/>
  <c r="F28" i="37"/>
  <c r="I28" i="37" s="1"/>
  <c r="G28" i="37"/>
  <c r="H28" i="37" s="1"/>
  <c r="F29" i="37"/>
  <c r="I29" i="37" s="1"/>
  <c r="F30" i="37"/>
  <c r="I30" i="37" s="1"/>
  <c r="G30" i="37"/>
  <c r="H30" i="37" s="1"/>
  <c r="F31" i="37"/>
  <c r="I31" i="37" s="1"/>
  <c r="G31" i="37"/>
  <c r="H31" i="37" s="1"/>
  <c r="F32" i="37"/>
  <c r="I32" i="37" s="1"/>
  <c r="F33" i="37"/>
  <c r="I33" i="37" s="1"/>
  <c r="F34" i="37"/>
  <c r="I34" i="37" s="1"/>
  <c r="G34" i="37"/>
  <c r="H34" i="37" s="1"/>
  <c r="K34" i="37" s="1"/>
  <c r="G4" i="37"/>
  <c r="H4" i="37" s="1"/>
  <c r="L4" i="37" s="1"/>
  <c r="F4" i="37"/>
  <c r="I4" i="37" s="1"/>
  <c r="E36" i="37"/>
  <c r="E37" i="37"/>
  <c r="E68" i="37" s="1"/>
  <c r="E99" i="37" s="1"/>
  <c r="E38" i="37"/>
  <c r="E69" i="37" s="1"/>
  <c r="E39" i="37"/>
  <c r="E70" i="37" s="1"/>
  <c r="E40" i="37"/>
  <c r="E41" i="37"/>
  <c r="E42" i="37"/>
  <c r="E43" i="37"/>
  <c r="E44" i="37"/>
  <c r="E45" i="37"/>
  <c r="E76" i="37" s="1"/>
  <c r="E46" i="37"/>
  <c r="E47" i="37"/>
  <c r="E48" i="37"/>
  <c r="E49" i="37"/>
  <c r="E50" i="37"/>
  <c r="E81" i="37" s="1"/>
  <c r="E51" i="37"/>
  <c r="E52" i="37"/>
  <c r="E53" i="37"/>
  <c r="E54" i="37"/>
  <c r="E55" i="37"/>
  <c r="E56" i="37"/>
  <c r="E57" i="37"/>
  <c r="E58" i="37"/>
  <c r="E59" i="37"/>
  <c r="E60" i="37"/>
  <c r="E61" i="37"/>
  <c r="E62" i="37"/>
  <c r="E63" i="37"/>
  <c r="E64" i="37"/>
  <c r="E65" i="37"/>
  <c r="E35" i="37"/>
  <c r="B36" i="37"/>
  <c r="C36" i="37" s="1"/>
  <c r="B37" i="37"/>
  <c r="C37" i="37" s="1"/>
  <c r="B38" i="37"/>
  <c r="C38" i="37" s="1"/>
  <c r="B39" i="37"/>
  <c r="D39" i="37" s="1"/>
  <c r="B40" i="37"/>
  <c r="D40" i="37" s="1"/>
  <c r="B41" i="37"/>
  <c r="D41" i="37" s="1"/>
  <c r="B42" i="37"/>
  <c r="D42" i="37" s="1"/>
  <c r="B43" i="37"/>
  <c r="C43" i="37" s="1"/>
  <c r="B44" i="37"/>
  <c r="D44" i="37" s="1"/>
  <c r="B45" i="37"/>
  <c r="D45" i="37" s="1"/>
  <c r="B46" i="37"/>
  <c r="C46" i="37" s="1"/>
  <c r="B47" i="37"/>
  <c r="D47" i="37" s="1"/>
  <c r="B48" i="37"/>
  <c r="D48" i="37" s="1"/>
  <c r="B49" i="37"/>
  <c r="C49" i="37" s="1"/>
  <c r="B50" i="37"/>
  <c r="D50" i="37" s="1"/>
  <c r="B51" i="37"/>
  <c r="D51" i="37" s="1"/>
  <c r="B52" i="37"/>
  <c r="D52" i="37" s="1"/>
  <c r="B53" i="37"/>
  <c r="D53" i="37" s="1"/>
  <c r="B54" i="37"/>
  <c r="D54" i="37" s="1"/>
  <c r="B55" i="37"/>
  <c r="C55" i="37" s="1"/>
  <c r="B56" i="37"/>
  <c r="C56" i="37" s="1"/>
  <c r="B57" i="37"/>
  <c r="D57" i="37" s="1"/>
  <c r="B58" i="37"/>
  <c r="D58" i="37" s="1"/>
  <c r="B59" i="37"/>
  <c r="D59" i="37" s="1"/>
  <c r="B60" i="37"/>
  <c r="D60" i="37" s="1"/>
  <c r="B61" i="37"/>
  <c r="D61" i="37" s="1"/>
  <c r="B62" i="37"/>
  <c r="D62" i="37" s="1"/>
  <c r="B63" i="37"/>
  <c r="D63" i="37" s="1"/>
  <c r="B64" i="37"/>
  <c r="D64" i="37" s="1"/>
  <c r="B65" i="37"/>
  <c r="D65" i="37" s="1"/>
  <c r="B67" i="37"/>
  <c r="C67" i="37" s="1"/>
  <c r="B68" i="37"/>
  <c r="D68" i="37" s="1"/>
  <c r="B69" i="37"/>
  <c r="B35" i="37"/>
  <c r="D37" i="37" l="1"/>
  <c r="D55" i="37"/>
  <c r="D36" i="37"/>
  <c r="D43" i="37"/>
  <c r="D67" i="37"/>
  <c r="C35" i="37"/>
  <c r="D35" i="37"/>
  <c r="D38" i="37"/>
  <c r="D56" i="37"/>
  <c r="D49" i="37"/>
  <c r="D46" i="37"/>
  <c r="B74" i="37"/>
  <c r="D74" i="37" s="1"/>
  <c r="K4" i="37"/>
  <c r="L25" i="37"/>
  <c r="J25" i="37"/>
  <c r="K25" i="37"/>
  <c r="L21" i="37"/>
  <c r="J21" i="37"/>
  <c r="K21" i="37"/>
  <c r="L13" i="37"/>
  <c r="J13" i="37"/>
  <c r="K13" i="37"/>
  <c r="L6" i="37"/>
  <c r="J6" i="37"/>
  <c r="K6" i="37"/>
  <c r="J28" i="37"/>
  <c r="L28" i="37"/>
  <c r="K28" i="37"/>
  <c r="L9" i="37"/>
  <c r="J9" i="37"/>
  <c r="L31" i="37"/>
  <c r="J31" i="37"/>
  <c r="K31" i="37"/>
  <c r="L24" i="37"/>
  <c r="J24" i="37"/>
  <c r="K24" i="37"/>
  <c r="L16" i="37"/>
  <c r="J16" i="37"/>
  <c r="K16" i="37"/>
  <c r="L12" i="37"/>
  <c r="J12" i="37"/>
  <c r="K12" i="37"/>
  <c r="L27" i="37"/>
  <c r="J27" i="37"/>
  <c r="L19" i="37"/>
  <c r="J19" i="37"/>
  <c r="K19" i="37"/>
  <c r="L5" i="37"/>
  <c r="K5" i="37"/>
  <c r="J5" i="37"/>
  <c r="L34" i="37"/>
  <c r="J34" i="37"/>
  <c r="L30" i="37"/>
  <c r="J30" i="37"/>
  <c r="L7" i="37"/>
  <c r="J7" i="37"/>
  <c r="L18" i="37"/>
  <c r="J18" i="37"/>
  <c r="L10" i="37"/>
  <c r="J10" i="37"/>
  <c r="K10" i="37"/>
  <c r="K30" i="37"/>
  <c r="J4" i="37"/>
  <c r="E75" i="37"/>
  <c r="C45" i="37"/>
  <c r="B76" i="37"/>
  <c r="E93" i="37"/>
  <c r="F93" i="37" s="1"/>
  <c r="E87" i="37"/>
  <c r="C61" i="37"/>
  <c r="B92" i="37"/>
  <c r="E92" i="37"/>
  <c r="G92" i="37" s="1"/>
  <c r="E86" i="37"/>
  <c r="G86" i="37" s="1"/>
  <c r="E80" i="37"/>
  <c r="G80" i="37" s="1"/>
  <c r="E74" i="37"/>
  <c r="G74" i="37" s="1"/>
  <c r="B77" i="37"/>
  <c r="D77" i="37" s="1"/>
  <c r="E66" i="37"/>
  <c r="G66" i="37" s="1"/>
  <c r="C54" i="37"/>
  <c r="B85" i="37"/>
  <c r="D85" i="37" s="1"/>
  <c r="C42" i="37"/>
  <c r="B73" i="37"/>
  <c r="B86" i="37"/>
  <c r="D86" i="37" s="1"/>
  <c r="B100" i="37"/>
  <c r="D100" i="37" s="1"/>
  <c r="C69" i="37"/>
  <c r="C62" i="37"/>
  <c r="B93" i="37"/>
  <c r="D93" i="37" s="1"/>
  <c r="C50" i="37"/>
  <c r="B81" i="37"/>
  <c r="D81" i="37" s="1"/>
  <c r="C44" i="37"/>
  <c r="B75" i="37"/>
  <c r="D75" i="37" s="1"/>
  <c r="F60" i="37"/>
  <c r="G60" i="37"/>
  <c r="H60" i="37" s="1"/>
  <c r="E91" i="37"/>
  <c r="F54" i="37"/>
  <c r="G54" i="37"/>
  <c r="H54" i="37" s="1"/>
  <c r="E85" i="37"/>
  <c r="F48" i="37"/>
  <c r="G48" i="37"/>
  <c r="H48" i="37" s="1"/>
  <c r="E79" i="37"/>
  <c r="F42" i="37"/>
  <c r="G42" i="37"/>
  <c r="H42" i="37" s="1"/>
  <c r="E73" i="37"/>
  <c r="F36" i="37"/>
  <c r="I36" i="37" s="1"/>
  <c r="G36" i="37"/>
  <c r="E67" i="37"/>
  <c r="C68" i="37"/>
  <c r="B99" i="37"/>
  <c r="D99" i="37" s="1"/>
  <c r="F65" i="37"/>
  <c r="G65" i="37"/>
  <c r="H65" i="37" s="1"/>
  <c r="F59" i="37"/>
  <c r="G59" i="37"/>
  <c r="H59" i="37" s="1"/>
  <c r="F53" i="37"/>
  <c r="G53" i="37"/>
  <c r="H53" i="37" s="1"/>
  <c r="F47" i="37"/>
  <c r="G47" i="37"/>
  <c r="H47" i="37" s="1"/>
  <c r="F41" i="37"/>
  <c r="G41" i="37"/>
  <c r="H41" i="37" s="1"/>
  <c r="B108" i="37"/>
  <c r="D108" i="37" s="1"/>
  <c r="B87" i="37"/>
  <c r="D87" i="37" s="1"/>
  <c r="B94" i="37"/>
  <c r="D94" i="37" s="1"/>
  <c r="C63" i="37"/>
  <c r="B88" i="37"/>
  <c r="D88" i="37" s="1"/>
  <c r="C57" i="37"/>
  <c r="B82" i="37"/>
  <c r="D82" i="37" s="1"/>
  <c r="C51" i="37"/>
  <c r="C39" i="37"/>
  <c r="B70" i="37"/>
  <c r="D70" i="37" s="1"/>
  <c r="C86" i="37"/>
  <c r="G64" i="37"/>
  <c r="H64" i="37" s="1"/>
  <c r="F64" i="37"/>
  <c r="G58" i="37"/>
  <c r="H58" i="37" s="1"/>
  <c r="F58" i="37"/>
  <c r="G52" i="37"/>
  <c r="H52" i="37" s="1"/>
  <c r="F52" i="37"/>
  <c r="G46" i="37"/>
  <c r="F46" i="37"/>
  <c r="I46" i="37" s="1"/>
  <c r="E71" i="37"/>
  <c r="G40" i="37"/>
  <c r="H40" i="37" s="1"/>
  <c r="F40" i="37"/>
  <c r="B98" i="37"/>
  <c r="D98" i="37" s="1"/>
  <c r="B66" i="37"/>
  <c r="D66" i="37" s="1"/>
  <c r="C60" i="37"/>
  <c r="B91" i="37"/>
  <c r="D91" i="37" s="1"/>
  <c r="C48" i="37"/>
  <c r="B79" i="37"/>
  <c r="D79" i="37" s="1"/>
  <c r="F81" i="37"/>
  <c r="G81" i="37"/>
  <c r="E112" i="37"/>
  <c r="G112" i="37" s="1"/>
  <c r="G70" i="37"/>
  <c r="F70" i="37"/>
  <c r="E124" i="37"/>
  <c r="G124" i="37" s="1"/>
  <c r="B80" i="37"/>
  <c r="D80" i="37" s="1"/>
  <c r="B95" i="37"/>
  <c r="D95" i="37" s="1"/>
  <c r="C64" i="37"/>
  <c r="B89" i="37"/>
  <c r="D89" i="37" s="1"/>
  <c r="C58" i="37"/>
  <c r="B83" i="37"/>
  <c r="D83" i="37" s="1"/>
  <c r="C52" i="37"/>
  <c r="C40" i="37"/>
  <c r="B71" i="37"/>
  <c r="D71" i="37" s="1"/>
  <c r="B96" i="37"/>
  <c r="D96" i="37" s="1"/>
  <c r="C65" i="37"/>
  <c r="B90" i="37"/>
  <c r="D90" i="37" s="1"/>
  <c r="C59" i="37"/>
  <c r="B84" i="37"/>
  <c r="D84" i="37" s="1"/>
  <c r="C53" i="37"/>
  <c r="B78" i="37"/>
  <c r="D78" i="37" s="1"/>
  <c r="C47" i="37"/>
  <c r="B72" i="37"/>
  <c r="D72" i="37" s="1"/>
  <c r="C41" i="37"/>
  <c r="F35" i="37"/>
  <c r="G35" i="37"/>
  <c r="G61" i="37"/>
  <c r="H61" i="37" s="1"/>
  <c r="F61" i="37"/>
  <c r="G55" i="37"/>
  <c r="H55" i="37" s="1"/>
  <c r="F55" i="37"/>
  <c r="I55" i="37" s="1"/>
  <c r="G49" i="37"/>
  <c r="F49" i="37"/>
  <c r="I49" i="37" s="1"/>
  <c r="G43" i="37"/>
  <c r="H43" i="37" s="1"/>
  <c r="F43" i="37"/>
  <c r="I43" i="37" s="1"/>
  <c r="G37" i="37"/>
  <c r="H37" i="37" s="1"/>
  <c r="F37" i="37"/>
  <c r="I37" i="37" s="1"/>
  <c r="E100" i="37"/>
  <c r="G100" i="37" s="1"/>
  <c r="F69" i="37"/>
  <c r="G69" i="37"/>
  <c r="H69" i="37" s="1"/>
  <c r="E94" i="37"/>
  <c r="F63" i="37"/>
  <c r="G63" i="37"/>
  <c r="H63" i="37" s="1"/>
  <c r="E88" i="37"/>
  <c r="F57" i="37"/>
  <c r="G57" i="37"/>
  <c r="H57" i="37" s="1"/>
  <c r="E82" i="37"/>
  <c r="F51" i="37"/>
  <c r="G51" i="37"/>
  <c r="H51" i="37" s="1"/>
  <c r="F45" i="37"/>
  <c r="G45" i="37"/>
  <c r="H45" i="37" s="1"/>
  <c r="F39" i="37"/>
  <c r="G39" i="37"/>
  <c r="H39" i="37" s="1"/>
  <c r="E130" i="37"/>
  <c r="F99" i="37"/>
  <c r="G99" i="37"/>
  <c r="E107" i="37"/>
  <c r="G76" i="37"/>
  <c r="F76" i="37"/>
  <c r="F68" i="37"/>
  <c r="G68" i="37"/>
  <c r="H68" i="37" s="1"/>
  <c r="F62" i="37"/>
  <c r="G62" i="37"/>
  <c r="H62" i="37" s="1"/>
  <c r="F56" i="37"/>
  <c r="I56" i="37" s="1"/>
  <c r="G56" i="37"/>
  <c r="F50" i="37"/>
  <c r="G50" i="37"/>
  <c r="H50" i="37" s="1"/>
  <c r="F44" i="37"/>
  <c r="G44" i="37"/>
  <c r="H44" i="37" s="1"/>
  <c r="F38" i="37"/>
  <c r="I38" i="37" s="1"/>
  <c r="G38" i="37"/>
  <c r="G33" i="37"/>
  <c r="H33" i="37" s="1"/>
  <c r="G22" i="37"/>
  <c r="H22" i="37" s="1"/>
  <c r="G15" i="37"/>
  <c r="H15" i="37" s="1"/>
  <c r="G32" i="37"/>
  <c r="H32" i="37" s="1"/>
  <c r="G29" i="37"/>
  <c r="H29" i="37" s="1"/>
  <c r="G26" i="37"/>
  <c r="H26" i="37" s="1"/>
  <c r="G23" i="37"/>
  <c r="H23" i="37" s="1"/>
  <c r="G20" i="37"/>
  <c r="H20" i="37" s="1"/>
  <c r="G17" i="37"/>
  <c r="H17" i="37" s="1"/>
  <c r="G14" i="37"/>
  <c r="H14" i="37" s="1"/>
  <c r="G11" i="37"/>
  <c r="H11" i="37" s="1"/>
  <c r="G8" i="37"/>
  <c r="H8" i="37" s="1"/>
  <c r="E101" i="37"/>
  <c r="E95" i="37"/>
  <c r="E89" i="37"/>
  <c r="E83" i="37"/>
  <c r="E77" i="37"/>
  <c r="E96" i="37"/>
  <c r="E90" i="37"/>
  <c r="E84" i="37"/>
  <c r="E78" i="37"/>
  <c r="E72" i="37"/>
  <c r="I60" i="37" l="1"/>
  <c r="H100" i="37"/>
  <c r="I35" i="37"/>
  <c r="B117" i="37"/>
  <c r="D117" i="37" s="1"/>
  <c r="H36" i="37"/>
  <c r="K36" i="37" s="1"/>
  <c r="H38" i="37"/>
  <c r="J38" i="37" s="1"/>
  <c r="H56" i="37"/>
  <c r="I40" i="37"/>
  <c r="H81" i="37"/>
  <c r="K81" i="37" s="1"/>
  <c r="C77" i="37"/>
  <c r="C74" i="37"/>
  <c r="G93" i="37"/>
  <c r="H93" i="37" s="1"/>
  <c r="K93" i="37" s="1"/>
  <c r="H74" i="37"/>
  <c r="K74" i="37" s="1"/>
  <c r="H80" i="37"/>
  <c r="L80" i="37" s="1"/>
  <c r="I41" i="37"/>
  <c r="I59" i="37"/>
  <c r="I52" i="37"/>
  <c r="F66" i="37"/>
  <c r="H86" i="37"/>
  <c r="K86" i="37" s="1"/>
  <c r="H35" i="37"/>
  <c r="K35" i="37" s="1"/>
  <c r="F92" i="37"/>
  <c r="C73" i="37"/>
  <c r="D73" i="37"/>
  <c r="F86" i="37"/>
  <c r="I86" i="37" s="1"/>
  <c r="B104" i="37"/>
  <c r="D104" i="37" s="1"/>
  <c r="B105" i="37"/>
  <c r="D105" i="37" s="1"/>
  <c r="B107" i="37"/>
  <c r="D107" i="37" s="1"/>
  <c r="D76" i="37"/>
  <c r="H76" i="37" s="1"/>
  <c r="H46" i="37"/>
  <c r="L46" i="37" s="1"/>
  <c r="H99" i="37"/>
  <c r="K99" i="37" s="1"/>
  <c r="H49" i="37"/>
  <c r="K49" i="37" s="1"/>
  <c r="E123" i="37"/>
  <c r="E154" i="37" s="1"/>
  <c r="E111" i="37"/>
  <c r="E142" i="37" s="1"/>
  <c r="I48" i="37"/>
  <c r="H66" i="37"/>
  <c r="K66" i="37" s="1"/>
  <c r="C92" i="37"/>
  <c r="D92" i="37"/>
  <c r="H92" i="37" s="1"/>
  <c r="H70" i="37"/>
  <c r="K70" i="37" s="1"/>
  <c r="F74" i="37"/>
  <c r="E97" i="37"/>
  <c r="E128" i="37" s="1"/>
  <c r="B123" i="37"/>
  <c r="D123" i="37" s="1"/>
  <c r="I58" i="37"/>
  <c r="I53" i="37"/>
  <c r="C76" i="37"/>
  <c r="I76" i="37" s="1"/>
  <c r="I64" i="37"/>
  <c r="I47" i="37"/>
  <c r="I65" i="37"/>
  <c r="I54" i="37"/>
  <c r="I45" i="37"/>
  <c r="I57" i="37"/>
  <c r="I68" i="37"/>
  <c r="I62" i="37"/>
  <c r="I69" i="37"/>
  <c r="I61" i="37"/>
  <c r="I63" i="37"/>
  <c r="I44" i="37"/>
  <c r="I39" i="37"/>
  <c r="I42" i="37"/>
  <c r="I51" i="37"/>
  <c r="I50" i="37"/>
  <c r="L23" i="37"/>
  <c r="K23" i="37"/>
  <c r="J23" i="37"/>
  <c r="L33" i="37"/>
  <c r="J33" i="37"/>
  <c r="K33" i="37"/>
  <c r="L44" i="37"/>
  <c r="K44" i="37"/>
  <c r="J44" i="37"/>
  <c r="K62" i="37"/>
  <c r="L62" i="37"/>
  <c r="J62" i="37"/>
  <c r="L45" i="37"/>
  <c r="J45" i="37"/>
  <c r="K45" i="37"/>
  <c r="J81" i="37"/>
  <c r="L58" i="37"/>
  <c r="J58" i="37"/>
  <c r="K58" i="37"/>
  <c r="L74" i="37"/>
  <c r="L47" i="37"/>
  <c r="K47" i="37"/>
  <c r="J47" i="37"/>
  <c r="L65" i="37"/>
  <c r="K65" i="37"/>
  <c r="J65" i="37"/>
  <c r="L8" i="37"/>
  <c r="K8" i="37"/>
  <c r="J8" i="37"/>
  <c r="K26" i="37"/>
  <c r="L26" i="37"/>
  <c r="J26" i="37"/>
  <c r="J100" i="37"/>
  <c r="K100" i="37"/>
  <c r="L100" i="37"/>
  <c r="L49" i="37"/>
  <c r="L11" i="37"/>
  <c r="K11" i="37"/>
  <c r="J11" i="37"/>
  <c r="L29" i="37"/>
  <c r="K29" i="37"/>
  <c r="J29" i="37"/>
  <c r="K50" i="37"/>
  <c r="J50" i="37"/>
  <c r="L50" i="37"/>
  <c r="L68" i="37"/>
  <c r="K68" i="37"/>
  <c r="J68" i="37"/>
  <c r="J51" i="37"/>
  <c r="L51" i="37"/>
  <c r="K51" i="37"/>
  <c r="L63" i="37"/>
  <c r="J63" i="37"/>
  <c r="K63" i="37"/>
  <c r="L35" i="37"/>
  <c r="L64" i="37"/>
  <c r="J64" i="37"/>
  <c r="K64" i="37"/>
  <c r="L53" i="37"/>
  <c r="K53" i="37"/>
  <c r="J53" i="37"/>
  <c r="L42" i="37"/>
  <c r="J42" i="37"/>
  <c r="K42" i="37"/>
  <c r="L54" i="37"/>
  <c r="J54" i="37"/>
  <c r="K54" i="37"/>
  <c r="J66" i="37"/>
  <c r="L14" i="37"/>
  <c r="K14" i="37"/>
  <c r="J14" i="37"/>
  <c r="L32" i="37"/>
  <c r="K32" i="37"/>
  <c r="J32" i="37"/>
  <c r="L37" i="37"/>
  <c r="J37" i="37"/>
  <c r="K37" i="37"/>
  <c r="L55" i="37"/>
  <c r="J55" i="37"/>
  <c r="K55" i="37"/>
  <c r="K80" i="37"/>
  <c r="J80" i="37"/>
  <c r="L17" i="37"/>
  <c r="K17" i="37"/>
  <c r="J17" i="37"/>
  <c r="L15" i="37"/>
  <c r="J15" i="37"/>
  <c r="K15" i="37"/>
  <c r="L56" i="37"/>
  <c r="K56" i="37"/>
  <c r="J56" i="37"/>
  <c r="L39" i="37"/>
  <c r="J39" i="37"/>
  <c r="K39" i="37"/>
  <c r="L52" i="37"/>
  <c r="J52" i="37"/>
  <c r="K52" i="37"/>
  <c r="L41" i="37"/>
  <c r="K41" i="37"/>
  <c r="J41" i="37"/>
  <c r="L59" i="37"/>
  <c r="K59" i="37"/>
  <c r="J59" i="37"/>
  <c r="L20" i="37"/>
  <c r="K20" i="37"/>
  <c r="J20" i="37"/>
  <c r="L22" i="37"/>
  <c r="J22" i="37"/>
  <c r="K22" i="37"/>
  <c r="L57" i="37"/>
  <c r="J57" i="37"/>
  <c r="K57" i="37"/>
  <c r="L69" i="37"/>
  <c r="J69" i="37"/>
  <c r="K69" i="37"/>
  <c r="L43" i="37"/>
  <c r="J43" i="37"/>
  <c r="K43" i="37"/>
  <c r="L61" i="37"/>
  <c r="J61" i="37"/>
  <c r="K61" i="37"/>
  <c r="L40" i="37"/>
  <c r="J40" i="37"/>
  <c r="K40" i="37"/>
  <c r="L36" i="37"/>
  <c r="J36" i="37"/>
  <c r="L48" i="37"/>
  <c r="J48" i="37"/>
  <c r="K48" i="37"/>
  <c r="L60" i="37"/>
  <c r="J60" i="37"/>
  <c r="K60" i="37"/>
  <c r="E102" i="37"/>
  <c r="F102" i="37" s="1"/>
  <c r="E105" i="37"/>
  <c r="E118" i="37"/>
  <c r="E106" i="37"/>
  <c r="G87" i="37"/>
  <c r="H87" i="37" s="1"/>
  <c r="G107" i="37"/>
  <c r="F87" i="37"/>
  <c r="G75" i="37"/>
  <c r="H75" i="37" s="1"/>
  <c r="F80" i="37"/>
  <c r="E117" i="37"/>
  <c r="F75" i="37"/>
  <c r="C85" i="37"/>
  <c r="B116" i="37"/>
  <c r="D116" i="37" s="1"/>
  <c r="F101" i="37"/>
  <c r="G101" i="37"/>
  <c r="F72" i="37"/>
  <c r="G72" i="37"/>
  <c r="H72" i="37" s="1"/>
  <c r="F78" i="37"/>
  <c r="G78" i="37"/>
  <c r="H78" i="37" s="1"/>
  <c r="F77" i="37"/>
  <c r="G77" i="37"/>
  <c r="H77" i="37" s="1"/>
  <c r="F84" i="37"/>
  <c r="G84" i="37"/>
  <c r="H84" i="37" s="1"/>
  <c r="F83" i="37"/>
  <c r="G83" i="37"/>
  <c r="H83" i="37" s="1"/>
  <c r="F90" i="37"/>
  <c r="G90" i="37"/>
  <c r="H90" i="37" s="1"/>
  <c r="F89" i="37"/>
  <c r="G89" i="37"/>
  <c r="H89" i="37" s="1"/>
  <c r="F96" i="37"/>
  <c r="G96" i="37"/>
  <c r="H96" i="37" s="1"/>
  <c r="F95" i="37"/>
  <c r="G95" i="37"/>
  <c r="H95" i="37" s="1"/>
  <c r="E138" i="37"/>
  <c r="F107" i="37"/>
  <c r="E113" i="37"/>
  <c r="G82" i="37"/>
  <c r="H82" i="37" s="1"/>
  <c r="F82" i="37"/>
  <c r="E125" i="37"/>
  <c r="G94" i="37"/>
  <c r="H94" i="37" s="1"/>
  <c r="F94" i="37"/>
  <c r="B114" i="37"/>
  <c r="D114" i="37" s="1"/>
  <c r="C83" i="37"/>
  <c r="B101" i="37"/>
  <c r="D101" i="37" s="1"/>
  <c r="C70" i="37"/>
  <c r="I70" i="37" s="1"/>
  <c r="C81" i="37"/>
  <c r="I81" i="37" s="1"/>
  <c r="B112" i="37"/>
  <c r="D112" i="37" s="1"/>
  <c r="H112" i="37" s="1"/>
  <c r="L112" i="37" s="1"/>
  <c r="B115" i="37"/>
  <c r="D115" i="37" s="1"/>
  <c r="C84" i="37"/>
  <c r="C79" i="37"/>
  <c r="B110" i="37"/>
  <c r="D110" i="37" s="1"/>
  <c r="F71" i="37"/>
  <c r="G71" i="37"/>
  <c r="H71" i="37" s="1"/>
  <c r="B125" i="37"/>
  <c r="D125" i="37" s="1"/>
  <c r="C94" i="37"/>
  <c r="G73" i="37"/>
  <c r="F73" i="37"/>
  <c r="E104" i="37"/>
  <c r="G85" i="37"/>
  <c r="H85" i="37" s="1"/>
  <c r="F85" i="37"/>
  <c r="E116" i="37"/>
  <c r="B120" i="37"/>
  <c r="D120" i="37" s="1"/>
  <c r="C89" i="37"/>
  <c r="F112" i="37"/>
  <c r="E143" i="37"/>
  <c r="B129" i="37"/>
  <c r="D129" i="37" s="1"/>
  <c r="C98" i="37"/>
  <c r="C87" i="37"/>
  <c r="B118" i="37"/>
  <c r="D118" i="37" s="1"/>
  <c r="B130" i="37"/>
  <c r="D130" i="37" s="1"/>
  <c r="C99" i="37"/>
  <c r="I99" i="37" s="1"/>
  <c r="C93" i="37"/>
  <c r="I93" i="37" s="1"/>
  <c r="B124" i="37"/>
  <c r="D124" i="37" s="1"/>
  <c r="H124" i="37" s="1"/>
  <c r="E119" i="37"/>
  <c r="G88" i="37"/>
  <c r="H88" i="37" s="1"/>
  <c r="F88" i="37"/>
  <c r="E131" i="37"/>
  <c r="F100" i="37"/>
  <c r="B103" i="37"/>
  <c r="D103" i="37" s="1"/>
  <c r="C72" i="37"/>
  <c r="B121" i="37"/>
  <c r="D121" i="37" s="1"/>
  <c r="C90" i="37"/>
  <c r="B102" i="37"/>
  <c r="D102" i="37" s="1"/>
  <c r="C71" i="37"/>
  <c r="E155" i="37"/>
  <c r="F124" i="37"/>
  <c r="C91" i="37"/>
  <c r="B122" i="37"/>
  <c r="D122" i="37" s="1"/>
  <c r="B113" i="37"/>
  <c r="D113" i="37" s="1"/>
  <c r="C82" i="37"/>
  <c r="B139" i="37"/>
  <c r="D139" i="37" s="1"/>
  <c r="C108" i="37"/>
  <c r="B126" i="37"/>
  <c r="D126" i="37" s="1"/>
  <c r="C95" i="37"/>
  <c r="C104" i="37"/>
  <c r="G67" i="37"/>
  <c r="H67" i="37" s="1"/>
  <c r="F67" i="37"/>
  <c r="I67" i="37" s="1"/>
  <c r="E98" i="37"/>
  <c r="G79" i="37"/>
  <c r="H79" i="37" s="1"/>
  <c r="F79" i="37"/>
  <c r="E110" i="37"/>
  <c r="G91" i="37"/>
  <c r="H91" i="37" s="1"/>
  <c r="F91" i="37"/>
  <c r="E122" i="37"/>
  <c r="C75" i="37"/>
  <c r="B106" i="37"/>
  <c r="D106" i="37" s="1"/>
  <c r="E161" i="37"/>
  <c r="F130" i="37"/>
  <c r="G130" i="37"/>
  <c r="B109" i="37"/>
  <c r="D109" i="37" s="1"/>
  <c r="C78" i="37"/>
  <c r="B127" i="37"/>
  <c r="D127" i="37" s="1"/>
  <c r="C96" i="37"/>
  <c r="C80" i="37"/>
  <c r="B111" i="37"/>
  <c r="D111" i="37" s="1"/>
  <c r="C66" i="37"/>
  <c r="B97" i="37"/>
  <c r="D97" i="37" s="1"/>
  <c r="B148" i="37"/>
  <c r="D148" i="37" s="1"/>
  <c r="B119" i="37"/>
  <c r="D119" i="37" s="1"/>
  <c r="C88" i="37"/>
  <c r="B131" i="37"/>
  <c r="D131" i="37" s="1"/>
  <c r="C100" i="37"/>
  <c r="I100" i="37" s="1"/>
  <c r="E109" i="37"/>
  <c r="E127" i="37"/>
  <c r="E114" i="37"/>
  <c r="E132" i="37"/>
  <c r="E115" i="37"/>
  <c r="E120" i="37"/>
  <c r="E103" i="37"/>
  <c r="E121" i="37"/>
  <c r="E108" i="37"/>
  <c r="E126" i="37"/>
  <c r="I89" i="37" l="1"/>
  <c r="I77" i="37"/>
  <c r="K38" i="37"/>
  <c r="J49" i="37"/>
  <c r="J74" i="37"/>
  <c r="L38" i="37"/>
  <c r="J99" i="37"/>
  <c r="L66" i="37"/>
  <c r="I66" i="37"/>
  <c r="J93" i="37"/>
  <c r="K46" i="37"/>
  <c r="I74" i="37"/>
  <c r="L93" i="37"/>
  <c r="J46" i="37"/>
  <c r="L81" i="37"/>
  <c r="F97" i="37"/>
  <c r="G97" i="37"/>
  <c r="H97" i="37" s="1"/>
  <c r="K97" i="37" s="1"/>
  <c r="C117" i="37"/>
  <c r="C123" i="37"/>
  <c r="G102" i="37"/>
  <c r="H102" i="37" s="1"/>
  <c r="F111" i="37"/>
  <c r="H130" i="37"/>
  <c r="L130" i="37" s="1"/>
  <c r="B135" i="37"/>
  <c r="D135" i="37" s="1"/>
  <c r="I82" i="37"/>
  <c r="B136" i="37"/>
  <c r="D136" i="37" s="1"/>
  <c r="J70" i="37"/>
  <c r="J35" i="37"/>
  <c r="L86" i="37"/>
  <c r="B138" i="37"/>
  <c r="D138" i="37" s="1"/>
  <c r="I80" i="37"/>
  <c r="J86" i="37"/>
  <c r="K124" i="37"/>
  <c r="J124" i="37"/>
  <c r="I73" i="37"/>
  <c r="H101" i="37"/>
  <c r="J101" i="37" s="1"/>
  <c r="H73" i="37"/>
  <c r="K73" i="37" s="1"/>
  <c r="C105" i="37"/>
  <c r="G123" i="37"/>
  <c r="H123" i="37" s="1"/>
  <c r="K123" i="37" s="1"/>
  <c r="K112" i="37"/>
  <c r="I92" i="37"/>
  <c r="C107" i="37"/>
  <c r="I107" i="37" s="1"/>
  <c r="I95" i="37"/>
  <c r="I90" i="37"/>
  <c r="F123" i="37"/>
  <c r="I123" i="37" s="1"/>
  <c r="K76" i="37"/>
  <c r="L76" i="37"/>
  <c r="J76" i="37"/>
  <c r="L92" i="37"/>
  <c r="K92" i="37"/>
  <c r="J92" i="37"/>
  <c r="G111" i="37"/>
  <c r="H111" i="37" s="1"/>
  <c r="J111" i="37" s="1"/>
  <c r="L70" i="37"/>
  <c r="L124" i="37"/>
  <c r="J112" i="37"/>
  <c r="L99" i="37"/>
  <c r="B154" i="37"/>
  <c r="D154" i="37" s="1"/>
  <c r="H107" i="37"/>
  <c r="L107" i="37" s="1"/>
  <c r="I91" i="37"/>
  <c r="I75" i="37"/>
  <c r="I85" i="37"/>
  <c r="E133" i="37"/>
  <c r="E164" i="37" s="1"/>
  <c r="I96" i="37"/>
  <c r="I71" i="37"/>
  <c r="I84" i="37"/>
  <c r="I72" i="37"/>
  <c r="I87" i="37"/>
  <c r="I94" i="37"/>
  <c r="I78" i="37"/>
  <c r="I83" i="37"/>
  <c r="I88" i="37"/>
  <c r="I79" i="37"/>
  <c r="L77" i="37"/>
  <c r="K77" i="37"/>
  <c r="J77" i="37"/>
  <c r="L123" i="37"/>
  <c r="J123" i="37"/>
  <c r="L88" i="37"/>
  <c r="J88" i="37"/>
  <c r="K88" i="37"/>
  <c r="L94" i="37"/>
  <c r="J94" i="37"/>
  <c r="K94" i="37"/>
  <c r="J87" i="37"/>
  <c r="K87" i="37"/>
  <c r="L87" i="37"/>
  <c r="L95" i="37"/>
  <c r="K95" i="37"/>
  <c r="J95" i="37"/>
  <c r="L67" i="37"/>
  <c r="J67" i="37"/>
  <c r="K67" i="37"/>
  <c r="L85" i="37"/>
  <c r="J85" i="37"/>
  <c r="K85" i="37"/>
  <c r="L96" i="37"/>
  <c r="J96" i="37"/>
  <c r="K96" i="37"/>
  <c r="L83" i="37"/>
  <c r="K83" i="37"/>
  <c r="J83" i="37"/>
  <c r="L78" i="37"/>
  <c r="J78" i="37"/>
  <c r="K78" i="37"/>
  <c r="L91" i="37"/>
  <c r="J91" i="37"/>
  <c r="K91" i="37"/>
  <c r="L71" i="37"/>
  <c r="K71" i="37"/>
  <c r="J71" i="37"/>
  <c r="L82" i="37"/>
  <c r="J82" i="37"/>
  <c r="K82" i="37"/>
  <c r="J75" i="37"/>
  <c r="L75" i="37"/>
  <c r="K75" i="37"/>
  <c r="L90" i="37"/>
  <c r="J90" i="37"/>
  <c r="K90" i="37"/>
  <c r="L79" i="37"/>
  <c r="J79" i="37"/>
  <c r="K79" i="37"/>
  <c r="L89" i="37"/>
  <c r="K89" i="37"/>
  <c r="J89" i="37"/>
  <c r="L84" i="37"/>
  <c r="J84" i="37"/>
  <c r="K84" i="37"/>
  <c r="L72" i="37"/>
  <c r="J72" i="37"/>
  <c r="K72" i="37"/>
  <c r="E148" i="37"/>
  <c r="G117" i="37"/>
  <c r="H117" i="37" s="1"/>
  <c r="F117" i="37"/>
  <c r="G106" i="37"/>
  <c r="H106" i="37" s="1"/>
  <c r="F106" i="37"/>
  <c r="E137" i="37"/>
  <c r="F105" i="37"/>
  <c r="G105" i="37"/>
  <c r="H105" i="37" s="1"/>
  <c r="E136" i="37"/>
  <c r="G118" i="37"/>
  <c r="H118" i="37" s="1"/>
  <c r="E149" i="37"/>
  <c r="F118" i="37"/>
  <c r="B147" i="37"/>
  <c r="D147" i="37" s="1"/>
  <c r="C116" i="37"/>
  <c r="F127" i="37"/>
  <c r="G127" i="37"/>
  <c r="H127" i="37" s="1"/>
  <c r="F110" i="37"/>
  <c r="E141" i="37"/>
  <c r="G110" i="37"/>
  <c r="H110" i="37" s="1"/>
  <c r="C122" i="37"/>
  <c r="B153" i="37"/>
  <c r="D153" i="37" s="1"/>
  <c r="E150" i="37"/>
  <c r="F119" i="37"/>
  <c r="G119" i="37"/>
  <c r="H119" i="37" s="1"/>
  <c r="E173" i="37"/>
  <c r="F142" i="37"/>
  <c r="G142" i="37"/>
  <c r="B140" i="37"/>
  <c r="D140" i="37" s="1"/>
  <c r="C109" i="37"/>
  <c r="B170" i="37"/>
  <c r="D170" i="37" s="1"/>
  <c r="C139" i="37"/>
  <c r="B132" i="37"/>
  <c r="D132" i="37" s="1"/>
  <c r="C101" i="37"/>
  <c r="I101" i="37" s="1"/>
  <c r="F108" i="37"/>
  <c r="I108" i="37" s="1"/>
  <c r="G108" i="37"/>
  <c r="H108" i="37" s="1"/>
  <c r="F121" i="37"/>
  <c r="G121" i="37"/>
  <c r="H121" i="37" s="1"/>
  <c r="G120" i="37"/>
  <c r="H120" i="37" s="1"/>
  <c r="F120" i="37"/>
  <c r="F132" i="37"/>
  <c r="G132" i="37"/>
  <c r="C111" i="37"/>
  <c r="B142" i="37"/>
  <c r="D142" i="37" s="1"/>
  <c r="B161" i="37"/>
  <c r="D161" i="37" s="1"/>
  <c r="C130" i="37"/>
  <c r="I130" i="37" s="1"/>
  <c r="B151" i="37"/>
  <c r="D151" i="37" s="1"/>
  <c r="C120" i="37"/>
  <c r="F116" i="37"/>
  <c r="E147" i="37"/>
  <c r="G116" i="37"/>
  <c r="H116" i="37" s="1"/>
  <c r="B141" i="37"/>
  <c r="D141" i="37" s="1"/>
  <c r="C110" i="37"/>
  <c r="C112" i="37"/>
  <c r="I112" i="37" s="1"/>
  <c r="B143" i="37"/>
  <c r="D143" i="37" s="1"/>
  <c r="B145" i="37"/>
  <c r="D145" i="37" s="1"/>
  <c r="C114" i="37"/>
  <c r="E156" i="37"/>
  <c r="F125" i="37"/>
  <c r="G125" i="37"/>
  <c r="H125" i="37" s="1"/>
  <c r="E169" i="37"/>
  <c r="G138" i="37"/>
  <c r="F138" i="37"/>
  <c r="F115" i="37"/>
  <c r="G115" i="37"/>
  <c r="H115" i="37" s="1"/>
  <c r="F109" i="37"/>
  <c r="G109" i="37"/>
  <c r="H109" i="37" s="1"/>
  <c r="B150" i="37"/>
  <c r="D150" i="37" s="1"/>
  <c r="C119" i="37"/>
  <c r="F122" i="37"/>
  <c r="E153" i="37"/>
  <c r="G122" i="37"/>
  <c r="H122" i="37" s="1"/>
  <c r="B144" i="37"/>
  <c r="D144" i="37" s="1"/>
  <c r="C113" i="37"/>
  <c r="B133" i="37"/>
  <c r="D133" i="37" s="1"/>
  <c r="C102" i="37"/>
  <c r="I102" i="37" s="1"/>
  <c r="E162" i="37"/>
  <c r="F131" i="37"/>
  <c r="G131" i="37"/>
  <c r="H131" i="37" s="1"/>
  <c r="B155" i="37"/>
  <c r="D155" i="37" s="1"/>
  <c r="C124" i="37"/>
  <c r="I124" i="37" s="1"/>
  <c r="F128" i="37"/>
  <c r="E159" i="37"/>
  <c r="G128" i="37"/>
  <c r="F154" i="37"/>
  <c r="E185" i="37"/>
  <c r="G154" i="37"/>
  <c r="B162" i="37"/>
  <c r="D162" i="37" s="1"/>
  <c r="C131" i="37"/>
  <c r="B134" i="37"/>
  <c r="D134" i="37" s="1"/>
  <c r="C103" i="37"/>
  <c r="F104" i="37"/>
  <c r="I104" i="37" s="1"/>
  <c r="E135" i="37"/>
  <c r="G104" i="37"/>
  <c r="H104" i="37" s="1"/>
  <c r="C97" i="37"/>
  <c r="I97" i="37" s="1"/>
  <c r="B128" i="37"/>
  <c r="D128" i="37" s="1"/>
  <c r="E192" i="37"/>
  <c r="F161" i="37"/>
  <c r="G161" i="37"/>
  <c r="H161" i="37" s="1"/>
  <c r="C129" i="37"/>
  <c r="B160" i="37"/>
  <c r="D160" i="37" s="1"/>
  <c r="B167" i="37"/>
  <c r="D167" i="37" s="1"/>
  <c r="C136" i="37"/>
  <c r="B179" i="37"/>
  <c r="D179" i="37" s="1"/>
  <c r="C148" i="37"/>
  <c r="B137" i="37"/>
  <c r="D137" i="37" s="1"/>
  <c r="C106" i="37"/>
  <c r="F126" i="37"/>
  <c r="G126" i="37"/>
  <c r="H126" i="37" s="1"/>
  <c r="F103" i="37"/>
  <c r="G103" i="37"/>
  <c r="H103" i="37" s="1"/>
  <c r="F114" i="37"/>
  <c r="G114" i="37"/>
  <c r="H114" i="37" s="1"/>
  <c r="B158" i="37"/>
  <c r="D158" i="37" s="1"/>
  <c r="C127" i="37"/>
  <c r="F98" i="37"/>
  <c r="I98" i="37" s="1"/>
  <c r="E129" i="37"/>
  <c r="G98" i="37"/>
  <c r="H98" i="37" s="1"/>
  <c r="B157" i="37"/>
  <c r="D157" i="37" s="1"/>
  <c r="C126" i="37"/>
  <c r="E186" i="37"/>
  <c r="F155" i="37"/>
  <c r="G155" i="37"/>
  <c r="B152" i="37"/>
  <c r="D152" i="37" s="1"/>
  <c r="C121" i="37"/>
  <c r="B149" i="37"/>
  <c r="D149" i="37" s="1"/>
  <c r="C118" i="37"/>
  <c r="E174" i="37"/>
  <c r="F143" i="37"/>
  <c r="G143" i="37"/>
  <c r="B156" i="37"/>
  <c r="D156" i="37" s="1"/>
  <c r="C125" i="37"/>
  <c r="B146" i="37"/>
  <c r="D146" i="37" s="1"/>
  <c r="C115" i="37"/>
  <c r="E144" i="37"/>
  <c r="F113" i="37"/>
  <c r="G113" i="37"/>
  <c r="H113" i="37" s="1"/>
  <c r="E139" i="37"/>
  <c r="E152" i="37"/>
  <c r="E146" i="37"/>
  <c r="E145" i="37"/>
  <c r="E158" i="37"/>
  <c r="E157" i="37"/>
  <c r="E163" i="37"/>
  <c r="E134" i="37"/>
  <c r="E151" i="37"/>
  <c r="E140" i="37"/>
  <c r="I117" i="37" l="1"/>
  <c r="J130" i="37"/>
  <c r="I115" i="37"/>
  <c r="I127" i="37"/>
  <c r="C154" i="37"/>
  <c r="L102" i="37"/>
  <c r="J102" i="37"/>
  <c r="L101" i="37"/>
  <c r="C135" i="37"/>
  <c r="J97" i="37"/>
  <c r="C138" i="37"/>
  <c r="I138" i="37" s="1"/>
  <c r="B166" i="37"/>
  <c r="D166" i="37" s="1"/>
  <c r="B169" i="37"/>
  <c r="D169" i="37" s="1"/>
  <c r="K107" i="37"/>
  <c r="H143" i="37"/>
  <c r="L143" i="37" s="1"/>
  <c r="L97" i="37"/>
  <c r="I111" i="37"/>
  <c r="K130" i="37"/>
  <c r="K102" i="37"/>
  <c r="B185" i="37"/>
  <c r="D185" i="37" s="1"/>
  <c r="H154" i="37"/>
  <c r="L154" i="37" s="1"/>
  <c r="H138" i="37"/>
  <c r="L138" i="37" s="1"/>
  <c r="G133" i="37"/>
  <c r="H133" i="37" s="1"/>
  <c r="K101" i="37"/>
  <c r="J73" i="37"/>
  <c r="I120" i="37"/>
  <c r="L73" i="37"/>
  <c r="I105" i="37"/>
  <c r="I103" i="37"/>
  <c r="F133" i="37"/>
  <c r="L111" i="37"/>
  <c r="J107" i="37"/>
  <c r="H128" i="37"/>
  <c r="L128" i="37" s="1"/>
  <c r="H142" i="37"/>
  <c r="L142" i="37" s="1"/>
  <c r="K111" i="37"/>
  <c r="H155" i="37"/>
  <c r="K155" i="37" s="1"/>
  <c r="I106" i="37"/>
  <c r="H132" i="37"/>
  <c r="K132" i="37" s="1"/>
  <c r="I114" i="37"/>
  <c r="I125" i="37"/>
  <c r="I126" i="37"/>
  <c r="I113" i="37"/>
  <c r="I109" i="37"/>
  <c r="I131" i="37"/>
  <c r="I110" i="37"/>
  <c r="I118" i="37"/>
  <c r="I119" i="37"/>
  <c r="I154" i="37"/>
  <c r="I116" i="37"/>
  <c r="I122" i="37"/>
  <c r="I121" i="37"/>
  <c r="L104" i="37"/>
  <c r="K104" i="37"/>
  <c r="J104" i="37"/>
  <c r="L121" i="37"/>
  <c r="J121" i="37"/>
  <c r="K121" i="37"/>
  <c r="L103" i="37"/>
  <c r="J103" i="37"/>
  <c r="K103" i="37"/>
  <c r="L161" i="37"/>
  <c r="K161" i="37"/>
  <c r="J161" i="37"/>
  <c r="L116" i="37"/>
  <c r="K116" i="37"/>
  <c r="J116" i="37"/>
  <c r="L105" i="37"/>
  <c r="J105" i="37"/>
  <c r="K105" i="37"/>
  <c r="L117" i="37"/>
  <c r="J117" i="37"/>
  <c r="K117" i="37"/>
  <c r="L108" i="37"/>
  <c r="J108" i="37"/>
  <c r="K108" i="37"/>
  <c r="L110" i="37"/>
  <c r="K110" i="37"/>
  <c r="J110" i="37"/>
  <c r="L113" i="37"/>
  <c r="K113" i="37"/>
  <c r="J113" i="37"/>
  <c r="L126" i="37"/>
  <c r="J126" i="37"/>
  <c r="K126" i="37"/>
  <c r="L131" i="37"/>
  <c r="K131" i="37"/>
  <c r="J131" i="37"/>
  <c r="L109" i="37"/>
  <c r="J109" i="37"/>
  <c r="K109" i="37"/>
  <c r="L119" i="37"/>
  <c r="K119" i="37"/>
  <c r="J119" i="37"/>
  <c r="K98" i="37"/>
  <c r="L98" i="37"/>
  <c r="J98" i="37"/>
  <c r="L122" i="37"/>
  <c r="K122" i="37"/>
  <c r="J122" i="37"/>
  <c r="L125" i="37"/>
  <c r="K125" i="37"/>
  <c r="J125" i="37"/>
  <c r="L114" i="37"/>
  <c r="J114" i="37"/>
  <c r="K114" i="37"/>
  <c r="L115" i="37"/>
  <c r="J115" i="37"/>
  <c r="K115" i="37"/>
  <c r="L120" i="37"/>
  <c r="J120" i="37"/>
  <c r="K120" i="37"/>
  <c r="L127" i="37"/>
  <c r="J127" i="37"/>
  <c r="K127" i="37"/>
  <c r="L118" i="37"/>
  <c r="J118" i="37"/>
  <c r="K118" i="37"/>
  <c r="L106" i="37"/>
  <c r="J106" i="37"/>
  <c r="K106" i="37"/>
  <c r="G136" i="37"/>
  <c r="H136" i="37" s="1"/>
  <c r="E167" i="37"/>
  <c r="F136" i="37"/>
  <c r="I136" i="37" s="1"/>
  <c r="G137" i="37"/>
  <c r="H137" i="37" s="1"/>
  <c r="E168" i="37"/>
  <c r="F137" i="37"/>
  <c r="G149" i="37"/>
  <c r="H149" i="37" s="1"/>
  <c r="E180" i="37"/>
  <c r="F149" i="37"/>
  <c r="E179" i="37"/>
  <c r="F148" i="37"/>
  <c r="I148" i="37" s="1"/>
  <c r="G148" i="37"/>
  <c r="H148" i="37" s="1"/>
  <c r="C147" i="37"/>
  <c r="B178" i="37"/>
  <c r="D178" i="37" s="1"/>
  <c r="F140" i="37"/>
  <c r="G140" i="37"/>
  <c r="H140" i="37" s="1"/>
  <c r="F158" i="37"/>
  <c r="G158" i="37"/>
  <c r="H158" i="37" s="1"/>
  <c r="E187" i="37"/>
  <c r="G156" i="37"/>
  <c r="H156" i="37" s="1"/>
  <c r="F156" i="37"/>
  <c r="B189" i="37"/>
  <c r="D189" i="37" s="1"/>
  <c r="C158" i="37"/>
  <c r="I158" i="37" s="1"/>
  <c r="B210" i="37"/>
  <c r="D210" i="37" s="1"/>
  <c r="C179" i="37"/>
  <c r="B159" i="37"/>
  <c r="D159" i="37" s="1"/>
  <c r="C128" i="37"/>
  <c r="I128" i="37" s="1"/>
  <c r="B165" i="37"/>
  <c r="D165" i="37" s="1"/>
  <c r="C134" i="37"/>
  <c r="E216" i="37"/>
  <c r="F185" i="37"/>
  <c r="G185" i="37"/>
  <c r="H185" i="37" s="1"/>
  <c r="E190" i="37"/>
  <c r="F159" i="37"/>
  <c r="G159" i="37"/>
  <c r="B174" i="37"/>
  <c r="D174" i="37" s="1"/>
  <c r="C143" i="37"/>
  <c r="I143" i="37" s="1"/>
  <c r="B182" i="37"/>
  <c r="D182" i="37" s="1"/>
  <c r="C151" i="37"/>
  <c r="B163" i="37"/>
  <c r="D163" i="37" s="1"/>
  <c r="C132" i="37"/>
  <c r="I132" i="37" s="1"/>
  <c r="E204" i="37"/>
  <c r="F173" i="37"/>
  <c r="G173" i="37"/>
  <c r="H173" i="37" s="1"/>
  <c r="F151" i="37"/>
  <c r="G151" i="37"/>
  <c r="H151" i="37" s="1"/>
  <c r="F163" i="37"/>
  <c r="G163" i="37"/>
  <c r="F146" i="37"/>
  <c r="G146" i="37"/>
  <c r="H146" i="37" s="1"/>
  <c r="F164" i="37"/>
  <c r="G164" i="37"/>
  <c r="F152" i="37"/>
  <c r="G152" i="37"/>
  <c r="H152" i="37" s="1"/>
  <c r="F139" i="37"/>
  <c r="I139" i="37" s="1"/>
  <c r="G139" i="37"/>
  <c r="H139" i="37" s="1"/>
  <c r="E175" i="37"/>
  <c r="F144" i="37"/>
  <c r="G144" i="37"/>
  <c r="H144" i="37" s="1"/>
  <c r="B187" i="37"/>
  <c r="D187" i="37" s="1"/>
  <c r="C156" i="37"/>
  <c r="E217" i="37"/>
  <c r="F186" i="37"/>
  <c r="G186" i="37"/>
  <c r="B168" i="37"/>
  <c r="D168" i="37" s="1"/>
  <c r="C137" i="37"/>
  <c r="I137" i="37" s="1"/>
  <c r="E193" i="37"/>
  <c r="F162" i="37"/>
  <c r="G162" i="37"/>
  <c r="H162" i="37" s="1"/>
  <c r="C166" i="37"/>
  <c r="B201" i="37"/>
  <c r="D201" i="37" s="1"/>
  <c r="C170" i="37"/>
  <c r="E181" i="37"/>
  <c r="F150" i="37"/>
  <c r="G150" i="37"/>
  <c r="H150" i="37" s="1"/>
  <c r="F141" i="37"/>
  <c r="G141" i="37"/>
  <c r="H141" i="37" s="1"/>
  <c r="E172" i="37"/>
  <c r="B180" i="37"/>
  <c r="D180" i="37" s="1"/>
  <c r="C149" i="37"/>
  <c r="I149" i="37" s="1"/>
  <c r="G129" i="37"/>
  <c r="H129" i="37" s="1"/>
  <c r="F129" i="37"/>
  <c r="I129" i="37" s="1"/>
  <c r="E160" i="37"/>
  <c r="E223" i="37"/>
  <c r="F192" i="37"/>
  <c r="G192" i="37"/>
  <c r="E166" i="37"/>
  <c r="F135" i="37"/>
  <c r="I135" i="37" s="1"/>
  <c r="G135" i="37"/>
  <c r="H135" i="37" s="1"/>
  <c r="B181" i="37"/>
  <c r="D181" i="37" s="1"/>
  <c r="C150" i="37"/>
  <c r="B176" i="37"/>
  <c r="D176" i="37" s="1"/>
  <c r="C145" i="37"/>
  <c r="E178" i="37"/>
  <c r="G147" i="37"/>
  <c r="H147" i="37" s="1"/>
  <c r="F147" i="37"/>
  <c r="B191" i="37"/>
  <c r="D191" i="37" s="1"/>
  <c r="C160" i="37"/>
  <c r="F157" i="37"/>
  <c r="G157" i="37"/>
  <c r="H157" i="37" s="1"/>
  <c r="B177" i="37"/>
  <c r="D177" i="37" s="1"/>
  <c r="C146" i="37"/>
  <c r="I146" i="37" s="1"/>
  <c r="B200" i="37"/>
  <c r="D200" i="37" s="1"/>
  <c r="C169" i="37"/>
  <c r="B198" i="37"/>
  <c r="D198" i="37" s="1"/>
  <c r="C167" i="37"/>
  <c r="B193" i="37"/>
  <c r="D193" i="37" s="1"/>
  <c r="C162" i="37"/>
  <c r="B164" i="37"/>
  <c r="D164" i="37" s="1"/>
  <c r="C133" i="37"/>
  <c r="F153" i="37"/>
  <c r="G153" i="37"/>
  <c r="H153" i="37" s="1"/>
  <c r="E184" i="37"/>
  <c r="E200" i="37"/>
  <c r="F169" i="37"/>
  <c r="G169" i="37"/>
  <c r="H169" i="37" s="1"/>
  <c r="B192" i="37"/>
  <c r="D192" i="37" s="1"/>
  <c r="C161" i="37"/>
  <c r="I161" i="37" s="1"/>
  <c r="B171" i="37"/>
  <c r="D171" i="37" s="1"/>
  <c r="C140" i="37"/>
  <c r="B188" i="37"/>
  <c r="D188" i="37" s="1"/>
  <c r="C157" i="37"/>
  <c r="F134" i="37"/>
  <c r="G134" i="37"/>
  <c r="H134" i="37" s="1"/>
  <c r="F145" i="37"/>
  <c r="G145" i="37"/>
  <c r="H145" i="37" s="1"/>
  <c r="E205" i="37"/>
  <c r="F174" i="37"/>
  <c r="G174" i="37"/>
  <c r="B183" i="37"/>
  <c r="D183" i="37" s="1"/>
  <c r="C152" i="37"/>
  <c r="B186" i="37"/>
  <c r="D186" i="37" s="1"/>
  <c r="C155" i="37"/>
  <c r="I155" i="37" s="1"/>
  <c r="B175" i="37"/>
  <c r="D175" i="37" s="1"/>
  <c r="C144" i="37"/>
  <c r="I144" i="37" s="1"/>
  <c r="B172" i="37"/>
  <c r="D172" i="37" s="1"/>
  <c r="C141" i="37"/>
  <c r="B173" i="37"/>
  <c r="D173" i="37" s="1"/>
  <c r="C142" i="37"/>
  <c r="I142" i="37" s="1"/>
  <c r="B184" i="37"/>
  <c r="D184" i="37" s="1"/>
  <c r="C153" i="37"/>
  <c r="E171" i="37"/>
  <c r="E182" i="37"/>
  <c r="E194" i="37"/>
  <c r="E177" i="37"/>
  <c r="E170" i="37"/>
  <c r="E189" i="37"/>
  <c r="E176" i="37"/>
  <c r="E195" i="37"/>
  <c r="E165" i="37"/>
  <c r="E188" i="37"/>
  <c r="E183" i="37"/>
  <c r="B197" i="37" l="1"/>
  <c r="D197" i="37" s="1"/>
  <c r="J143" i="37"/>
  <c r="K138" i="37"/>
  <c r="K154" i="37"/>
  <c r="J142" i="37"/>
  <c r="K143" i="37"/>
  <c r="J138" i="37"/>
  <c r="J154" i="37"/>
  <c r="J128" i="37"/>
  <c r="L133" i="37"/>
  <c r="K133" i="37"/>
  <c r="J133" i="37"/>
  <c r="L155" i="37"/>
  <c r="H186" i="37"/>
  <c r="J186" i="37" s="1"/>
  <c r="H164" i="37"/>
  <c r="L164" i="37" s="1"/>
  <c r="C185" i="37"/>
  <c r="I185" i="37" s="1"/>
  <c r="H174" i="37"/>
  <c r="L174" i="37" s="1"/>
  <c r="B216" i="37"/>
  <c r="D216" i="37" s="1"/>
  <c r="K128" i="37"/>
  <c r="I133" i="37"/>
  <c r="K142" i="37"/>
  <c r="H192" i="37"/>
  <c r="L192" i="37" s="1"/>
  <c r="J132" i="37"/>
  <c r="I156" i="37"/>
  <c r="L132" i="37"/>
  <c r="I140" i="37"/>
  <c r="H163" i="37"/>
  <c r="L163" i="37" s="1"/>
  <c r="J155" i="37"/>
  <c r="I157" i="37"/>
  <c r="H159" i="37"/>
  <c r="J159" i="37" s="1"/>
  <c r="I153" i="37"/>
  <c r="I141" i="37"/>
  <c r="I152" i="37"/>
  <c r="I150" i="37"/>
  <c r="I134" i="37"/>
  <c r="I145" i="37"/>
  <c r="I169" i="37"/>
  <c r="I151" i="37"/>
  <c r="I162" i="37"/>
  <c r="I147" i="37"/>
  <c r="L169" i="37"/>
  <c r="J169" i="37"/>
  <c r="K169" i="37"/>
  <c r="L162" i="37"/>
  <c r="J162" i="37"/>
  <c r="K162" i="37"/>
  <c r="L173" i="37"/>
  <c r="K173" i="37"/>
  <c r="J173" i="37"/>
  <c r="L156" i="37"/>
  <c r="J156" i="37"/>
  <c r="K156" i="37"/>
  <c r="L146" i="37"/>
  <c r="K146" i="37"/>
  <c r="J146" i="37"/>
  <c r="L149" i="37"/>
  <c r="K149" i="37"/>
  <c r="J149" i="37"/>
  <c r="J136" i="37"/>
  <c r="L136" i="37"/>
  <c r="K136" i="37"/>
  <c r="L139" i="37"/>
  <c r="J139" i="37"/>
  <c r="K139" i="37"/>
  <c r="L135" i="37"/>
  <c r="J135" i="37"/>
  <c r="K135" i="37"/>
  <c r="L141" i="37"/>
  <c r="J141" i="37"/>
  <c r="K141" i="37"/>
  <c r="L152" i="37"/>
  <c r="K152" i="37"/>
  <c r="J152" i="37"/>
  <c r="K158" i="37"/>
  <c r="J158" i="37"/>
  <c r="L158" i="37"/>
  <c r="L148" i="37"/>
  <c r="J148" i="37"/>
  <c r="K148" i="37"/>
  <c r="L147" i="37"/>
  <c r="J147" i="37"/>
  <c r="K147" i="37"/>
  <c r="K134" i="37"/>
  <c r="L134" i="37"/>
  <c r="J134" i="37"/>
  <c r="L153" i="37"/>
  <c r="J153" i="37"/>
  <c r="K153" i="37"/>
  <c r="L157" i="37"/>
  <c r="J157" i="37"/>
  <c r="K157" i="37"/>
  <c r="L144" i="37"/>
  <c r="J144" i="37"/>
  <c r="K144" i="37"/>
  <c r="L185" i="37"/>
  <c r="K185" i="37"/>
  <c r="J185" i="37"/>
  <c r="L145" i="37"/>
  <c r="J145" i="37"/>
  <c r="K145" i="37"/>
  <c r="L129" i="37"/>
  <c r="J129" i="37"/>
  <c r="K129" i="37"/>
  <c r="L150" i="37"/>
  <c r="J150" i="37"/>
  <c r="K150" i="37"/>
  <c r="L151" i="37"/>
  <c r="J151" i="37"/>
  <c r="K151" i="37"/>
  <c r="L140" i="37"/>
  <c r="K140" i="37"/>
  <c r="J140" i="37"/>
  <c r="L137" i="37"/>
  <c r="K137" i="37"/>
  <c r="J137" i="37"/>
  <c r="E211" i="37"/>
  <c r="G180" i="37"/>
  <c r="H180" i="37" s="1"/>
  <c r="F180" i="37"/>
  <c r="E199" i="37"/>
  <c r="G168" i="37"/>
  <c r="H168" i="37" s="1"/>
  <c r="F168" i="37"/>
  <c r="G167" i="37"/>
  <c r="H167" i="37" s="1"/>
  <c r="F167" i="37"/>
  <c r="I167" i="37" s="1"/>
  <c r="E198" i="37"/>
  <c r="G179" i="37"/>
  <c r="H179" i="37" s="1"/>
  <c r="E210" i="37"/>
  <c r="F179" i="37"/>
  <c r="I179" i="37" s="1"/>
  <c r="B209" i="37"/>
  <c r="D209" i="37" s="1"/>
  <c r="C178" i="37"/>
  <c r="F165" i="37"/>
  <c r="G165" i="37"/>
  <c r="H165" i="37" s="1"/>
  <c r="F170" i="37"/>
  <c r="I170" i="37" s="1"/>
  <c r="G170" i="37"/>
  <c r="H170" i="37" s="1"/>
  <c r="G177" i="37"/>
  <c r="H177" i="37" s="1"/>
  <c r="F177" i="37"/>
  <c r="F194" i="37"/>
  <c r="G194" i="37"/>
  <c r="H194" i="37" s="1"/>
  <c r="F182" i="37"/>
  <c r="G182" i="37"/>
  <c r="H182" i="37" s="1"/>
  <c r="B206" i="37"/>
  <c r="D206" i="37" s="1"/>
  <c r="C175" i="37"/>
  <c r="B231" i="37"/>
  <c r="D231" i="37" s="1"/>
  <c r="C200" i="37"/>
  <c r="B207" i="37"/>
  <c r="D207" i="37" s="1"/>
  <c r="C176" i="37"/>
  <c r="E203" i="37"/>
  <c r="F172" i="37"/>
  <c r="G172" i="37"/>
  <c r="H172" i="37" s="1"/>
  <c r="E248" i="37"/>
  <c r="F217" i="37"/>
  <c r="G217" i="37"/>
  <c r="B194" i="37"/>
  <c r="D194" i="37" s="1"/>
  <c r="C163" i="37"/>
  <c r="I163" i="37" s="1"/>
  <c r="B205" i="37"/>
  <c r="D205" i="37" s="1"/>
  <c r="C174" i="37"/>
  <c r="I174" i="37" s="1"/>
  <c r="E247" i="37"/>
  <c r="F216" i="37"/>
  <c r="G216" i="37"/>
  <c r="C159" i="37"/>
  <c r="I159" i="37" s="1"/>
  <c r="B190" i="37"/>
  <c r="D190" i="37" s="1"/>
  <c r="E206" i="37"/>
  <c r="F175" i="37"/>
  <c r="G175" i="37"/>
  <c r="H175" i="37" s="1"/>
  <c r="E218" i="37"/>
  <c r="F187" i="37"/>
  <c r="G187" i="37"/>
  <c r="H187" i="37" s="1"/>
  <c r="F176" i="37"/>
  <c r="G176" i="37"/>
  <c r="H176" i="37" s="1"/>
  <c r="B203" i="37"/>
  <c r="D203" i="37" s="1"/>
  <c r="C172" i="37"/>
  <c r="B229" i="37"/>
  <c r="D229" i="37" s="1"/>
  <c r="C198" i="37"/>
  <c r="B208" i="37"/>
  <c r="D208" i="37" s="1"/>
  <c r="C177" i="37"/>
  <c r="B213" i="37"/>
  <c r="D213" i="37" s="1"/>
  <c r="C182" i="37"/>
  <c r="B196" i="37"/>
  <c r="D196" i="37" s="1"/>
  <c r="C165" i="37"/>
  <c r="I165" i="37" s="1"/>
  <c r="B241" i="37"/>
  <c r="D241" i="37" s="1"/>
  <c r="C210" i="37"/>
  <c r="F183" i="37"/>
  <c r="G183" i="37"/>
  <c r="H183" i="37" s="1"/>
  <c r="F188" i="37"/>
  <c r="G188" i="37"/>
  <c r="H188" i="37" s="1"/>
  <c r="F171" i="37"/>
  <c r="G171" i="37"/>
  <c r="H171" i="37" s="1"/>
  <c r="B204" i="37"/>
  <c r="D204" i="37" s="1"/>
  <c r="C173" i="37"/>
  <c r="I173" i="37" s="1"/>
  <c r="B202" i="37"/>
  <c r="D202" i="37" s="1"/>
  <c r="C171" i="37"/>
  <c r="B195" i="37"/>
  <c r="D195" i="37" s="1"/>
  <c r="C164" i="37"/>
  <c r="I164" i="37" s="1"/>
  <c r="B199" i="37"/>
  <c r="D199" i="37" s="1"/>
  <c r="C168" i="37"/>
  <c r="E221" i="37"/>
  <c r="F190" i="37"/>
  <c r="G190" i="37"/>
  <c r="H190" i="37" s="1"/>
  <c r="B215" i="37"/>
  <c r="D215" i="37" s="1"/>
  <c r="C184" i="37"/>
  <c r="E236" i="37"/>
  <c r="F205" i="37"/>
  <c r="G205" i="37"/>
  <c r="H205" i="37" s="1"/>
  <c r="B223" i="37"/>
  <c r="D223" i="37" s="1"/>
  <c r="C192" i="37"/>
  <c r="I192" i="37" s="1"/>
  <c r="E197" i="37"/>
  <c r="F166" i="37"/>
  <c r="I166" i="37" s="1"/>
  <c r="G166" i="37"/>
  <c r="H166" i="37" s="1"/>
  <c r="F195" i="37"/>
  <c r="G195" i="37"/>
  <c r="H195" i="37" s="1"/>
  <c r="F189" i="37"/>
  <c r="G189" i="37"/>
  <c r="H189" i="37" s="1"/>
  <c r="B217" i="37"/>
  <c r="D217" i="37" s="1"/>
  <c r="C186" i="37"/>
  <c r="I186" i="37" s="1"/>
  <c r="B214" i="37"/>
  <c r="D214" i="37" s="1"/>
  <c r="C183" i="37"/>
  <c r="E231" i="37"/>
  <c r="F200" i="37"/>
  <c r="G200" i="37"/>
  <c r="H200" i="37" s="1"/>
  <c r="B224" i="37"/>
  <c r="D224" i="37" s="1"/>
  <c r="C193" i="37"/>
  <c r="F178" i="37"/>
  <c r="E209" i="37"/>
  <c r="G178" i="37"/>
  <c r="H178" i="37" s="1"/>
  <c r="B212" i="37"/>
  <c r="D212" i="37" s="1"/>
  <c r="C181" i="37"/>
  <c r="E254" i="37"/>
  <c r="F223" i="37"/>
  <c r="G223" i="37"/>
  <c r="B218" i="37"/>
  <c r="D218" i="37" s="1"/>
  <c r="C187" i="37"/>
  <c r="E235" i="37"/>
  <c r="F204" i="37"/>
  <c r="G204" i="37"/>
  <c r="B220" i="37"/>
  <c r="D220" i="37" s="1"/>
  <c r="C189" i="37"/>
  <c r="B219" i="37"/>
  <c r="D219" i="37" s="1"/>
  <c r="C188" i="37"/>
  <c r="I188" i="37" s="1"/>
  <c r="B232" i="37"/>
  <c r="D232" i="37" s="1"/>
  <c r="C201" i="37"/>
  <c r="E215" i="37"/>
  <c r="F184" i="37"/>
  <c r="G184" i="37"/>
  <c r="H184" i="37" s="1"/>
  <c r="B222" i="37"/>
  <c r="D222" i="37" s="1"/>
  <c r="C191" i="37"/>
  <c r="E191" i="37"/>
  <c r="G160" i="37"/>
  <c r="H160" i="37" s="1"/>
  <c r="F160" i="37"/>
  <c r="I160" i="37" s="1"/>
  <c r="B211" i="37"/>
  <c r="D211" i="37" s="1"/>
  <c r="C180" i="37"/>
  <c r="E212" i="37"/>
  <c r="F181" i="37"/>
  <c r="G181" i="37"/>
  <c r="H181" i="37" s="1"/>
  <c r="B228" i="37"/>
  <c r="D228" i="37" s="1"/>
  <c r="C197" i="37"/>
  <c r="E224" i="37"/>
  <c r="F193" i="37"/>
  <c r="G193" i="37"/>
  <c r="H193" i="37" s="1"/>
  <c r="E220" i="37"/>
  <c r="E208" i="37"/>
  <c r="E213" i="37"/>
  <c r="E219" i="37"/>
  <c r="E196" i="37"/>
  <c r="E207" i="37"/>
  <c r="E214" i="37"/>
  <c r="E226" i="37"/>
  <c r="E201" i="37"/>
  <c r="E225" i="37"/>
  <c r="E202" i="37"/>
  <c r="H216" i="37" l="1"/>
  <c r="K174" i="37"/>
  <c r="K192" i="37"/>
  <c r="J174" i="37"/>
  <c r="K164" i="37"/>
  <c r="K163" i="37"/>
  <c r="C216" i="37"/>
  <c r="I216" i="37" s="1"/>
  <c r="K186" i="37"/>
  <c r="K159" i="37"/>
  <c r="J163" i="37"/>
  <c r="L186" i="37"/>
  <c r="J164" i="37"/>
  <c r="B247" i="37"/>
  <c r="D247" i="37" s="1"/>
  <c r="L159" i="37"/>
  <c r="J192" i="37"/>
  <c r="H204" i="37"/>
  <c r="K204" i="37" s="1"/>
  <c r="I168" i="37"/>
  <c r="I182" i="37"/>
  <c r="H217" i="37"/>
  <c r="J217" i="37" s="1"/>
  <c r="H223" i="37"/>
  <c r="J223" i="37" s="1"/>
  <c r="I181" i="37"/>
  <c r="I180" i="37"/>
  <c r="I183" i="37"/>
  <c r="I200" i="37"/>
  <c r="I193" i="37"/>
  <c r="I171" i="37"/>
  <c r="I175" i="37"/>
  <c r="I178" i="37"/>
  <c r="I187" i="37"/>
  <c r="I172" i="37"/>
  <c r="I189" i="37"/>
  <c r="I184" i="37"/>
  <c r="I176" i="37"/>
  <c r="I177" i="37"/>
  <c r="L184" i="37"/>
  <c r="J184" i="37"/>
  <c r="K184" i="37"/>
  <c r="L205" i="37"/>
  <c r="J205" i="37"/>
  <c r="K205" i="37"/>
  <c r="L188" i="37"/>
  <c r="K188" i="37"/>
  <c r="J188" i="37"/>
  <c r="L187" i="37"/>
  <c r="J187" i="37"/>
  <c r="K187" i="37"/>
  <c r="L172" i="37"/>
  <c r="J172" i="37"/>
  <c r="K172" i="37"/>
  <c r="L180" i="37"/>
  <c r="J180" i="37"/>
  <c r="K180" i="37"/>
  <c r="L200" i="37"/>
  <c r="K200" i="37"/>
  <c r="J200" i="37"/>
  <c r="J183" i="37"/>
  <c r="L183" i="37"/>
  <c r="K183" i="37"/>
  <c r="L216" i="37"/>
  <c r="J216" i="37"/>
  <c r="K216" i="37"/>
  <c r="L177" i="37"/>
  <c r="J177" i="37"/>
  <c r="K177" i="37"/>
  <c r="L167" i="37"/>
  <c r="K167" i="37"/>
  <c r="J167" i="37"/>
  <c r="L166" i="37"/>
  <c r="J166" i="37"/>
  <c r="K166" i="37"/>
  <c r="L189" i="37"/>
  <c r="J189" i="37"/>
  <c r="K189" i="37"/>
  <c r="L175" i="37"/>
  <c r="J175" i="37"/>
  <c r="K175" i="37"/>
  <c r="L182" i="37"/>
  <c r="K182" i="37"/>
  <c r="J182" i="37"/>
  <c r="K170" i="37"/>
  <c r="L170" i="37"/>
  <c r="J170" i="37"/>
  <c r="L160" i="37"/>
  <c r="J160" i="37"/>
  <c r="K160" i="37"/>
  <c r="L193" i="37"/>
  <c r="J193" i="37"/>
  <c r="K193" i="37"/>
  <c r="L178" i="37"/>
  <c r="J178" i="37"/>
  <c r="K178" i="37"/>
  <c r="L171" i="37"/>
  <c r="J171" i="37"/>
  <c r="K171" i="37"/>
  <c r="L176" i="37"/>
  <c r="K176" i="37"/>
  <c r="J176" i="37"/>
  <c r="L168" i="37"/>
  <c r="J168" i="37"/>
  <c r="K168" i="37"/>
  <c r="L181" i="37"/>
  <c r="J181" i="37"/>
  <c r="K181" i="37"/>
  <c r="J204" i="37"/>
  <c r="J195" i="37"/>
  <c r="L195" i="37"/>
  <c r="K195" i="37"/>
  <c r="L190" i="37"/>
  <c r="J190" i="37"/>
  <c r="K190" i="37"/>
  <c r="K194" i="37"/>
  <c r="J194" i="37"/>
  <c r="L194" i="37"/>
  <c r="L165" i="37"/>
  <c r="J165" i="37"/>
  <c r="K165" i="37"/>
  <c r="L179" i="37"/>
  <c r="K179" i="37"/>
  <c r="J179" i="37"/>
  <c r="G198" i="37"/>
  <c r="H198" i="37" s="1"/>
  <c r="E229" i="37"/>
  <c r="F198" i="37"/>
  <c r="I198" i="37" s="1"/>
  <c r="E242" i="37"/>
  <c r="F211" i="37"/>
  <c r="G211" i="37"/>
  <c r="H211" i="37" s="1"/>
  <c r="E241" i="37"/>
  <c r="F210" i="37"/>
  <c r="I210" i="37" s="1"/>
  <c r="G210" i="37"/>
  <c r="H210" i="37" s="1"/>
  <c r="F199" i="37"/>
  <c r="G199" i="37"/>
  <c r="H199" i="37" s="1"/>
  <c r="E230" i="37"/>
  <c r="C209" i="37"/>
  <c r="B240" i="37"/>
  <c r="D240" i="37" s="1"/>
  <c r="B237" i="37"/>
  <c r="D237" i="37" s="1"/>
  <c r="C206" i="37"/>
  <c r="F202" i="37"/>
  <c r="G202" i="37"/>
  <c r="H202" i="37" s="1"/>
  <c r="F226" i="37"/>
  <c r="G226" i="37"/>
  <c r="B242" i="37"/>
  <c r="D242" i="37" s="1"/>
  <c r="C211" i="37"/>
  <c r="B272" i="37"/>
  <c r="D272" i="37" s="1"/>
  <c r="C241" i="37"/>
  <c r="E278" i="37"/>
  <c r="F247" i="37"/>
  <c r="G247" i="37"/>
  <c r="E234" i="37"/>
  <c r="F203" i="37"/>
  <c r="G203" i="37"/>
  <c r="H203" i="37" s="1"/>
  <c r="C231" i="37"/>
  <c r="B262" i="37"/>
  <c r="D262" i="37" s="1"/>
  <c r="B249" i="37"/>
  <c r="D249" i="37" s="1"/>
  <c r="C218" i="37"/>
  <c r="F214" i="37"/>
  <c r="G214" i="37"/>
  <c r="H214" i="37" s="1"/>
  <c r="E243" i="37"/>
  <c r="F212" i="37"/>
  <c r="G212" i="37"/>
  <c r="H212" i="37" s="1"/>
  <c r="C247" i="37"/>
  <c r="B251" i="37"/>
  <c r="D251" i="37" s="1"/>
  <c r="C220" i="37"/>
  <c r="B243" i="37"/>
  <c r="D243" i="37" s="1"/>
  <c r="C212" i="37"/>
  <c r="E262" i="37"/>
  <c r="F231" i="37"/>
  <c r="G231" i="37"/>
  <c r="H231" i="37" s="1"/>
  <c r="B248" i="37"/>
  <c r="D248" i="37" s="1"/>
  <c r="C217" i="37"/>
  <c r="I217" i="37" s="1"/>
  <c r="E252" i="37"/>
  <c r="F221" i="37"/>
  <c r="G221" i="37"/>
  <c r="B226" i="37"/>
  <c r="D226" i="37" s="1"/>
  <c r="C195" i="37"/>
  <c r="I195" i="37" s="1"/>
  <c r="B235" i="37"/>
  <c r="D235" i="37" s="1"/>
  <c r="C204" i="37"/>
  <c r="I204" i="37" s="1"/>
  <c r="B227" i="37"/>
  <c r="D227" i="37" s="1"/>
  <c r="C196" i="37"/>
  <c r="B260" i="37"/>
  <c r="D260" i="37" s="1"/>
  <c r="C229" i="37"/>
  <c r="E249" i="37"/>
  <c r="F218" i="37"/>
  <c r="G218" i="37"/>
  <c r="H218" i="37" s="1"/>
  <c r="B221" i="37"/>
  <c r="D221" i="37" s="1"/>
  <c r="C190" i="37"/>
  <c r="I190" i="37" s="1"/>
  <c r="B238" i="37"/>
  <c r="D238" i="37" s="1"/>
  <c r="C207" i="37"/>
  <c r="F196" i="37"/>
  <c r="G196" i="37"/>
  <c r="H196" i="37" s="1"/>
  <c r="E240" i="37"/>
  <c r="F209" i="37"/>
  <c r="G209" i="37"/>
  <c r="H209" i="37" s="1"/>
  <c r="B225" i="37"/>
  <c r="D225" i="37" s="1"/>
  <c r="C194" i="37"/>
  <c r="I194" i="37" s="1"/>
  <c r="F220" i="37"/>
  <c r="G220" i="37"/>
  <c r="H220" i="37" s="1"/>
  <c r="E255" i="37"/>
  <c r="F224" i="37"/>
  <c r="G224" i="37"/>
  <c r="H224" i="37" s="1"/>
  <c r="F236" i="37"/>
  <c r="E267" i="37"/>
  <c r="G236" i="37"/>
  <c r="F225" i="37"/>
  <c r="G225" i="37"/>
  <c r="F201" i="37"/>
  <c r="I201" i="37" s="1"/>
  <c r="G201" i="37"/>
  <c r="H201" i="37" s="1"/>
  <c r="F219" i="37"/>
  <c r="G219" i="37"/>
  <c r="H219" i="37" s="1"/>
  <c r="F213" i="37"/>
  <c r="G213" i="37"/>
  <c r="H213" i="37" s="1"/>
  <c r="F208" i="37"/>
  <c r="G208" i="37"/>
  <c r="H208" i="37" s="1"/>
  <c r="E222" i="37"/>
  <c r="F191" i="37"/>
  <c r="I191" i="37" s="1"/>
  <c r="G191" i="37"/>
  <c r="H191" i="37" s="1"/>
  <c r="E266" i="37"/>
  <c r="F235" i="37"/>
  <c r="G235" i="37"/>
  <c r="E228" i="37"/>
  <c r="F197" i="37"/>
  <c r="I197" i="37" s="1"/>
  <c r="G197" i="37"/>
  <c r="H197" i="37" s="1"/>
  <c r="B234" i="37"/>
  <c r="D234" i="37" s="1"/>
  <c r="C203" i="37"/>
  <c r="F248" i="37"/>
  <c r="E279" i="37"/>
  <c r="G248" i="37"/>
  <c r="B230" i="37"/>
  <c r="D230" i="37" s="1"/>
  <c r="C199" i="37"/>
  <c r="B253" i="37"/>
  <c r="D253" i="37" s="1"/>
  <c r="C222" i="37"/>
  <c r="E246" i="37"/>
  <c r="F215" i="37"/>
  <c r="G215" i="37"/>
  <c r="H215" i="37" s="1"/>
  <c r="B263" i="37"/>
  <c r="D263" i="37" s="1"/>
  <c r="C232" i="37"/>
  <c r="E285" i="37"/>
  <c r="F254" i="37"/>
  <c r="G254" i="37"/>
  <c r="B245" i="37"/>
  <c r="D245" i="37" s="1"/>
  <c r="C214" i="37"/>
  <c r="B254" i="37"/>
  <c r="D254" i="37" s="1"/>
  <c r="C223" i="37"/>
  <c r="I223" i="37" s="1"/>
  <c r="B233" i="37"/>
  <c r="D233" i="37" s="1"/>
  <c r="C202" i="37"/>
  <c r="I202" i="37" s="1"/>
  <c r="B244" i="37"/>
  <c r="D244" i="37" s="1"/>
  <c r="C213" i="37"/>
  <c r="B239" i="37"/>
  <c r="D239" i="37" s="1"/>
  <c r="C208" i="37"/>
  <c r="C205" i="37"/>
  <c r="I205" i="37" s="1"/>
  <c r="B236" i="37"/>
  <c r="D236" i="37" s="1"/>
  <c r="F207" i="37"/>
  <c r="G207" i="37"/>
  <c r="H207" i="37" s="1"/>
  <c r="B250" i="37"/>
  <c r="D250" i="37" s="1"/>
  <c r="C219" i="37"/>
  <c r="B259" i="37"/>
  <c r="D259" i="37" s="1"/>
  <c r="C228" i="37"/>
  <c r="B255" i="37"/>
  <c r="D255" i="37" s="1"/>
  <c r="C224" i="37"/>
  <c r="I224" i="37" s="1"/>
  <c r="B246" i="37"/>
  <c r="D246" i="37" s="1"/>
  <c r="C215" i="37"/>
  <c r="E237" i="37"/>
  <c r="F206" i="37"/>
  <c r="G206" i="37"/>
  <c r="H206" i="37" s="1"/>
  <c r="E256" i="37"/>
  <c r="E233" i="37"/>
  <c r="E232" i="37"/>
  <c r="E257" i="37"/>
  <c r="E245" i="37"/>
  <c r="E227" i="37"/>
  <c r="E244" i="37"/>
  <c r="E239" i="37"/>
  <c r="E238" i="37"/>
  <c r="E250" i="37"/>
  <c r="E251" i="37"/>
  <c r="E29" i="5"/>
  <c r="E28" i="5"/>
  <c r="E27" i="5"/>
  <c r="E26" i="5"/>
  <c r="E24" i="5"/>
  <c r="E23" i="5"/>
  <c r="E22" i="5"/>
  <c r="E21" i="5"/>
  <c r="E19" i="5"/>
  <c r="E18" i="5"/>
  <c r="E16" i="5"/>
  <c r="E15" i="5"/>
  <c r="E14" i="5"/>
  <c r="E13" i="5"/>
  <c r="E11" i="5"/>
  <c r="E10" i="5"/>
  <c r="E8" i="5"/>
  <c r="E7" i="5"/>
  <c r="E5" i="5"/>
  <c r="B1" i="5"/>
  <c r="C1" i="5" s="1"/>
  <c r="D1" i="5" s="1"/>
  <c r="E1" i="5" s="1"/>
  <c r="F1" i="5" s="1"/>
  <c r="G1" i="5" s="1"/>
  <c r="H1" i="5" s="1"/>
  <c r="I1" i="5" s="1"/>
  <c r="L204" i="37" l="1"/>
  <c r="H254" i="37"/>
  <c r="J254" i="37" s="1"/>
  <c r="B278" i="37"/>
  <c r="D278" i="37" s="1"/>
  <c r="H225" i="37"/>
  <c r="J225" i="37" s="1"/>
  <c r="I208" i="37"/>
  <c r="H235" i="37"/>
  <c r="L235" i="37" s="1"/>
  <c r="H247" i="37"/>
  <c r="L247" i="37" s="1"/>
  <c r="K217" i="37"/>
  <c r="L223" i="37"/>
  <c r="L217" i="37"/>
  <c r="K223" i="37"/>
  <c r="I212" i="37"/>
  <c r="H248" i="37"/>
  <c r="J248" i="37" s="1"/>
  <c r="H236" i="37"/>
  <c r="J236" i="37" s="1"/>
  <c r="H221" i="37"/>
  <c r="J221" i="37" s="1"/>
  <c r="H226" i="37"/>
  <c r="K226" i="37" s="1"/>
  <c r="I211" i="37"/>
  <c r="I215" i="37"/>
  <c r="I219" i="37"/>
  <c r="I203" i="37"/>
  <c r="I214" i="37"/>
  <c r="I199" i="37"/>
  <c r="I213" i="37"/>
  <c r="I220" i="37"/>
  <c r="I231" i="37"/>
  <c r="I209" i="37"/>
  <c r="I196" i="37"/>
  <c r="I247" i="37"/>
  <c r="I218" i="37"/>
  <c r="I206" i="37"/>
  <c r="I207" i="37"/>
  <c r="J208" i="37"/>
  <c r="L208" i="37"/>
  <c r="K208" i="37"/>
  <c r="L201" i="37"/>
  <c r="J201" i="37"/>
  <c r="K201" i="37"/>
  <c r="L212" i="37"/>
  <c r="K212" i="37"/>
  <c r="J212" i="37"/>
  <c r="L210" i="37"/>
  <c r="J210" i="37"/>
  <c r="K210" i="37"/>
  <c r="L224" i="37"/>
  <c r="K224" i="37"/>
  <c r="J224" i="37"/>
  <c r="L226" i="37"/>
  <c r="J226" i="37"/>
  <c r="L207" i="37"/>
  <c r="J207" i="37"/>
  <c r="K207" i="37"/>
  <c r="L213" i="37"/>
  <c r="J213" i="37"/>
  <c r="K213" i="37"/>
  <c r="L225" i="37"/>
  <c r="K225" i="37"/>
  <c r="L209" i="37"/>
  <c r="K209" i="37"/>
  <c r="J209" i="37"/>
  <c r="L198" i="37"/>
  <c r="J198" i="37"/>
  <c r="K198" i="37"/>
  <c r="K206" i="37"/>
  <c r="L206" i="37"/>
  <c r="J206" i="37"/>
  <c r="L215" i="37"/>
  <c r="K215" i="37"/>
  <c r="J215" i="37"/>
  <c r="L197" i="37"/>
  <c r="K197" i="37"/>
  <c r="J197" i="37"/>
  <c r="L191" i="37"/>
  <c r="K191" i="37"/>
  <c r="J191" i="37"/>
  <c r="L231" i="37"/>
  <c r="J231" i="37"/>
  <c r="K231" i="37"/>
  <c r="L214" i="37"/>
  <c r="J214" i="37"/>
  <c r="K214" i="37"/>
  <c r="L203" i="37"/>
  <c r="K203" i="37"/>
  <c r="J203" i="37"/>
  <c r="L202" i="37"/>
  <c r="J202" i="37"/>
  <c r="K202" i="37"/>
  <c r="L211" i="37"/>
  <c r="J211" i="37"/>
  <c r="K211" i="37"/>
  <c r="L254" i="37"/>
  <c r="K254" i="37"/>
  <c r="J219" i="37"/>
  <c r="K219" i="37"/>
  <c r="L219" i="37"/>
  <c r="J220" i="37"/>
  <c r="K220" i="37"/>
  <c r="L220" i="37"/>
  <c r="K221" i="37"/>
  <c r="L199" i="37"/>
  <c r="J199" i="37"/>
  <c r="K199" i="37"/>
  <c r="L196" i="37"/>
  <c r="J196" i="37"/>
  <c r="K196" i="37"/>
  <c r="L218" i="37"/>
  <c r="K218" i="37"/>
  <c r="J218" i="37"/>
  <c r="F242" i="37"/>
  <c r="G242" i="37"/>
  <c r="H242" i="37" s="1"/>
  <c r="E273" i="37"/>
  <c r="E260" i="37"/>
  <c r="F229" i="37"/>
  <c r="I229" i="37" s="1"/>
  <c r="G229" i="37"/>
  <c r="H229" i="37" s="1"/>
  <c r="E261" i="37"/>
  <c r="F230" i="37"/>
  <c r="G230" i="37"/>
  <c r="H230" i="37" s="1"/>
  <c r="E272" i="37"/>
  <c r="F241" i="37"/>
  <c r="I241" i="37" s="1"/>
  <c r="G241" i="37"/>
  <c r="H241" i="37" s="1"/>
  <c r="B271" i="37"/>
  <c r="D271" i="37" s="1"/>
  <c r="C240" i="37"/>
  <c r="F257" i="37"/>
  <c r="G257" i="37"/>
  <c r="F233" i="37"/>
  <c r="G233" i="37"/>
  <c r="H233" i="37" s="1"/>
  <c r="E268" i="37"/>
  <c r="F237" i="37"/>
  <c r="G237" i="37"/>
  <c r="H237" i="37" s="1"/>
  <c r="B290" i="37"/>
  <c r="D290" i="37" s="1"/>
  <c r="C259" i="37"/>
  <c r="B285" i="37"/>
  <c r="D285" i="37" s="1"/>
  <c r="C254" i="37"/>
  <c r="I254" i="37" s="1"/>
  <c r="E310" i="37"/>
  <c r="F279" i="37"/>
  <c r="G279" i="37"/>
  <c r="F250" i="37"/>
  <c r="G250" i="37"/>
  <c r="H250" i="37" s="1"/>
  <c r="F239" i="37"/>
  <c r="G239" i="37"/>
  <c r="H239" i="37" s="1"/>
  <c r="F227" i="37"/>
  <c r="G227" i="37"/>
  <c r="H227" i="37" s="1"/>
  <c r="E316" i="37"/>
  <c r="F285" i="37"/>
  <c r="G285" i="37"/>
  <c r="B265" i="37"/>
  <c r="D265" i="37" s="1"/>
  <c r="C234" i="37"/>
  <c r="E297" i="37"/>
  <c r="F266" i="37"/>
  <c r="G266" i="37"/>
  <c r="B252" i="37"/>
  <c r="D252" i="37" s="1"/>
  <c r="C221" i="37"/>
  <c r="I221" i="37" s="1"/>
  <c r="E283" i="37"/>
  <c r="F252" i="37"/>
  <c r="G252" i="37"/>
  <c r="E265" i="37"/>
  <c r="F234" i="37"/>
  <c r="G234" i="37"/>
  <c r="H234" i="37" s="1"/>
  <c r="B277" i="37"/>
  <c r="D277" i="37" s="1"/>
  <c r="C246" i="37"/>
  <c r="B267" i="37"/>
  <c r="D267" i="37" s="1"/>
  <c r="C236" i="37"/>
  <c r="I236" i="37" s="1"/>
  <c r="B294" i="37"/>
  <c r="D294" i="37" s="1"/>
  <c r="C263" i="37"/>
  <c r="C230" i="37"/>
  <c r="B261" i="37"/>
  <c r="D261" i="37" s="1"/>
  <c r="B269" i="37"/>
  <c r="D269" i="37" s="1"/>
  <c r="C238" i="37"/>
  <c r="E274" i="37"/>
  <c r="F243" i="37"/>
  <c r="G243" i="37"/>
  <c r="H243" i="37" s="1"/>
  <c r="B293" i="37"/>
  <c r="D293" i="37" s="1"/>
  <c r="C262" i="37"/>
  <c r="F245" i="37"/>
  <c r="G245" i="37"/>
  <c r="H245" i="37" s="1"/>
  <c r="B275" i="37"/>
  <c r="D275" i="37" s="1"/>
  <c r="C244" i="37"/>
  <c r="B303" i="37"/>
  <c r="D303" i="37" s="1"/>
  <c r="C272" i="37"/>
  <c r="F251" i="37"/>
  <c r="G251" i="37"/>
  <c r="H251" i="37" s="1"/>
  <c r="F238" i="37"/>
  <c r="G238" i="37"/>
  <c r="H238" i="37" s="1"/>
  <c r="F244" i="37"/>
  <c r="G244" i="37"/>
  <c r="H244" i="37" s="1"/>
  <c r="C255" i="37"/>
  <c r="B286" i="37"/>
  <c r="D286" i="37" s="1"/>
  <c r="B281" i="37"/>
  <c r="D281" i="37" s="1"/>
  <c r="C250" i="37"/>
  <c r="B264" i="37"/>
  <c r="D264" i="37" s="1"/>
  <c r="C233" i="37"/>
  <c r="I233" i="37" s="1"/>
  <c r="B276" i="37"/>
  <c r="D276" i="37" s="1"/>
  <c r="C245" i="37"/>
  <c r="B284" i="37"/>
  <c r="D284" i="37" s="1"/>
  <c r="C253" i="37"/>
  <c r="E259" i="37"/>
  <c r="F228" i="37"/>
  <c r="I228" i="37" s="1"/>
  <c r="G228" i="37"/>
  <c r="H228" i="37" s="1"/>
  <c r="E253" i="37"/>
  <c r="F222" i="37"/>
  <c r="I222" i="37" s="1"/>
  <c r="G222" i="37"/>
  <c r="H222" i="37" s="1"/>
  <c r="E298" i="37"/>
  <c r="F267" i="37"/>
  <c r="G267" i="37"/>
  <c r="E280" i="37"/>
  <c r="F249" i="37"/>
  <c r="G249" i="37"/>
  <c r="H249" i="37" s="1"/>
  <c r="B258" i="37"/>
  <c r="D258" i="37" s="1"/>
  <c r="C227" i="37"/>
  <c r="B257" i="37"/>
  <c r="D257" i="37" s="1"/>
  <c r="C226" i="37"/>
  <c r="I226" i="37" s="1"/>
  <c r="E309" i="37"/>
  <c r="F278" i="37"/>
  <c r="G278" i="37"/>
  <c r="B273" i="37"/>
  <c r="D273" i="37" s="1"/>
  <c r="C242" i="37"/>
  <c r="E293" i="37"/>
  <c r="F262" i="37"/>
  <c r="G262" i="37"/>
  <c r="H262" i="37" s="1"/>
  <c r="B282" i="37"/>
  <c r="D282" i="37" s="1"/>
  <c r="C251" i="37"/>
  <c r="F232" i="37"/>
  <c r="I232" i="37" s="1"/>
  <c r="G232" i="37"/>
  <c r="H232" i="37" s="1"/>
  <c r="F256" i="37"/>
  <c r="G256" i="37"/>
  <c r="E271" i="37"/>
  <c r="F240" i="37"/>
  <c r="G240" i="37"/>
  <c r="H240" i="37" s="1"/>
  <c r="B279" i="37"/>
  <c r="D279" i="37" s="1"/>
  <c r="C248" i="37"/>
  <c r="I248" i="37" s="1"/>
  <c r="E286" i="37"/>
  <c r="F255" i="37"/>
  <c r="G255" i="37"/>
  <c r="H255" i="37" s="1"/>
  <c r="B291" i="37"/>
  <c r="D291" i="37" s="1"/>
  <c r="C260" i="37"/>
  <c r="B266" i="37"/>
  <c r="D266" i="37" s="1"/>
  <c r="C235" i="37"/>
  <c r="I235" i="37" s="1"/>
  <c r="B270" i="37"/>
  <c r="D270" i="37" s="1"/>
  <c r="C239" i="37"/>
  <c r="E277" i="37"/>
  <c r="F246" i="37"/>
  <c r="G246" i="37"/>
  <c r="H246" i="37" s="1"/>
  <c r="B256" i="37"/>
  <c r="D256" i="37" s="1"/>
  <c r="C225" i="37"/>
  <c r="I225" i="37" s="1"/>
  <c r="B274" i="37"/>
  <c r="D274" i="37" s="1"/>
  <c r="C243" i="37"/>
  <c r="B280" i="37"/>
  <c r="D280" i="37" s="1"/>
  <c r="C249" i="37"/>
  <c r="C237" i="37"/>
  <c r="B268" i="37"/>
  <c r="D268" i="37" s="1"/>
  <c r="E275" i="37"/>
  <c r="E264" i="37"/>
  <c r="E269" i="37"/>
  <c r="E276" i="37"/>
  <c r="E263" i="37"/>
  <c r="E282" i="37"/>
  <c r="E281" i="37"/>
  <c r="E270" i="37"/>
  <c r="E258" i="37"/>
  <c r="E288" i="37"/>
  <c r="E287" i="37"/>
  <c r="I227" i="37" l="1"/>
  <c r="H278" i="37"/>
  <c r="C278" i="37"/>
  <c r="B309" i="37"/>
  <c r="D309" i="37" s="1"/>
  <c r="H285" i="37"/>
  <c r="L285" i="37" s="1"/>
  <c r="L221" i="37"/>
  <c r="K247" i="37"/>
  <c r="K235" i="37"/>
  <c r="J247" i="37"/>
  <c r="J235" i="37"/>
  <c r="H267" i="37"/>
  <c r="L267" i="37" s="1"/>
  <c r="K248" i="37"/>
  <c r="K236" i="37"/>
  <c r="L236" i="37"/>
  <c r="L248" i="37"/>
  <c r="H266" i="37"/>
  <c r="L266" i="37" s="1"/>
  <c r="I237" i="37"/>
  <c r="I239" i="37"/>
  <c r="I251" i="37"/>
  <c r="H252" i="37"/>
  <c r="H279" i="37"/>
  <c r="K279" i="37" s="1"/>
  <c r="H257" i="37"/>
  <c r="L257" i="37" s="1"/>
  <c r="H256" i="37"/>
  <c r="J256" i="37" s="1"/>
  <c r="I230" i="37"/>
  <c r="I249" i="37"/>
  <c r="I234" i="37"/>
  <c r="I242" i="37"/>
  <c r="I262" i="37"/>
  <c r="I243" i="37"/>
  <c r="I238" i="37"/>
  <c r="I255" i="37"/>
  <c r="I246" i="37"/>
  <c r="I244" i="37"/>
  <c r="I250" i="37"/>
  <c r="I240" i="37"/>
  <c r="I278" i="37"/>
  <c r="I245" i="37"/>
  <c r="L262" i="37"/>
  <c r="J262" i="37"/>
  <c r="K262" i="37"/>
  <c r="L249" i="37"/>
  <c r="J249" i="37"/>
  <c r="K249" i="37"/>
  <c r="L222" i="37"/>
  <c r="J222" i="37"/>
  <c r="K222" i="37"/>
  <c r="L238" i="37"/>
  <c r="J238" i="37"/>
  <c r="K238" i="37"/>
  <c r="L243" i="37"/>
  <c r="J243" i="37"/>
  <c r="K243" i="37"/>
  <c r="L237" i="37"/>
  <c r="J237" i="37"/>
  <c r="K237" i="37"/>
  <c r="L230" i="37"/>
  <c r="K230" i="37"/>
  <c r="J230" i="37"/>
  <c r="L246" i="37"/>
  <c r="J246" i="37"/>
  <c r="K246" i="37"/>
  <c r="L234" i="37"/>
  <c r="J234" i="37"/>
  <c r="K234" i="37"/>
  <c r="L251" i="37"/>
  <c r="J251" i="37"/>
  <c r="K251" i="37"/>
  <c r="L245" i="37"/>
  <c r="K245" i="37"/>
  <c r="J245" i="37"/>
  <c r="L239" i="37"/>
  <c r="K239" i="37"/>
  <c r="J239" i="37"/>
  <c r="L250" i="37"/>
  <c r="J250" i="37"/>
  <c r="K250" i="37"/>
  <c r="L233" i="37"/>
  <c r="K233" i="37"/>
  <c r="J233" i="37"/>
  <c r="L241" i="37"/>
  <c r="J241" i="37"/>
  <c r="K241" i="37"/>
  <c r="L229" i="37"/>
  <c r="J229" i="37"/>
  <c r="K229" i="37"/>
  <c r="K242" i="37"/>
  <c r="L242" i="37"/>
  <c r="J242" i="37"/>
  <c r="L232" i="37"/>
  <c r="J232" i="37"/>
  <c r="K232" i="37"/>
  <c r="L228" i="37"/>
  <c r="J228" i="37"/>
  <c r="K228" i="37"/>
  <c r="L255" i="37"/>
  <c r="J255" i="37"/>
  <c r="K255" i="37"/>
  <c r="J244" i="37"/>
  <c r="L244" i="37"/>
  <c r="K244" i="37"/>
  <c r="L252" i="37"/>
  <c r="J252" i="37"/>
  <c r="K252" i="37"/>
  <c r="L240" i="37"/>
  <c r="J240" i="37"/>
  <c r="K240" i="37"/>
  <c r="J267" i="37"/>
  <c r="K267" i="37"/>
  <c r="J278" i="37"/>
  <c r="L278" i="37"/>
  <c r="K278" i="37"/>
  <c r="L227" i="37"/>
  <c r="K227" i="37"/>
  <c r="J227" i="37"/>
  <c r="F261" i="37"/>
  <c r="E292" i="37"/>
  <c r="G261" i="37"/>
  <c r="H261" i="37" s="1"/>
  <c r="F260" i="37"/>
  <c r="I260" i="37" s="1"/>
  <c r="E291" i="37"/>
  <c r="G260" i="37"/>
  <c r="H260" i="37" s="1"/>
  <c r="G272" i="37"/>
  <c r="H272" i="37" s="1"/>
  <c r="F272" i="37"/>
  <c r="I272" i="37" s="1"/>
  <c r="E303" i="37"/>
  <c r="E304" i="37"/>
  <c r="F273" i="37"/>
  <c r="G273" i="37"/>
  <c r="H273" i="37" s="1"/>
  <c r="B302" i="37"/>
  <c r="D302" i="37" s="1"/>
  <c r="C271" i="37"/>
  <c r="F287" i="37"/>
  <c r="G287" i="37"/>
  <c r="B305" i="37"/>
  <c r="D305" i="37" s="1"/>
  <c r="C274" i="37"/>
  <c r="C266" i="37"/>
  <c r="I266" i="37" s="1"/>
  <c r="B297" i="37"/>
  <c r="D297" i="37" s="1"/>
  <c r="E311" i="37"/>
  <c r="F280" i="37"/>
  <c r="G280" i="37"/>
  <c r="H280" i="37" s="1"/>
  <c r="E284" i="37"/>
  <c r="F253" i="37"/>
  <c r="I253" i="37" s="1"/>
  <c r="G253" i="37"/>
  <c r="H253" i="37" s="1"/>
  <c r="C303" i="37"/>
  <c r="B334" i="37"/>
  <c r="D334" i="37" s="1"/>
  <c r="E296" i="37"/>
  <c r="F265" i="37"/>
  <c r="G265" i="37"/>
  <c r="H265" i="37" s="1"/>
  <c r="B316" i="37"/>
  <c r="D316" i="37" s="1"/>
  <c r="C285" i="37"/>
  <c r="I285" i="37" s="1"/>
  <c r="B283" i="37"/>
  <c r="D283" i="37" s="1"/>
  <c r="C252" i="37"/>
  <c r="I252" i="37" s="1"/>
  <c r="E299" i="37"/>
  <c r="F268" i="37"/>
  <c r="G268" i="37"/>
  <c r="H268" i="37" s="1"/>
  <c r="E317" i="37"/>
  <c r="F286" i="37"/>
  <c r="G286" i="37"/>
  <c r="H286" i="37" s="1"/>
  <c r="B313" i="37"/>
  <c r="D313" i="37" s="1"/>
  <c r="C282" i="37"/>
  <c r="B312" i="37"/>
  <c r="D312" i="37" s="1"/>
  <c r="C281" i="37"/>
  <c r="B325" i="37"/>
  <c r="D325" i="37" s="1"/>
  <c r="C294" i="37"/>
  <c r="F269" i="37"/>
  <c r="G269" i="37"/>
  <c r="H269" i="37" s="1"/>
  <c r="F264" i="37"/>
  <c r="G264" i="37"/>
  <c r="H264" i="37" s="1"/>
  <c r="C309" i="37"/>
  <c r="B340" i="37"/>
  <c r="D340" i="37" s="1"/>
  <c r="B287" i="37"/>
  <c r="D287" i="37" s="1"/>
  <c r="C256" i="37"/>
  <c r="I256" i="37" s="1"/>
  <c r="C273" i="37"/>
  <c r="B304" i="37"/>
  <c r="D304" i="37" s="1"/>
  <c r="B306" i="37"/>
  <c r="D306" i="37" s="1"/>
  <c r="C275" i="37"/>
  <c r="B324" i="37"/>
  <c r="D324" i="37" s="1"/>
  <c r="C293" i="37"/>
  <c r="B296" i="37"/>
  <c r="D296" i="37" s="1"/>
  <c r="C265" i="37"/>
  <c r="E341" i="37"/>
  <c r="F310" i="37"/>
  <c r="G310" i="37"/>
  <c r="F270" i="37"/>
  <c r="G270" i="37"/>
  <c r="H270" i="37" s="1"/>
  <c r="F281" i="37"/>
  <c r="G281" i="37"/>
  <c r="H281" i="37" s="1"/>
  <c r="F263" i="37"/>
  <c r="I263" i="37" s="1"/>
  <c r="G263" i="37"/>
  <c r="H263" i="37" s="1"/>
  <c r="B315" i="37"/>
  <c r="D315" i="37" s="1"/>
  <c r="C284" i="37"/>
  <c r="B289" i="37"/>
  <c r="D289" i="37" s="1"/>
  <c r="C258" i="37"/>
  <c r="F298" i="37"/>
  <c r="E329" i="37"/>
  <c r="G298" i="37"/>
  <c r="E290" i="37"/>
  <c r="F259" i="37"/>
  <c r="I259" i="37" s="1"/>
  <c r="G259" i="37"/>
  <c r="H259" i="37" s="1"/>
  <c r="B307" i="37"/>
  <c r="D307" i="37" s="1"/>
  <c r="C276" i="37"/>
  <c r="B308" i="37"/>
  <c r="D308" i="37" s="1"/>
  <c r="C277" i="37"/>
  <c r="E314" i="37"/>
  <c r="F283" i="37"/>
  <c r="G283" i="37"/>
  <c r="H283" i="37" s="1"/>
  <c r="B288" i="37"/>
  <c r="D288" i="37" s="1"/>
  <c r="C257" i="37"/>
  <c r="I257" i="37" s="1"/>
  <c r="B300" i="37"/>
  <c r="D300" i="37" s="1"/>
  <c r="C269" i="37"/>
  <c r="F288" i="37"/>
  <c r="G288" i="37"/>
  <c r="F258" i="37"/>
  <c r="G258" i="37"/>
  <c r="H258" i="37" s="1"/>
  <c r="F282" i="37"/>
  <c r="G282" i="37"/>
  <c r="H282" i="37" s="1"/>
  <c r="F276" i="37"/>
  <c r="G276" i="37"/>
  <c r="H276" i="37" s="1"/>
  <c r="B311" i="37"/>
  <c r="D311" i="37" s="1"/>
  <c r="C280" i="37"/>
  <c r="B322" i="37"/>
  <c r="D322" i="37" s="1"/>
  <c r="C291" i="37"/>
  <c r="E302" i="37"/>
  <c r="F271" i="37"/>
  <c r="G271" i="37"/>
  <c r="H271" i="37" s="1"/>
  <c r="E324" i="37"/>
  <c r="F293" i="37"/>
  <c r="G293" i="37"/>
  <c r="H293" i="37" s="1"/>
  <c r="B317" i="37"/>
  <c r="D317" i="37" s="1"/>
  <c r="C286" i="37"/>
  <c r="I286" i="37" s="1"/>
  <c r="B292" i="37"/>
  <c r="D292" i="37" s="1"/>
  <c r="C261" i="37"/>
  <c r="I261" i="37" s="1"/>
  <c r="E328" i="37"/>
  <c r="F297" i="37"/>
  <c r="G297" i="37"/>
  <c r="B321" i="37"/>
  <c r="D321" i="37" s="1"/>
  <c r="C290" i="37"/>
  <c r="B299" i="37"/>
  <c r="D299" i="37" s="1"/>
  <c r="C268" i="37"/>
  <c r="I268" i="37" s="1"/>
  <c r="B301" i="37"/>
  <c r="D301" i="37" s="1"/>
  <c r="C270" i="37"/>
  <c r="F275" i="37"/>
  <c r="G275" i="37"/>
  <c r="H275" i="37" s="1"/>
  <c r="E308" i="37"/>
  <c r="F277" i="37"/>
  <c r="G277" i="37"/>
  <c r="H277" i="37" s="1"/>
  <c r="B310" i="37"/>
  <c r="D310" i="37" s="1"/>
  <c r="C279" i="37"/>
  <c r="I279" i="37" s="1"/>
  <c r="E340" i="37"/>
  <c r="F309" i="37"/>
  <c r="G309" i="37"/>
  <c r="B295" i="37"/>
  <c r="D295" i="37" s="1"/>
  <c r="C264" i="37"/>
  <c r="E305" i="37"/>
  <c r="F274" i="37"/>
  <c r="G274" i="37"/>
  <c r="H274" i="37" s="1"/>
  <c r="C267" i="37"/>
  <c r="I267" i="37" s="1"/>
  <c r="B298" i="37"/>
  <c r="D298" i="37" s="1"/>
  <c r="E347" i="37"/>
  <c r="F316" i="37"/>
  <c r="G316" i="37"/>
  <c r="E318" i="37"/>
  <c r="E289" i="37"/>
  <c r="E294" i="37"/>
  <c r="E301" i="37"/>
  <c r="E313" i="37"/>
  <c r="E300" i="37"/>
  <c r="E306" i="37"/>
  <c r="E319" i="37"/>
  <c r="E312" i="37"/>
  <c r="E307" i="37"/>
  <c r="E295" i="37"/>
  <c r="K285" i="37" l="1"/>
  <c r="J285" i="37"/>
  <c r="H309" i="37"/>
  <c r="L309" i="37" s="1"/>
  <c r="H310" i="37"/>
  <c r="L310" i="37" s="1"/>
  <c r="K257" i="37"/>
  <c r="J257" i="37"/>
  <c r="J266" i="37"/>
  <c r="H288" i="37"/>
  <c r="J288" i="37" s="1"/>
  <c r="J279" i="37"/>
  <c r="L256" i="37"/>
  <c r="K266" i="37"/>
  <c r="K256" i="37"/>
  <c r="I280" i="37"/>
  <c r="H298" i="37"/>
  <c r="L298" i="37" s="1"/>
  <c r="L279" i="37"/>
  <c r="H297" i="37"/>
  <c r="L297" i="37" s="1"/>
  <c r="H287" i="37"/>
  <c r="J287" i="37" s="1"/>
  <c r="H316" i="37"/>
  <c r="J316" i="37" s="1"/>
  <c r="I269" i="37"/>
  <c r="I265" i="37"/>
  <c r="I273" i="37"/>
  <c r="I276" i="37"/>
  <c r="I281" i="37"/>
  <c r="I277" i="37"/>
  <c r="I271" i="37"/>
  <c r="I293" i="37"/>
  <c r="I282" i="37"/>
  <c r="I274" i="37"/>
  <c r="I275" i="37"/>
  <c r="I264" i="37"/>
  <c r="I270" i="37"/>
  <c r="I258" i="37"/>
  <c r="I309" i="37"/>
  <c r="K309" i="37"/>
  <c r="L277" i="37"/>
  <c r="J277" i="37"/>
  <c r="K277" i="37"/>
  <c r="L293" i="37"/>
  <c r="J293" i="37"/>
  <c r="K293" i="37"/>
  <c r="L282" i="37"/>
  <c r="J282" i="37"/>
  <c r="K282" i="37"/>
  <c r="L264" i="37"/>
  <c r="J264" i="37"/>
  <c r="K264" i="37"/>
  <c r="L261" i="37"/>
  <c r="J261" i="37"/>
  <c r="K261" i="37"/>
  <c r="L270" i="37"/>
  <c r="J270" i="37"/>
  <c r="K270" i="37"/>
  <c r="L253" i="37"/>
  <c r="J253" i="37"/>
  <c r="K253" i="37"/>
  <c r="L274" i="37"/>
  <c r="J274" i="37"/>
  <c r="K274" i="37"/>
  <c r="L258" i="37"/>
  <c r="J258" i="37"/>
  <c r="K258" i="37"/>
  <c r="L269" i="37"/>
  <c r="J269" i="37"/>
  <c r="K269" i="37"/>
  <c r="L265" i="37"/>
  <c r="J265" i="37"/>
  <c r="K265" i="37"/>
  <c r="L272" i="37"/>
  <c r="J272" i="37"/>
  <c r="K272" i="37"/>
  <c r="L275" i="37"/>
  <c r="J275" i="37"/>
  <c r="K275" i="37"/>
  <c r="L271" i="37"/>
  <c r="J271" i="37"/>
  <c r="K271" i="37"/>
  <c r="L263" i="37"/>
  <c r="J263" i="37"/>
  <c r="K263" i="37"/>
  <c r="J310" i="37"/>
  <c r="K310" i="37"/>
  <c r="L273" i="37"/>
  <c r="J273" i="37"/>
  <c r="K273" i="37"/>
  <c r="L260" i="37"/>
  <c r="J260" i="37"/>
  <c r="K260" i="37"/>
  <c r="L268" i="37"/>
  <c r="J268" i="37"/>
  <c r="K268" i="37"/>
  <c r="L276" i="37"/>
  <c r="J276" i="37"/>
  <c r="K276" i="37"/>
  <c r="L288" i="37"/>
  <c r="L283" i="37"/>
  <c r="J283" i="37"/>
  <c r="K283" i="37"/>
  <c r="L286" i="37"/>
  <c r="J286" i="37"/>
  <c r="K286" i="37"/>
  <c r="L280" i="37"/>
  <c r="J280" i="37"/>
  <c r="K280" i="37"/>
  <c r="K297" i="37"/>
  <c r="L259" i="37"/>
  <c r="J259" i="37"/>
  <c r="K259" i="37"/>
  <c r="L281" i="37"/>
  <c r="J281" i="37"/>
  <c r="K281" i="37"/>
  <c r="L287" i="37"/>
  <c r="E335" i="37"/>
  <c r="F304" i="37"/>
  <c r="G304" i="37"/>
  <c r="H304" i="37" s="1"/>
  <c r="E334" i="37"/>
  <c r="F303" i="37"/>
  <c r="I303" i="37" s="1"/>
  <c r="G303" i="37"/>
  <c r="H303" i="37" s="1"/>
  <c r="G291" i="37"/>
  <c r="H291" i="37" s="1"/>
  <c r="E322" i="37"/>
  <c r="F291" i="37"/>
  <c r="I291" i="37" s="1"/>
  <c r="E323" i="37"/>
  <c r="G323" i="37" s="1"/>
  <c r="F292" i="37"/>
  <c r="G292" i="37"/>
  <c r="H292" i="37" s="1"/>
  <c r="C302" i="37"/>
  <c r="B333" i="37"/>
  <c r="D333" i="37" s="1"/>
  <c r="E348" i="37"/>
  <c r="F317" i="37"/>
  <c r="G317" i="37"/>
  <c r="H317" i="37" s="1"/>
  <c r="B323" i="37"/>
  <c r="D323" i="37" s="1"/>
  <c r="C292" i="37"/>
  <c r="E333" i="37"/>
  <c r="F302" i="37"/>
  <c r="G302" i="37"/>
  <c r="H302" i="37" s="1"/>
  <c r="B327" i="37"/>
  <c r="D327" i="37" s="1"/>
  <c r="C296" i="37"/>
  <c r="B318" i="37"/>
  <c r="D318" i="37" s="1"/>
  <c r="C287" i="37"/>
  <c r="I287" i="37" s="1"/>
  <c r="E342" i="37"/>
  <c r="F311" i="37"/>
  <c r="G311" i="37"/>
  <c r="H311" i="37" s="1"/>
  <c r="F301" i="37"/>
  <c r="G301" i="37"/>
  <c r="H301" i="37" s="1"/>
  <c r="B330" i="37"/>
  <c r="D330" i="37" s="1"/>
  <c r="C299" i="37"/>
  <c r="E355" i="37"/>
  <c r="F324" i="37"/>
  <c r="G324" i="37"/>
  <c r="H324" i="37" s="1"/>
  <c r="B320" i="37"/>
  <c r="D320" i="37" s="1"/>
  <c r="C289" i="37"/>
  <c r="B314" i="37"/>
  <c r="D314" i="37" s="1"/>
  <c r="C283" i="37"/>
  <c r="I283" i="37" s="1"/>
  <c r="F295" i="37"/>
  <c r="G295" i="37"/>
  <c r="H295" i="37" s="1"/>
  <c r="F307" i="37"/>
  <c r="G307" i="37"/>
  <c r="H307" i="37" s="1"/>
  <c r="E345" i="37"/>
  <c r="F314" i="37"/>
  <c r="G314" i="37"/>
  <c r="B338" i="37"/>
  <c r="D338" i="37" s="1"/>
  <c r="C307" i="37"/>
  <c r="B346" i="37"/>
  <c r="D346" i="37" s="1"/>
  <c r="C315" i="37"/>
  <c r="B365" i="37"/>
  <c r="D365" i="37" s="1"/>
  <c r="C334" i="37"/>
  <c r="E336" i="37"/>
  <c r="F305" i="37"/>
  <c r="G305" i="37"/>
  <c r="H305" i="37" s="1"/>
  <c r="B337" i="37"/>
  <c r="D337" i="37" s="1"/>
  <c r="C306" i="37"/>
  <c r="B335" i="37"/>
  <c r="D335" i="37" s="1"/>
  <c r="C304" i="37"/>
  <c r="B343" i="37"/>
  <c r="D343" i="37" s="1"/>
  <c r="C312" i="37"/>
  <c r="F312" i="37"/>
  <c r="G312" i="37"/>
  <c r="H312" i="37" s="1"/>
  <c r="G319" i="37"/>
  <c r="F319" i="37"/>
  <c r="F294" i="37"/>
  <c r="I294" i="37" s="1"/>
  <c r="G294" i="37"/>
  <c r="H294" i="37" s="1"/>
  <c r="F318" i="37"/>
  <c r="G318" i="37"/>
  <c r="B329" i="37"/>
  <c r="D329" i="37" s="1"/>
  <c r="C298" i="37"/>
  <c r="I298" i="37" s="1"/>
  <c r="B326" i="37"/>
  <c r="D326" i="37" s="1"/>
  <c r="C295" i="37"/>
  <c r="E359" i="37"/>
  <c r="G328" i="37"/>
  <c r="F328" i="37"/>
  <c r="B342" i="37"/>
  <c r="D342" i="37" s="1"/>
  <c r="C311" i="37"/>
  <c r="B319" i="37"/>
  <c r="D319" i="37" s="1"/>
  <c r="C288" i="37"/>
  <c r="I288" i="37" s="1"/>
  <c r="E321" i="37"/>
  <c r="F290" i="37"/>
  <c r="I290" i="37" s="1"/>
  <c r="G290" i="37"/>
  <c r="H290" i="37" s="1"/>
  <c r="E372" i="37"/>
  <c r="F341" i="37"/>
  <c r="G341" i="37"/>
  <c r="B344" i="37"/>
  <c r="D344" i="37" s="1"/>
  <c r="C313" i="37"/>
  <c r="E330" i="37"/>
  <c r="F299" i="37"/>
  <c r="G299" i="37"/>
  <c r="H299" i="37" s="1"/>
  <c r="F296" i="37"/>
  <c r="E327" i="37"/>
  <c r="G296" i="37"/>
  <c r="H296" i="37" s="1"/>
  <c r="B336" i="37"/>
  <c r="D336" i="37" s="1"/>
  <c r="C305" i="37"/>
  <c r="I305" i="37" s="1"/>
  <c r="F289" i="37"/>
  <c r="G289" i="37"/>
  <c r="H289" i="37" s="1"/>
  <c r="B352" i="37"/>
  <c r="D352" i="37" s="1"/>
  <c r="C321" i="37"/>
  <c r="E371" i="37"/>
  <c r="F340" i="37"/>
  <c r="G340" i="37"/>
  <c r="H340" i="37" s="1"/>
  <c r="B331" i="37"/>
  <c r="D331" i="37" s="1"/>
  <c r="C300" i="37"/>
  <c r="F306" i="37"/>
  <c r="G306" i="37"/>
  <c r="H306" i="37" s="1"/>
  <c r="F300" i="37"/>
  <c r="G300" i="37"/>
  <c r="H300" i="37" s="1"/>
  <c r="B332" i="37"/>
  <c r="D332" i="37" s="1"/>
  <c r="C301" i="37"/>
  <c r="B339" i="37"/>
  <c r="D339" i="37" s="1"/>
  <c r="C308" i="37"/>
  <c r="B371" i="37"/>
  <c r="D371" i="37" s="1"/>
  <c r="C340" i="37"/>
  <c r="E315" i="37"/>
  <c r="F284" i="37"/>
  <c r="I284" i="37" s="1"/>
  <c r="G284" i="37"/>
  <c r="H284" i="37" s="1"/>
  <c r="B328" i="37"/>
  <c r="D328" i="37" s="1"/>
  <c r="C297" i="37"/>
  <c r="I297" i="37" s="1"/>
  <c r="E378" i="37"/>
  <c r="F347" i="37"/>
  <c r="G347" i="37"/>
  <c r="B347" i="37"/>
  <c r="D347" i="37" s="1"/>
  <c r="C316" i="37"/>
  <c r="I316" i="37" s="1"/>
  <c r="F313" i="37"/>
  <c r="G313" i="37"/>
  <c r="H313" i="37" s="1"/>
  <c r="B341" i="37"/>
  <c r="D341" i="37" s="1"/>
  <c r="C310" i="37"/>
  <c r="I310" i="37" s="1"/>
  <c r="E339" i="37"/>
  <c r="F308" i="37"/>
  <c r="G308" i="37"/>
  <c r="H308" i="37" s="1"/>
  <c r="B348" i="37"/>
  <c r="D348" i="37" s="1"/>
  <c r="C317" i="37"/>
  <c r="B353" i="37"/>
  <c r="D353" i="37" s="1"/>
  <c r="C322" i="37"/>
  <c r="E360" i="37"/>
  <c r="F329" i="37"/>
  <c r="G329" i="37"/>
  <c r="B355" i="37"/>
  <c r="D355" i="37" s="1"/>
  <c r="C324" i="37"/>
  <c r="B356" i="37"/>
  <c r="D356" i="37" s="1"/>
  <c r="C325" i="37"/>
  <c r="E338" i="37"/>
  <c r="E350" i="37"/>
  <c r="E331" i="37"/>
  <c r="E325" i="37"/>
  <c r="E320" i="37"/>
  <c r="E332" i="37"/>
  <c r="E326" i="37"/>
  <c r="E343" i="37"/>
  <c r="E337" i="37"/>
  <c r="E344" i="37"/>
  <c r="E349" i="37"/>
  <c r="L316" i="37" l="1"/>
  <c r="H328" i="37"/>
  <c r="J328" i="37" s="1"/>
  <c r="J309" i="37"/>
  <c r="K288" i="37"/>
  <c r="J298" i="37"/>
  <c r="J297" i="37"/>
  <c r="K298" i="37"/>
  <c r="K287" i="37"/>
  <c r="H347" i="37"/>
  <c r="K347" i="37" s="1"/>
  <c r="H318" i="37"/>
  <c r="J318" i="37" s="1"/>
  <c r="H329" i="37"/>
  <c r="L329" i="37" s="1"/>
  <c r="K316" i="37"/>
  <c r="H314" i="37"/>
  <c r="L314" i="37" s="1"/>
  <c r="I317" i="37"/>
  <c r="H341" i="37"/>
  <c r="K341" i="37" s="1"/>
  <c r="I304" i="37"/>
  <c r="H319" i="37"/>
  <c r="K319" i="37" s="1"/>
  <c r="I307" i="37"/>
  <c r="I324" i="37"/>
  <c r="I300" i="37"/>
  <c r="I340" i="37"/>
  <c r="I295" i="37"/>
  <c r="I301" i="37"/>
  <c r="I306" i="37"/>
  <c r="I299" i="37"/>
  <c r="I313" i="37"/>
  <c r="I312" i="37"/>
  <c r="I289" i="37"/>
  <c r="I311" i="37"/>
  <c r="I292" i="37"/>
  <c r="I302" i="37"/>
  <c r="I308" i="37"/>
  <c r="I296" i="37"/>
  <c r="L289" i="37"/>
  <c r="J289" i="37"/>
  <c r="K289" i="37"/>
  <c r="L300" i="37"/>
  <c r="J300" i="37"/>
  <c r="K300" i="37"/>
  <c r="L307" i="37"/>
  <c r="J307" i="37"/>
  <c r="K307" i="37"/>
  <c r="L308" i="37"/>
  <c r="J308" i="37"/>
  <c r="K308" i="37"/>
  <c r="L301" i="37"/>
  <c r="J301" i="37"/>
  <c r="K301" i="37"/>
  <c r="L291" i="37"/>
  <c r="J291" i="37"/>
  <c r="K291" i="37"/>
  <c r="L313" i="37"/>
  <c r="J313" i="37"/>
  <c r="K313" i="37"/>
  <c r="L294" i="37"/>
  <c r="J294" i="37"/>
  <c r="K294" i="37"/>
  <c r="L306" i="37"/>
  <c r="J306" i="37"/>
  <c r="K306" i="37"/>
  <c r="L295" i="37"/>
  <c r="J295" i="37"/>
  <c r="K295" i="37"/>
  <c r="L324" i="37"/>
  <c r="J324" i="37"/>
  <c r="K324" i="37"/>
  <c r="L292" i="37"/>
  <c r="J292" i="37"/>
  <c r="K292" i="37"/>
  <c r="L303" i="37"/>
  <c r="J303" i="37"/>
  <c r="K303" i="37"/>
  <c r="L304" i="37"/>
  <c r="J304" i="37"/>
  <c r="K304" i="37"/>
  <c r="L299" i="37"/>
  <c r="J299" i="37"/>
  <c r="K299" i="37"/>
  <c r="L305" i="37"/>
  <c r="J305" i="37"/>
  <c r="K305" i="37"/>
  <c r="L284" i="37"/>
  <c r="J284" i="37"/>
  <c r="K284" i="37"/>
  <c r="L296" i="37"/>
  <c r="J296" i="37"/>
  <c r="K296" i="37"/>
  <c r="L311" i="37"/>
  <c r="J311" i="37"/>
  <c r="K311" i="37"/>
  <c r="L317" i="37"/>
  <c r="J317" i="37"/>
  <c r="K317" i="37"/>
  <c r="L340" i="37"/>
  <c r="J340" i="37"/>
  <c r="K340" i="37"/>
  <c r="L290" i="37"/>
  <c r="J290" i="37"/>
  <c r="K290" i="37"/>
  <c r="J347" i="37"/>
  <c r="L318" i="37"/>
  <c r="L312" i="37"/>
  <c r="J312" i="37"/>
  <c r="K312" i="37"/>
  <c r="J302" i="37"/>
  <c r="L302" i="37"/>
  <c r="K302" i="37"/>
  <c r="F323" i="37"/>
  <c r="H323" i="37"/>
  <c r="K323" i="37" s="1"/>
  <c r="E354" i="37"/>
  <c r="F335" i="37"/>
  <c r="E366" i="37"/>
  <c r="G335" i="37"/>
  <c r="H335" i="37" s="1"/>
  <c r="F334" i="37"/>
  <c r="I334" i="37" s="1"/>
  <c r="E365" i="37"/>
  <c r="G334" i="37"/>
  <c r="H334" i="37" s="1"/>
  <c r="E353" i="37"/>
  <c r="F322" i="37"/>
  <c r="I322" i="37" s="1"/>
  <c r="G322" i="37"/>
  <c r="H322" i="37" s="1"/>
  <c r="C333" i="37"/>
  <c r="B364" i="37"/>
  <c r="D364" i="37" s="1"/>
  <c r="F332" i="37"/>
  <c r="G332" i="37"/>
  <c r="H332" i="37" s="1"/>
  <c r="B386" i="37"/>
  <c r="D386" i="37" s="1"/>
  <c r="C355" i="37"/>
  <c r="B372" i="37"/>
  <c r="D372" i="37" s="1"/>
  <c r="C341" i="37"/>
  <c r="I341" i="37" s="1"/>
  <c r="B370" i="37"/>
  <c r="D370" i="37" s="1"/>
  <c r="C339" i="37"/>
  <c r="F349" i="37"/>
  <c r="G349" i="37"/>
  <c r="F338" i="37"/>
  <c r="G338" i="37"/>
  <c r="H338" i="37" s="1"/>
  <c r="B387" i="37"/>
  <c r="D387" i="37" s="1"/>
  <c r="C356" i="37"/>
  <c r="B379" i="37"/>
  <c r="D379" i="37" s="1"/>
  <c r="C348" i="37"/>
  <c r="E402" i="37"/>
  <c r="F371" i="37"/>
  <c r="G371" i="37"/>
  <c r="H371" i="37" s="1"/>
  <c r="E358" i="37"/>
  <c r="F327" i="37"/>
  <c r="G327" i="37"/>
  <c r="H327" i="37" s="1"/>
  <c r="B375" i="37"/>
  <c r="D375" i="37" s="1"/>
  <c r="C344" i="37"/>
  <c r="F321" i="37"/>
  <c r="I321" i="37" s="1"/>
  <c r="E352" i="37"/>
  <c r="G321" i="37"/>
  <c r="H321" i="37" s="1"/>
  <c r="B373" i="37"/>
  <c r="D373" i="37" s="1"/>
  <c r="C342" i="37"/>
  <c r="B396" i="37"/>
  <c r="D396" i="37" s="1"/>
  <c r="C365" i="37"/>
  <c r="B369" i="37"/>
  <c r="D369" i="37" s="1"/>
  <c r="C338" i="37"/>
  <c r="F320" i="37"/>
  <c r="G320" i="37"/>
  <c r="H320" i="37" s="1"/>
  <c r="B384" i="37"/>
  <c r="D384" i="37" s="1"/>
  <c r="C353" i="37"/>
  <c r="B359" i="37"/>
  <c r="D359" i="37" s="1"/>
  <c r="C328" i="37"/>
  <c r="I328" i="37" s="1"/>
  <c r="B350" i="37"/>
  <c r="D350" i="37" s="1"/>
  <c r="C319" i="37"/>
  <c r="I319" i="37" s="1"/>
  <c r="E367" i="37"/>
  <c r="F336" i="37"/>
  <c r="G336" i="37"/>
  <c r="H336" i="37" s="1"/>
  <c r="B354" i="37"/>
  <c r="D354" i="37" s="1"/>
  <c r="C323" i="37"/>
  <c r="F350" i="37"/>
  <c r="G350" i="37"/>
  <c r="E390" i="37"/>
  <c r="F359" i="37"/>
  <c r="G359" i="37"/>
  <c r="B357" i="37"/>
  <c r="D357" i="37" s="1"/>
  <c r="C326" i="37"/>
  <c r="B366" i="37"/>
  <c r="D366" i="37" s="1"/>
  <c r="C335" i="37"/>
  <c r="E376" i="37"/>
  <c r="F345" i="37"/>
  <c r="G345" i="37"/>
  <c r="F344" i="37"/>
  <c r="G344" i="37"/>
  <c r="H344" i="37" s="1"/>
  <c r="B378" i="37"/>
  <c r="D378" i="37" s="1"/>
  <c r="C347" i="37"/>
  <c r="I347" i="37" s="1"/>
  <c r="B360" i="37"/>
  <c r="D360" i="37" s="1"/>
  <c r="C329" i="37"/>
  <c r="I329" i="37" s="1"/>
  <c r="E386" i="37"/>
  <c r="G355" i="37"/>
  <c r="H355" i="37" s="1"/>
  <c r="F355" i="37"/>
  <c r="B349" i="37"/>
  <c r="D349" i="37" s="1"/>
  <c r="C318" i="37"/>
  <c r="I318" i="37" s="1"/>
  <c r="E370" i="37"/>
  <c r="F339" i="37"/>
  <c r="G339" i="37"/>
  <c r="H339" i="37" s="1"/>
  <c r="B402" i="37"/>
  <c r="D402" i="37" s="1"/>
  <c r="C371" i="37"/>
  <c r="B363" i="37"/>
  <c r="D363" i="37" s="1"/>
  <c r="C332" i="37"/>
  <c r="B362" i="37"/>
  <c r="D362" i="37" s="1"/>
  <c r="C331" i="37"/>
  <c r="E403" i="37"/>
  <c r="F372" i="37"/>
  <c r="G372" i="37"/>
  <c r="G337" i="37"/>
  <c r="H337" i="37" s="1"/>
  <c r="F337" i="37"/>
  <c r="F343" i="37"/>
  <c r="G343" i="37"/>
  <c r="H343" i="37" s="1"/>
  <c r="E391" i="37"/>
  <c r="F360" i="37"/>
  <c r="G360" i="37"/>
  <c r="E409" i="37"/>
  <c r="F378" i="37"/>
  <c r="G378" i="37"/>
  <c r="H378" i="37" s="1"/>
  <c r="B383" i="37"/>
  <c r="D383" i="37" s="1"/>
  <c r="C352" i="37"/>
  <c r="B367" i="37"/>
  <c r="D367" i="37" s="1"/>
  <c r="C336" i="37"/>
  <c r="E361" i="37"/>
  <c r="F330" i="37"/>
  <c r="G330" i="37"/>
  <c r="H330" i="37" s="1"/>
  <c r="B377" i="37"/>
  <c r="D377" i="37" s="1"/>
  <c r="C346" i="37"/>
  <c r="B351" i="37"/>
  <c r="D351" i="37" s="1"/>
  <c r="C320" i="37"/>
  <c r="E364" i="37"/>
  <c r="F333" i="37"/>
  <c r="G333" i="37"/>
  <c r="H333" i="37" s="1"/>
  <c r="F326" i="37"/>
  <c r="G326" i="37"/>
  <c r="H326" i="37" s="1"/>
  <c r="F325" i="37"/>
  <c r="I325" i="37" s="1"/>
  <c r="G325" i="37"/>
  <c r="H325" i="37" s="1"/>
  <c r="F331" i="37"/>
  <c r="G331" i="37"/>
  <c r="H331" i="37" s="1"/>
  <c r="E346" i="37"/>
  <c r="F315" i="37"/>
  <c r="I315" i="37" s="1"/>
  <c r="G315" i="37"/>
  <c r="H315" i="37" s="1"/>
  <c r="B374" i="37"/>
  <c r="D374" i="37" s="1"/>
  <c r="C343" i="37"/>
  <c r="B368" i="37"/>
  <c r="D368" i="37" s="1"/>
  <c r="C337" i="37"/>
  <c r="B345" i="37"/>
  <c r="D345" i="37" s="1"/>
  <c r="C314" i="37"/>
  <c r="I314" i="37" s="1"/>
  <c r="B361" i="37"/>
  <c r="D361" i="37" s="1"/>
  <c r="C330" i="37"/>
  <c r="E373" i="37"/>
  <c r="F342" i="37"/>
  <c r="G342" i="37"/>
  <c r="H342" i="37" s="1"/>
  <c r="B358" i="37"/>
  <c r="D358" i="37" s="1"/>
  <c r="C327" i="37"/>
  <c r="E379" i="37"/>
  <c r="F348" i="37"/>
  <c r="G348" i="37"/>
  <c r="H348" i="37" s="1"/>
  <c r="E380" i="37"/>
  <c r="E375" i="37"/>
  <c r="E374" i="37"/>
  <c r="E362" i="37"/>
  <c r="E381" i="37"/>
  <c r="E356" i="37"/>
  <c r="E368" i="37"/>
  <c r="E357" i="37"/>
  <c r="E363" i="37"/>
  <c r="E351" i="37"/>
  <c r="E369" i="37"/>
  <c r="L328" i="37" l="1"/>
  <c r="J341" i="37"/>
  <c r="K328" i="37"/>
  <c r="J314" i="37"/>
  <c r="I327" i="37"/>
  <c r="L347" i="37"/>
  <c r="K329" i="37"/>
  <c r="J329" i="37"/>
  <c r="K318" i="37"/>
  <c r="K314" i="37"/>
  <c r="H372" i="37"/>
  <c r="J372" i="37" s="1"/>
  <c r="H359" i="37"/>
  <c r="L359" i="37" s="1"/>
  <c r="I320" i="37"/>
  <c r="H350" i="37"/>
  <c r="K350" i="37" s="1"/>
  <c r="J319" i="37"/>
  <c r="L341" i="37"/>
  <c r="L319" i="37"/>
  <c r="H360" i="37"/>
  <c r="L360" i="37" s="1"/>
  <c r="H345" i="37"/>
  <c r="J345" i="37" s="1"/>
  <c r="H349" i="37"/>
  <c r="L349" i="37" s="1"/>
  <c r="I330" i="37"/>
  <c r="I371" i="37"/>
  <c r="I335" i="37"/>
  <c r="I331" i="37"/>
  <c r="I336" i="37"/>
  <c r="I326" i="37"/>
  <c r="I342" i="37"/>
  <c r="I333" i="37"/>
  <c r="I332" i="37"/>
  <c r="I355" i="37"/>
  <c r="I344" i="37"/>
  <c r="I323" i="37"/>
  <c r="I348" i="37"/>
  <c r="I338" i="37"/>
  <c r="I337" i="37"/>
  <c r="I343" i="37"/>
  <c r="I339" i="37"/>
  <c r="L315" i="37"/>
  <c r="J315" i="37"/>
  <c r="K315" i="37"/>
  <c r="L339" i="37"/>
  <c r="J339" i="37"/>
  <c r="K339" i="37"/>
  <c r="L355" i="37"/>
  <c r="J355" i="37"/>
  <c r="K355" i="37"/>
  <c r="L344" i="37"/>
  <c r="J344" i="37"/>
  <c r="K344" i="37"/>
  <c r="L350" i="37"/>
  <c r="L338" i="37"/>
  <c r="J338" i="37"/>
  <c r="K338" i="37"/>
  <c r="L323" i="37"/>
  <c r="J323" i="37"/>
  <c r="L378" i="37"/>
  <c r="J378" i="37"/>
  <c r="K378" i="37"/>
  <c r="L320" i="37"/>
  <c r="J320" i="37"/>
  <c r="K320" i="37"/>
  <c r="L325" i="37"/>
  <c r="J325" i="37"/>
  <c r="K325" i="37"/>
  <c r="L371" i="37"/>
  <c r="J371" i="37"/>
  <c r="K371" i="37"/>
  <c r="L342" i="37"/>
  <c r="J342" i="37"/>
  <c r="K342" i="37"/>
  <c r="L348" i="37"/>
  <c r="J348" i="37"/>
  <c r="K348" i="37"/>
  <c r="K345" i="37"/>
  <c r="J327" i="37"/>
  <c r="K327" i="37"/>
  <c r="L327" i="37"/>
  <c r="L322" i="37"/>
  <c r="J322" i="37"/>
  <c r="K322" i="37"/>
  <c r="L335" i="37"/>
  <c r="J335" i="37"/>
  <c r="K335" i="37"/>
  <c r="L326" i="37"/>
  <c r="J326" i="37"/>
  <c r="K326" i="37"/>
  <c r="L337" i="37"/>
  <c r="J337" i="37"/>
  <c r="K337" i="37"/>
  <c r="L331" i="37"/>
  <c r="J331" i="37"/>
  <c r="K331" i="37"/>
  <c r="L333" i="37"/>
  <c r="J333" i="37"/>
  <c r="K333" i="37"/>
  <c r="L372" i="37"/>
  <c r="L321" i="37"/>
  <c r="J321" i="37"/>
  <c r="K321" i="37"/>
  <c r="L343" i="37"/>
  <c r="J343" i="37"/>
  <c r="K343" i="37"/>
  <c r="L334" i="37"/>
  <c r="J334" i="37"/>
  <c r="K334" i="37"/>
  <c r="L330" i="37"/>
  <c r="J330" i="37"/>
  <c r="K330" i="37"/>
  <c r="L336" i="37"/>
  <c r="J336" i="37"/>
  <c r="K336" i="37"/>
  <c r="L332" i="37"/>
  <c r="J332" i="37"/>
  <c r="K332" i="37"/>
  <c r="E385" i="37"/>
  <c r="G354" i="37"/>
  <c r="H354" i="37" s="1"/>
  <c r="F354" i="37"/>
  <c r="E384" i="37"/>
  <c r="F353" i="37"/>
  <c r="I353" i="37" s="1"/>
  <c r="G353" i="37"/>
  <c r="H353" i="37" s="1"/>
  <c r="G366" i="37"/>
  <c r="H366" i="37" s="1"/>
  <c r="E397" i="37"/>
  <c r="F366" i="37"/>
  <c r="F365" i="37"/>
  <c r="I365" i="37" s="1"/>
  <c r="G365" i="37"/>
  <c r="H365" i="37" s="1"/>
  <c r="E396" i="37"/>
  <c r="B395" i="37"/>
  <c r="D395" i="37" s="1"/>
  <c r="C364" i="37"/>
  <c r="B401" i="37"/>
  <c r="D401" i="37" s="1"/>
  <c r="C370" i="37"/>
  <c r="F381" i="37"/>
  <c r="G381" i="37"/>
  <c r="F374" i="37"/>
  <c r="G374" i="37"/>
  <c r="H374" i="37" s="1"/>
  <c r="E410" i="37"/>
  <c r="F379" i="37"/>
  <c r="G379" i="37"/>
  <c r="H379" i="37" s="1"/>
  <c r="B408" i="37"/>
  <c r="D408" i="37" s="1"/>
  <c r="C377" i="37"/>
  <c r="F370" i="37"/>
  <c r="G370" i="37"/>
  <c r="H370" i="37" s="1"/>
  <c r="E401" i="37"/>
  <c r="E404" i="37"/>
  <c r="G373" i="37"/>
  <c r="H373" i="37" s="1"/>
  <c r="F373" i="37"/>
  <c r="E377" i="37"/>
  <c r="G346" i="37"/>
  <c r="H346" i="37" s="1"/>
  <c r="F346" i="37"/>
  <c r="I346" i="37" s="1"/>
  <c r="B398" i="37"/>
  <c r="D398" i="37" s="1"/>
  <c r="C367" i="37"/>
  <c r="E434" i="37"/>
  <c r="F403" i="37"/>
  <c r="G403" i="37"/>
  <c r="E421" i="37"/>
  <c r="F390" i="37"/>
  <c r="G390" i="37"/>
  <c r="E398" i="37"/>
  <c r="G367" i="37"/>
  <c r="H367" i="37" s="1"/>
  <c r="F367" i="37"/>
  <c r="B390" i="37"/>
  <c r="D390" i="37" s="1"/>
  <c r="C359" i="37"/>
  <c r="I359" i="37" s="1"/>
  <c r="B427" i="37"/>
  <c r="D427" i="37" s="1"/>
  <c r="C396" i="37"/>
  <c r="E383" i="37"/>
  <c r="F352" i="37"/>
  <c r="I352" i="37" s="1"/>
  <c r="G352" i="37"/>
  <c r="H352" i="37" s="1"/>
  <c r="E389" i="37"/>
  <c r="F358" i="37"/>
  <c r="G358" i="37"/>
  <c r="H358" i="37" s="1"/>
  <c r="B404" i="37"/>
  <c r="D404" i="37" s="1"/>
  <c r="C373" i="37"/>
  <c r="C345" i="37"/>
  <c r="I345" i="37" s="1"/>
  <c r="B376" i="37"/>
  <c r="D376" i="37" s="1"/>
  <c r="E395" i="37"/>
  <c r="G364" i="37"/>
  <c r="H364" i="37" s="1"/>
  <c r="F364" i="37"/>
  <c r="F369" i="37"/>
  <c r="G369" i="37"/>
  <c r="H369" i="37" s="1"/>
  <c r="F351" i="37"/>
  <c r="G351" i="37"/>
  <c r="H351" i="37" s="1"/>
  <c r="F363" i="37"/>
  <c r="G363" i="37"/>
  <c r="H363" i="37" s="1"/>
  <c r="F357" i="37"/>
  <c r="G357" i="37"/>
  <c r="H357" i="37" s="1"/>
  <c r="F362" i="37"/>
  <c r="G362" i="37"/>
  <c r="H362" i="37" s="1"/>
  <c r="B392" i="37"/>
  <c r="D392" i="37" s="1"/>
  <c r="C361" i="37"/>
  <c r="B399" i="37"/>
  <c r="D399" i="37" s="1"/>
  <c r="C368" i="37"/>
  <c r="B382" i="37"/>
  <c r="D382" i="37" s="1"/>
  <c r="C351" i="37"/>
  <c r="E440" i="37"/>
  <c r="F409" i="37"/>
  <c r="G409" i="37"/>
  <c r="B380" i="37"/>
  <c r="D380" i="37" s="1"/>
  <c r="C349" i="37"/>
  <c r="I349" i="37" s="1"/>
  <c r="B397" i="37"/>
  <c r="D397" i="37" s="1"/>
  <c r="C366" i="37"/>
  <c r="B410" i="37"/>
  <c r="D410" i="37" s="1"/>
  <c r="C379" i="37"/>
  <c r="B417" i="37"/>
  <c r="D417" i="37" s="1"/>
  <c r="C386" i="37"/>
  <c r="F368" i="37"/>
  <c r="G368" i="37"/>
  <c r="H368" i="37" s="1"/>
  <c r="B394" i="37"/>
  <c r="D394" i="37" s="1"/>
  <c r="C363" i="37"/>
  <c r="B415" i="37"/>
  <c r="D415" i="37" s="1"/>
  <c r="C384" i="37"/>
  <c r="F375" i="37"/>
  <c r="G375" i="37"/>
  <c r="H375" i="37" s="1"/>
  <c r="F380" i="37"/>
  <c r="G380" i="37"/>
  <c r="E392" i="37"/>
  <c r="F361" i="37"/>
  <c r="G361" i="37"/>
  <c r="H361" i="37" s="1"/>
  <c r="B393" i="37"/>
  <c r="D393" i="37" s="1"/>
  <c r="C362" i="37"/>
  <c r="B433" i="37"/>
  <c r="D433" i="37" s="1"/>
  <c r="C402" i="37"/>
  <c r="B391" i="37"/>
  <c r="D391" i="37" s="1"/>
  <c r="C360" i="37"/>
  <c r="I360" i="37" s="1"/>
  <c r="B381" i="37"/>
  <c r="D381" i="37" s="1"/>
  <c r="C350" i="37"/>
  <c r="I350" i="37" s="1"/>
  <c r="B400" i="37"/>
  <c r="D400" i="37" s="1"/>
  <c r="C369" i="37"/>
  <c r="B414" i="37"/>
  <c r="D414" i="37" s="1"/>
  <c r="C383" i="37"/>
  <c r="E422" i="37"/>
  <c r="F391" i="37"/>
  <c r="G391" i="37"/>
  <c r="E417" i="37"/>
  <c r="F386" i="37"/>
  <c r="G386" i="37"/>
  <c r="H386" i="37" s="1"/>
  <c r="B409" i="37"/>
  <c r="D409" i="37" s="1"/>
  <c r="C378" i="37"/>
  <c r="I378" i="37" s="1"/>
  <c r="F356" i="37"/>
  <c r="I356" i="37" s="1"/>
  <c r="G356" i="37"/>
  <c r="H356" i="37" s="1"/>
  <c r="B389" i="37"/>
  <c r="D389" i="37" s="1"/>
  <c r="C358" i="37"/>
  <c r="I358" i="37" s="1"/>
  <c r="B405" i="37"/>
  <c r="D405" i="37" s="1"/>
  <c r="C374" i="37"/>
  <c r="I374" i="37" s="1"/>
  <c r="E407" i="37"/>
  <c r="F376" i="37"/>
  <c r="G376" i="37"/>
  <c r="H376" i="37" s="1"/>
  <c r="B388" i="37"/>
  <c r="D388" i="37" s="1"/>
  <c r="C357" i="37"/>
  <c r="B385" i="37"/>
  <c r="D385" i="37" s="1"/>
  <c r="C354" i="37"/>
  <c r="I354" i="37" s="1"/>
  <c r="B406" i="37"/>
  <c r="D406" i="37" s="1"/>
  <c r="C375" i="37"/>
  <c r="E433" i="37"/>
  <c r="G402" i="37"/>
  <c r="H402" i="37" s="1"/>
  <c r="F402" i="37"/>
  <c r="B418" i="37"/>
  <c r="D418" i="37" s="1"/>
  <c r="C387" i="37"/>
  <c r="B403" i="37"/>
  <c r="D403" i="37" s="1"/>
  <c r="C372" i="37"/>
  <c r="I372" i="37" s="1"/>
  <c r="E382" i="37"/>
  <c r="E393" i="37"/>
  <c r="E394" i="37"/>
  <c r="E399" i="37"/>
  <c r="E412" i="37"/>
  <c r="E406" i="37"/>
  <c r="E400" i="37"/>
  <c r="E388" i="37"/>
  <c r="E387" i="37"/>
  <c r="E405" i="37"/>
  <c r="E411" i="37"/>
  <c r="K359" i="37" l="1"/>
  <c r="J359" i="37"/>
  <c r="K372" i="37"/>
  <c r="I363" i="37"/>
  <c r="H409" i="37"/>
  <c r="L409" i="37" s="1"/>
  <c r="I373" i="37"/>
  <c r="H390" i="37"/>
  <c r="L390" i="37" s="1"/>
  <c r="H381" i="37"/>
  <c r="J381" i="37" s="1"/>
  <c r="J349" i="37"/>
  <c r="J350" i="37"/>
  <c r="H403" i="37"/>
  <c r="L403" i="37" s="1"/>
  <c r="H391" i="37"/>
  <c r="L391" i="37" s="1"/>
  <c r="K349" i="37"/>
  <c r="J360" i="37"/>
  <c r="L345" i="37"/>
  <c r="K360" i="37"/>
  <c r="H380" i="37"/>
  <c r="J380" i="37" s="1"/>
  <c r="I361" i="37"/>
  <c r="I362" i="37"/>
  <c r="I379" i="37"/>
  <c r="I357" i="37"/>
  <c r="I366" i="37"/>
  <c r="I351" i="37"/>
  <c r="I367" i="37"/>
  <c r="I364" i="37"/>
  <c r="I375" i="37"/>
  <c r="I386" i="37"/>
  <c r="I369" i="37"/>
  <c r="I402" i="37"/>
  <c r="I368" i="37"/>
  <c r="I370" i="37"/>
  <c r="L346" i="37"/>
  <c r="J346" i="37"/>
  <c r="K346" i="37"/>
  <c r="L363" i="37"/>
  <c r="J363" i="37"/>
  <c r="K363" i="37"/>
  <c r="L367" i="37"/>
  <c r="J367" i="37"/>
  <c r="K367" i="37"/>
  <c r="J374" i="37"/>
  <c r="L374" i="37"/>
  <c r="K374" i="37"/>
  <c r="L354" i="37"/>
  <c r="J354" i="37"/>
  <c r="K354" i="37"/>
  <c r="L366" i="37"/>
  <c r="J366" i="37"/>
  <c r="K366" i="37"/>
  <c r="L402" i="37"/>
  <c r="J402" i="37"/>
  <c r="K402" i="37"/>
  <c r="L368" i="37"/>
  <c r="J368" i="37"/>
  <c r="K368" i="37"/>
  <c r="L364" i="37"/>
  <c r="J364" i="37"/>
  <c r="K364" i="37"/>
  <c r="J386" i="37"/>
  <c r="L386" i="37"/>
  <c r="K386" i="37"/>
  <c r="L361" i="37"/>
  <c r="K361" i="37"/>
  <c r="J361" i="37"/>
  <c r="L362" i="37"/>
  <c r="J362" i="37"/>
  <c r="K362" i="37"/>
  <c r="L351" i="37"/>
  <c r="J351" i="37"/>
  <c r="K351" i="37"/>
  <c r="K390" i="37"/>
  <c r="L373" i="37"/>
  <c r="J373" i="37"/>
  <c r="K373" i="37"/>
  <c r="L353" i="37"/>
  <c r="J353" i="37"/>
  <c r="K353" i="37"/>
  <c r="L375" i="37"/>
  <c r="J375" i="37"/>
  <c r="K375" i="37"/>
  <c r="L376" i="37"/>
  <c r="J376" i="37"/>
  <c r="K376" i="37"/>
  <c r="L379" i="37"/>
  <c r="J379" i="37"/>
  <c r="K379" i="37"/>
  <c r="L365" i="37"/>
  <c r="J365" i="37"/>
  <c r="K365" i="37"/>
  <c r="L370" i="37"/>
  <c r="J370" i="37"/>
  <c r="K370" i="37"/>
  <c r="L358" i="37"/>
  <c r="J358" i="37"/>
  <c r="K358" i="37"/>
  <c r="L356" i="37"/>
  <c r="J356" i="37"/>
  <c r="K356" i="37"/>
  <c r="L357" i="37"/>
  <c r="J357" i="37"/>
  <c r="K357" i="37"/>
  <c r="L369" i="37"/>
  <c r="J369" i="37"/>
  <c r="K369" i="37"/>
  <c r="L352" i="37"/>
  <c r="J352" i="37"/>
  <c r="K352" i="37"/>
  <c r="F396" i="37"/>
  <c r="I396" i="37" s="1"/>
  <c r="E427" i="37"/>
  <c r="G396" i="37"/>
  <c r="H396" i="37" s="1"/>
  <c r="G385" i="37"/>
  <c r="H385" i="37" s="1"/>
  <c r="E416" i="37"/>
  <c r="F385" i="37"/>
  <c r="E428" i="37"/>
  <c r="F397" i="37"/>
  <c r="G397" i="37"/>
  <c r="H397" i="37" s="1"/>
  <c r="F384" i="37"/>
  <c r="I384" i="37" s="1"/>
  <c r="E415" i="37"/>
  <c r="G384" i="37"/>
  <c r="H384" i="37" s="1"/>
  <c r="B426" i="37"/>
  <c r="D426" i="37" s="1"/>
  <c r="C395" i="37"/>
  <c r="E464" i="37"/>
  <c r="F433" i="37"/>
  <c r="G433" i="37"/>
  <c r="H433" i="37" s="1"/>
  <c r="B428" i="37"/>
  <c r="D428" i="37" s="1"/>
  <c r="C397" i="37"/>
  <c r="E414" i="37"/>
  <c r="F383" i="37"/>
  <c r="I383" i="37" s="1"/>
  <c r="G383" i="37"/>
  <c r="H383" i="37" s="1"/>
  <c r="B434" i="37"/>
  <c r="D434" i="37" s="1"/>
  <c r="C403" i="37"/>
  <c r="I403" i="37" s="1"/>
  <c r="B445" i="37"/>
  <c r="D445" i="37" s="1"/>
  <c r="C414" i="37"/>
  <c r="B464" i="37"/>
  <c r="D464" i="37" s="1"/>
  <c r="C433" i="37"/>
  <c r="F411" i="37"/>
  <c r="G411" i="37"/>
  <c r="F388" i="37"/>
  <c r="G388" i="37"/>
  <c r="H388" i="37" s="1"/>
  <c r="F400" i="37"/>
  <c r="G400" i="37"/>
  <c r="H400" i="37" s="1"/>
  <c r="F412" i="37"/>
  <c r="G412" i="37"/>
  <c r="E438" i="37"/>
  <c r="F407" i="37"/>
  <c r="G407" i="37"/>
  <c r="B412" i="37"/>
  <c r="D412" i="37" s="1"/>
  <c r="C381" i="37"/>
  <c r="I381" i="37" s="1"/>
  <c r="E471" i="37"/>
  <c r="F440" i="37"/>
  <c r="G440" i="37"/>
  <c r="E429" i="37"/>
  <c r="F398" i="37"/>
  <c r="G398" i="37"/>
  <c r="H398" i="37" s="1"/>
  <c r="E452" i="37"/>
  <c r="F421" i="37"/>
  <c r="G421" i="37"/>
  <c r="E432" i="37"/>
  <c r="F401" i="37"/>
  <c r="G401" i="37"/>
  <c r="H401" i="37" s="1"/>
  <c r="B439" i="37"/>
  <c r="D439" i="37" s="1"/>
  <c r="C408" i="37"/>
  <c r="E465" i="37"/>
  <c r="F434" i="37"/>
  <c r="G434" i="37"/>
  <c r="E423" i="37"/>
  <c r="F392" i="37"/>
  <c r="G392" i="37"/>
  <c r="H392" i="37" s="1"/>
  <c r="B413" i="37"/>
  <c r="D413" i="37" s="1"/>
  <c r="C382" i="37"/>
  <c r="B423" i="37"/>
  <c r="D423" i="37" s="1"/>
  <c r="C392" i="37"/>
  <c r="B407" i="37"/>
  <c r="D407" i="37" s="1"/>
  <c r="C376" i="37"/>
  <c r="I376" i="37" s="1"/>
  <c r="E408" i="37"/>
  <c r="F377" i="37"/>
  <c r="I377" i="37" s="1"/>
  <c r="G377" i="37"/>
  <c r="H377" i="37" s="1"/>
  <c r="B411" i="37"/>
  <c r="D411" i="37" s="1"/>
  <c r="C380" i="37"/>
  <c r="I380" i="37" s="1"/>
  <c r="B421" i="37"/>
  <c r="D421" i="37" s="1"/>
  <c r="C390" i="37"/>
  <c r="I390" i="37" s="1"/>
  <c r="E441" i="37"/>
  <c r="F410" i="37"/>
  <c r="G410" i="37"/>
  <c r="H410" i="37" s="1"/>
  <c r="F399" i="37"/>
  <c r="G399" i="37"/>
  <c r="H399" i="37" s="1"/>
  <c r="F382" i="37"/>
  <c r="G382" i="37"/>
  <c r="H382" i="37" s="1"/>
  <c r="B435" i="37"/>
  <c r="D435" i="37" s="1"/>
  <c r="C404" i="37"/>
  <c r="B437" i="37"/>
  <c r="D437" i="37" s="1"/>
  <c r="C406" i="37"/>
  <c r="B419" i="37"/>
  <c r="D419" i="37" s="1"/>
  <c r="C388" i="37"/>
  <c r="B436" i="37"/>
  <c r="D436" i="37" s="1"/>
  <c r="C405" i="37"/>
  <c r="B446" i="37"/>
  <c r="D446" i="37" s="1"/>
  <c r="C415" i="37"/>
  <c r="B441" i="37"/>
  <c r="D441" i="37" s="1"/>
  <c r="C410" i="37"/>
  <c r="F394" i="37"/>
  <c r="G394" i="37"/>
  <c r="H394" i="37" s="1"/>
  <c r="F393" i="37"/>
  <c r="G393" i="37"/>
  <c r="H393" i="37" s="1"/>
  <c r="B449" i="37"/>
  <c r="D449" i="37" s="1"/>
  <c r="C418" i="37"/>
  <c r="B416" i="37"/>
  <c r="D416" i="37" s="1"/>
  <c r="C385" i="37"/>
  <c r="B420" i="37"/>
  <c r="D420" i="37" s="1"/>
  <c r="C389" i="37"/>
  <c r="B440" i="37"/>
  <c r="D440" i="37" s="1"/>
  <c r="C409" i="37"/>
  <c r="I409" i="37" s="1"/>
  <c r="E453" i="37"/>
  <c r="F422" i="37"/>
  <c r="G422" i="37"/>
  <c r="B431" i="37"/>
  <c r="D431" i="37" s="1"/>
  <c r="C400" i="37"/>
  <c r="B422" i="37"/>
  <c r="D422" i="37" s="1"/>
  <c r="C391" i="37"/>
  <c r="I391" i="37" s="1"/>
  <c r="B424" i="37"/>
  <c r="D424" i="37" s="1"/>
  <c r="C393" i="37"/>
  <c r="I393" i="37" s="1"/>
  <c r="B430" i="37"/>
  <c r="D430" i="37" s="1"/>
  <c r="C399" i="37"/>
  <c r="E420" i="37"/>
  <c r="F389" i="37"/>
  <c r="G389" i="37"/>
  <c r="H389" i="37" s="1"/>
  <c r="E448" i="37"/>
  <c r="F417" i="37"/>
  <c r="G417" i="37"/>
  <c r="H417" i="37" s="1"/>
  <c r="F405" i="37"/>
  <c r="G405" i="37"/>
  <c r="H405" i="37" s="1"/>
  <c r="F387" i="37"/>
  <c r="I387" i="37" s="1"/>
  <c r="G387" i="37"/>
  <c r="H387" i="37" s="1"/>
  <c r="F406" i="37"/>
  <c r="G406" i="37"/>
  <c r="H406" i="37" s="1"/>
  <c r="B425" i="37"/>
  <c r="D425" i="37" s="1"/>
  <c r="C394" i="37"/>
  <c r="I394" i="37" s="1"/>
  <c r="C417" i="37"/>
  <c r="B448" i="37"/>
  <c r="D448" i="37" s="1"/>
  <c r="E426" i="37"/>
  <c r="F395" i="37"/>
  <c r="G395" i="37"/>
  <c r="H395" i="37" s="1"/>
  <c r="B458" i="37"/>
  <c r="D458" i="37" s="1"/>
  <c r="C427" i="37"/>
  <c r="B429" i="37"/>
  <c r="D429" i="37" s="1"/>
  <c r="C398" i="37"/>
  <c r="E435" i="37"/>
  <c r="F404" i="37"/>
  <c r="G404" i="37"/>
  <c r="H404" i="37" s="1"/>
  <c r="B432" i="37"/>
  <c r="D432" i="37" s="1"/>
  <c r="C401" i="37"/>
  <c r="E442" i="37"/>
  <c r="E425" i="37"/>
  <c r="E413" i="37"/>
  <c r="E419" i="37"/>
  <c r="E437" i="37"/>
  <c r="E443" i="37"/>
  <c r="E430" i="37"/>
  <c r="E436" i="37"/>
  <c r="E418" i="37"/>
  <c r="E431" i="37"/>
  <c r="E424" i="37"/>
  <c r="K381" i="37" l="1"/>
  <c r="J390" i="37"/>
  <c r="I397" i="37"/>
  <c r="L381" i="37"/>
  <c r="L380" i="37"/>
  <c r="I433" i="37"/>
  <c r="K409" i="37"/>
  <c r="K391" i="37"/>
  <c r="H434" i="37"/>
  <c r="K403" i="37"/>
  <c r="J409" i="37"/>
  <c r="J391" i="37"/>
  <c r="I401" i="37"/>
  <c r="H422" i="37"/>
  <c r="H412" i="37"/>
  <c r="L412" i="37" s="1"/>
  <c r="H411" i="37"/>
  <c r="K380" i="37"/>
  <c r="J403" i="37"/>
  <c r="H421" i="37"/>
  <c r="K421" i="37" s="1"/>
  <c r="H440" i="37"/>
  <c r="I410" i="37"/>
  <c r="H407" i="37"/>
  <c r="J407" i="37" s="1"/>
  <c r="I398" i="37"/>
  <c r="I389" i="37"/>
  <c r="I400" i="37"/>
  <c r="I385" i="37"/>
  <c r="I404" i="37"/>
  <c r="I392" i="37"/>
  <c r="I405" i="37"/>
  <c r="I417" i="37"/>
  <c r="I399" i="37"/>
  <c r="I395" i="37"/>
  <c r="I406" i="37"/>
  <c r="I388" i="37"/>
  <c r="I382" i="37"/>
  <c r="L382" i="37"/>
  <c r="J382" i="37"/>
  <c r="K382" i="37"/>
  <c r="L396" i="37"/>
  <c r="J396" i="37"/>
  <c r="K396" i="37"/>
  <c r="L406" i="37"/>
  <c r="J406" i="37"/>
  <c r="K406" i="37"/>
  <c r="L417" i="37"/>
  <c r="J417" i="37"/>
  <c r="K417" i="37"/>
  <c r="J421" i="37"/>
  <c r="L440" i="37"/>
  <c r="J440" i="37"/>
  <c r="K440" i="37"/>
  <c r="L388" i="37"/>
  <c r="K388" i="37"/>
  <c r="J388" i="37"/>
  <c r="L395" i="37"/>
  <c r="J395" i="37"/>
  <c r="K395" i="37"/>
  <c r="L397" i="37"/>
  <c r="J397" i="37"/>
  <c r="K397" i="37"/>
  <c r="L399" i="37"/>
  <c r="J399" i="37"/>
  <c r="K399" i="37"/>
  <c r="L393" i="37"/>
  <c r="J393" i="37"/>
  <c r="K393" i="37"/>
  <c r="L387" i="37"/>
  <c r="J387" i="37"/>
  <c r="K387" i="37"/>
  <c r="L422" i="37"/>
  <c r="J422" i="37"/>
  <c r="K422" i="37"/>
  <c r="K412" i="37"/>
  <c r="L411" i="37"/>
  <c r="J411" i="37"/>
  <c r="K411" i="37"/>
  <c r="L384" i="37"/>
  <c r="J384" i="37"/>
  <c r="K384" i="37"/>
  <c r="L389" i="37"/>
  <c r="J389" i="37"/>
  <c r="K389" i="37"/>
  <c r="L394" i="37"/>
  <c r="J394" i="37"/>
  <c r="K394" i="37"/>
  <c r="L410" i="37"/>
  <c r="J410" i="37"/>
  <c r="K410" i="37"/>
  <c r="L401" i="37"/>
  <c r="J401" i="37"/>
  <c r="K401" i="37"/>
  <c r="L398" i="37"/>
  <c r="J398" i="37"/>
  <c r="K398" i="37"/>
  <c r="L433" i="37"/>
  <c r="J433" i="37"/>
  <c r="K433" i="37"/>
  <c r="L392" i="37"/>
  <c r="J392" i="37"/>
  <c r="K392" i="37"/>
  <c r="L404" i="37"/>
  <c r="J404" i="37"/>
  <c r="K404" i="37"/>
  <c r="L405" i="37"/>
  <c r="J405" i="37"/>
  <c r="K405" i="37"/>
  <c r="L377" i="37"/>
  <c r="J377" i="37"/>
  <c r="K377" i="37"/>
  <c r="L434" i="37"/>
  <c r="J434" i="37"/>
  <c r="K434" i="37"/>
  <c r="L400" i="37"/>
  <c r="J400" i="37"/>
  <c r="K400" i="37"/>
  <c r="L383" i="37"/>
  <c r="J383" i="37"/>
  <c r="K383" i="37"/>
  <c r="L385" i="37"/>
  <c r="J385" i="37"/>
  <c r="K385" i="37"/>
  <c r="F427" i="37"/>
  <c r="I427" i="37" s="1"/>
  <c r="E458" i="37"/>
  <c r="G427" i="37"/>
  <c r="H427" i="37" s="1"/>
  <c r="G415" i="37"/>
  <c r="H415" i="37" s="1"/>
  <c r="F415" i="37"/>
  <c r="I415" i="37" s="1"/>
  <c r="E446" i="37"/>
  <c r="F428" i="37"/>
  <c r="G428" i="37"/>
  <c r="H428" i="37" s="1"/>
  <c r="E459" i="37"/>
  <c r="E447" i="37"/>
  <c r="F416" i="37"/>
  <c r="G416" i="37"/>
  <c r="H416" i="37" s="1"/>
  <c r="C426" i="37"/>
  <c r="B457" i="37"/>
  <c r="D457" i="37" s="1"/>
  <c r="E466" i="37"/>
  <c r="F435" i="37"/>
  <c r="G435" i="37"/>
  <c r="H435" i="37" s="1"/>
  <c r="B471" i="37"/>
  <c r="D471" i="37" s="1"/>
  <c r="C440" i="37"/>
  <c r="I440" i="37" s="1"/>
  <c r="B477" i="37"/>
  <c r="D477" i="37" s="1"/>
  <c r="C446" i="37"/>
  <c r="B468" i="37"/>
  <c r="D468" i="37" s="1"/>
  <c r="C437" i="37"/>
  <c r="E439" i="37"/>
  <c r="F408" i="37"/>
  <c r="I408" i="37" s="1"/>
  <c r="G408" i="37"/>
  <c r="H408" i="37" s="1"/>
  <c r="B465" i="37"/>
  <c r="D465" i="37" s="1"/>
  <c r="C434" i="37"/>
  <c r="I434" i="37" s="1"/>
  <c r="F425" i="37"/>
  <c r="G425" i="37"/>
  <c r="H425" i="37" s="1"/>
  <c r="E457" i="37"/>
  <c r="F426" i="37"/>
  <c r="G426" i="37"/>
  <c r="H426" i="37" s="1"/>
  <c r="B456" i="37"/>
  <c r="D456" i="37" s="1"/>
  <c r="C425" i="37"/>
  <c r="I425" i="37" s="1"/>
  <c r="E451" i="37"/>
  <c r="F420" i="37"/>
  <c r="G420" i="37"/>
  <c r="H420" i="37" s="1"/>
  <c r="B452" i="37"/>
  <c r="D452" i="37" s="1"/>
  <c r="C421" i="37"/>
  <c r="I421" i="37" s="1"/>
  <c r="E454" i="37"/>
  <c r="F423" i="37"/>
  <c r="G423" i="37"/>
  <c r="H423" i="37" s="1"/>
  <c r="F431" i="37"/>
  <c r="G431" i="37"/>
  <c r="H431" i="37" s="1"/>
  <c r="F437" i="37"/>
  <c r="G437" i="37"/>
  <c r="H437" i="37" s="1"/>
  <c r="B489" i="37"/>
  <c r="D489" i="37" s="1"/>
  <c r="C458" i="37"/>
  <c r="E484" i="37"/>
  <c r="F453" i="37"/>
  <c r="G453" i="37"/>
  <c r="B447" i="37"/>
  <c r="D447" i="37" s="1"/>
  <c r="C416" i="37"/>
  <c r="B472" i="37"/>
  <c r="D472" i="37" s="1"/>
  <c r="C441" i="37"/>
  <c r="B467" i="37"/>
  <c r="D467" i="37" s="1"/>
  <c r="C436" i="37"/>
  <c r="B454" i="37"/>
  <c r="D454" i="37" s="1"/>
  <c r="C423" i="37"/>
  <c r="I423" i="37" s="1"/>
  <c r="B470" i="37"/>
  <c r="D470" i="37" s="1"/>
  <c r="C439" i="37"/>
  <c r="E483" i="37"/>
  <c r="F452" i="37"/>
  <c r="G452" i="37"/>
  <c r="E502" i="37"/>
  <c r="F471" i="37"/>
  <c r="G471" i="37"/>
  <c r="H471" i="37" s="1"/>
  <c r="B459" i="37"/>
  <c r="D459" i="37" s="1"/>
  <c r="C428" i="37"/>
  <c r="F424" i="37"/>
  <c r="G424" i="37"/>
  <c r="H424" i="37" s="1"/>
  <c r="F413" i="37"/>
  <c r="G413" i="37"/>
  <c r="H413" i="37" s="1"/>
  <c r="B463" i="37"/>
  <c r="D463" i="37" s="1"/>
  <c r="C432" i="37"/>
  <c r="B461" i="37"/>
  <c r="D461" i="37" s="1"/>
  <c r="C430" i="37"/>
  <c r="B453" i="37"/>
  <c r="D453" i="37" s="1"/>
  <c r="C422" i="37"/>
  <c r="I422" i="37" s="1"/>
  <c r="B442" i="37"/>
  <c r="D442" i="37" s="1"/>
  <c r="C411" i="37"/>
  <c r="I411" i="37" s="1"/>
  <c r="B476" i="37"/>
  <c r="D476" i="37" s="1"/>
  <c r="C445" i="37"/>
  <c r="B460" i="37"/>
  <c r="D460" i="37" s="1"/>
  <c r="C429" i="37"/>
  <c r="B451" i="37"/>
  <c r="D451" i="37" s="1"/>
  <c r="C420" i="37"/>
  <c r="B480" i="37"/>
  <c r="D480" i="37" s="1"/>
  <c r="C449" i="37"/>
  <c r="B450" i="37"/>
  <c r="D450" i="37" s="1"/>
  <c r="C419" i="37"/>
  <c r="C435" i="37"/>
  <c r="B466" i="37"/>
  <c r="D466" i="37" s="1"/>
  <c r="B438" i="37"/>
  <c r="D438" i="37" s="1"/>
  <c r="C407" i="37"/>
  <c r="I407" i="37" s="1"/>
  <c r="B444" i="37"/>
  <c r="D444" i="37" s="1"/>
  <c r="C413" i="37"/>
  <c r="E496" i="37"/>
  <c r="F465" i="37"/>
  <c r="G465" i="37"/>
  <c r="B443" i="37"/>
  <c r="D443" i="37" s="1"/>
  <c r="C412" i="37"/>
  <c r="I412" i="37" s="1"/>
  <c r="E445" i="37"/>
  <c r="F414" i="37"/>
  <c r="I414" i="37" s="1"/>
  <c r="G414" i="37"/>
  <c r="H414" i="37" s="1"/>
  <c r="B479" i="37"/>
  <c r="D479" i="37" s="1"/>
  <c r="C448" i="37"/>
  <c r="F418" i="37"/>
  <c r="I418" i="37" s="1"/>
  <c r="G418" i="37"/>
  <c r="H418" i="37" s="1"/>
  <c r="F436" i="37"/>
  <c r="G436" i="37"/>
  <c r="H436" i="37" s="1"/>
  <c r="F430" i="37"/>
  <c r="G430" i="37"/>
  <c r="H430" i="37" s="1"/>
  <c r="F443" i="37"/>
  <c r="G443" i="37"/>
  <c r="H443" i="37" s="1"/>
  <c r="F419" i="37"/>
  <c r="G419" i="37"/>
  <c r="H419" i="37" s="1"/>
  <c r="F442" i="37"/>
  <c r="G442" i="37"/>
  <c r="E479" i="37"/>
  <c r="F448" i="37"/>
  <c r="G448" i="37"/>
  <c r="H448" i="37" s="1"/>
  <c r="B455" i="37"/>
  <c r="D455" i="37" s="1"/>
  <c r="C424" i="37"/>
  <c r="I424" i="37" s="1"/>
  <c r="B462" i="37"/>
  <c r="D462" i="37" s="1"/>
  <c r="C431" i="37"/>
  <c r="E472" i="37"/>
  <c r="F441" i="37"/>
  <c r="G441" i="37"/>
  <c r="H441" i="37" s="1"/>
  <c r="E463" i="37"/>
  <c r="F432" i="37"/>
  <c r="G432" i="37"/>
  <c r="H432" i="37" s="1"/>
  <c r="E460" i="37"/>
  <c r="F429" i="37"/>
  <c r="G429" i="37"/>
  <c r="H429" i="37" s="1"/>
  <c r="E469" i="37"/>
  <c r="F438" i="37"/>
  <c r="G438" i="37"/>
  <c r="H438" i="37" s="1"/>
  <c r="C464" i="37"/>
  <c r="B495" i="37"/>
  <c r="D495" i="37" s="1"/>
  <c r="E495" i="37"/>
  <c r="F464" i="37"/>
  <c r="G464" i="37"/>
  <c r="H464" i="37" s="1"/>
  <c r="E462" i="37"/>
  <c r="E449" i="37"/>
  <c r="E461" i="37"/>
  <c r="E468" i="37"/>
  <c r="E467" i="37"/>
  <c r="E455" i="37"/>
  <c r="E474" i="37"/>
  <c r="E450" i="37"/>
  <c r="E444" i="37"/>
  <c r="E456" i="37"/>
  <c r="E473" i="37"/>
  <c r="J412" i="37" l="1"/>
  <c r="H442" i="37"/>
  <c r="K442" i="37" s="1"/>
  <c r="L407" i="37"/>
  <c r="L421" i="37"/>
  <c r="H465" i="37"/>
  <c r="L465" i="37" s="1"/>
  <c r="H452" i="37"/>
  <c r="L452" i="37" s="1"/>
  <c r="H453" i="37"/>
  <c r="J453" i="37" s="1"/>
  <c r="K407" i="37"/>
  <c r="I431" i="37"/>
  <c r="I435" i="37"/>
  <c r="I420" i="37"/>
  <c r="I428" i="37"/>
  <c r="I464" i="37"/>
  <c r="I413" i="37"/>
  <c r="I416" i="37"/>
  <c r="I432" i="37"/>
  <c r="I436" i="37"/>
  <c r="I419" i="37"/>
  <c r="I429" i="37"/>
  <c r="I441" i="37"/>
  <c r="I426" i="37"/>
  <c r="I448" i="37"/>
  <c r="I430" i="37"/>
  <c r="I437" i="37"/>
  <c r="L443" i="37"/>
  <c r="J443" i="37"/>
  <c r="K443" i="37"/>
  <c r="J418" i="37"/>
  <c r="L418" i="37"/>
  <c r="K418" i="37"/>
  <c r="L413" i="37"/>
  <c r="J413" i="37"/>
  <c r="K413" i="37"/>
  <c r="L471" i="37"/>
  <c r="J471" i="37"/>
  <c r="K471" i="37"/>
  <c r="L420" i="37"/>
  <c r="J420" i="37"/>
  <c r="K420" i="37"/>
  <c r="L408" i="37"/>
  <c r="J408" i="37"/>
  <c r="K408" i="37"/>
  <c r="J428" i="37"/>
  <c r="L428" i="37"/>
  <c r="K428" i="37"/>
  <c r="L427" i="37"/>
  <c r="J427" i="37"/>
  <c r="K427" i="37"/>
  <c r="L438" i="37"/>
  <c r="J438" i="37"/>
  <c r="K438" i="37"/>
  <c r="L432" i="37"/>
  <c r="J432" i="37"/>
  <c r="K432" i="37"/>
  <c r="L423" i="37"/>
  <c r="J423" i="37"/>
  <c r="K423" i="37"/>
  <c r="L448" i="37"/>
  <c r="J448" i="37"/>
  <c r="K448" i="37"/>
  <c r="L431" i="37"/>
  <c r="J431" i="37"/>
  <c r="K431" i="37"/>
  <c r="L464" i="37"/>
  <c r="J464" i="37"/>
  <c r="K464" i="37"/>
  <c r="L430" i="37"/>
  <c r="J430" i="37"/>
  <c r="K430" i="37"/>
  <c r="L424" i="37"/>
  <c r="J424" i="37"/>
  <c r="K424" i="37"/>
  <c r="L425" i="37"/>
  <c r="J425" i="37"/>
  <c r="K425" i="37"/>
  <c r="L416" i="37"/>
  <c r="J416" i="37"/>
  <c r="K416" i="37"/>
  <c r="J426" i="37"/>
  <c r="K426" i="37"/>
  <c r="L426" i="37"/>
  <c r="J465" i="37"/>
  <c r="K465" i="37"/>
  <c r="L437" i="37"/>
  <c r="J437" i="37"/>
  <c r="K437" i="37"/>
  <c r="L435" i="37"/>
  <c r="J435" i="37"/>
  <c r="K435" i="37"/>
  <c r="L429" i="37"/>
  <c r="J429" i="37"/>
  <c r="K429" i="37"/>
  <c r="L441" i="37"/>
  <c r="J441" i="37"/>
  <c r="K441" i="37"/>
  <c r="L419" i="37"/>
  <c r="J419" i="37"/>
  <c r="K419" i="37"/>
  <c r="L436" i="37"/>
  <c r="J436" i="37"/>
  <c r="K436" i="37"/>
  <c r="L414" i="37"/>
  <c r="J414" i="37"/>
  <c r="K414" i="37"/>
  <c r="L453" i="37"/>
  <c r="L415" i="37"/>
  <c r="J415" i="37"/>
  <c r="K415" i="37"/>
  <c r="G458" i="37"/>
  <c r="H458" i="37" s="1"/>
  <c r="E489" i="37"/>
  <c r="F458" i="37"/>
  <c r="I458" i="37" s="1"/>
  <c r="E490" i="37"/>
  <c r="F459" i="37"/>
  <c r="G459" i="37"/>
  <c r="H459" i="37" s="1"/>
  <c r="G446" i="37"/>
  <c r="H446" i="37" s="1"/>
  <c r="E477" i="37"/>
  <c r="F446" i="37"/>
  <c r="I446" i="37" s="1"/>
  <c r="G447" i="37"/>
  <c r="H447" i="37" s="1"/>
  <c r="E478" i="37"/>
  <c r="F447" i="37"/>
  <c r="B488" i="37"/>
  <c r="D488" i="37" s="1"/>
  <c r="C457" i="37"/>
  <c r="F456" i="37"/>
  <c r="G456" i="37"/>
  <c r="H456" i="37" s="1"/>
  <c r="E491" i="37"/>
  <c r="F460" i="37"/>
  <c r="G460" i="37"/>
  <c r="H460" i="37" s="1"/>
  <c r="B510" i="37"/>
  <c r="D510" i="37" s="1"/>
  <c r="C479" i="37"/>
  <c r="B485" i="37"/>
  <c r="D485" i="37" s="1"/>
  <c r="C454" i="37"/>
  <c r="B503" i="37"/>
  <c r="D503" i="37" s="1"/>
  <c r="C472" i="37"/>
  <c r="B487" i="37"/>
  <c r="D487" i="37" s="1"/>
  <c r="C456" i="37"/>
  <c r="I456" i="37" s="1"/>
  <c r="B486" i="37"/>
  <c r="D486" i="37" s="1"/>
  <c r="C455" i="37"/>
  <c r="B474" i="37"/>
  <c r="D474" i="37" s="1"/>
  <c r="C443" i="37"/>
  <c r="I443" i="37" s="1"/>
  <c r="B497" i="37"/>
  <c r="D497" i="37" s="1"/>
  <c r="C466" i="37"/>
  <c r="E488" i="37"/>
  <c r="F457" i="37"/>
  <c r="G457" i="37"/>
  <c r="H457" i="37" s="1"/>
  <c r="E503" i="37"/>
  <c r="F472" i="37"/>
  <c r="G472" i="37"/>
  <c r="H472" i="37" s="1"/>
  <c r="B492" i="37"/>
  <c r="D492" i="37" s="1"/>
  <c r="C461" i="37"/>
  <c r="B490" i="37"/>
  <c r="D490" i="37" s="1"/>
  <c r="C459" i="37"/>
  <c r="E533" i="37"/>
  <c r="G502" i="37"/>
  <c r="F502" i="37"/>
  <c r="E515" i="37"/>
  <c r="F484" i="37"/>
  <c r="G484" i="37"/>
  <c r="B483" i="37"/>
  <c r="D483" i="37" s="1"/>
  <c r="C452" i="37"/>
  <c r="I452" i="37" s="1"/>
  <c r="B502" i="37"/>
  <c r="D502" i="37" s="1"/>
  <c r="C471" i="37"/>
  <c r="I471" i="37" s="1"/>
  <c r="F455" i="37"/>
  <c r="G455" i="37"/>
  <c r="H455" i="37" s="1"/>
  <c r="B484" i="37"/>
  <c r="D484" i="37" s="1"/>
  <c r="C453" i="37"/>
  <c r="I453" i="37" s="1"/>
  <c r="B494" i="37"/>
  <c r="D494" i="37" s="1"/>
  <c r="C463" i="37"/>
  <c r="B520" i="37"/>
  <c r="D520" i="37" s="1"/>
  <c r="C489" i="37"/>
  <c r="B499" i="37"/>
  <c r="D499" i="37" s="1"/>
  <c r="C468" i="37"/>
  <c r="F444" i="37"/>
  <c r="G444" i="37"/>
  <c r="H444" i="37" s="1"/>
  <c r="F474" i="37"/>
  <c r="G474" i="37"/>
  <c r="H474" i="37" s="1"/>
  <c r="F461" i="37"/>
  <c r="G461" i="37"/>
  <c r="H461" i="37" s="1"/>
  <c r="F449" i="37"/>
  <c r="I449" i="37" s="1"/>
  <c r="G449" i="37"/>
  <c r="H449" i="37" s="1"/>
  <c r="F462" i="37"/>
  <c r="G462" i="37"/>
  <c r="H462" i="37" s="1"/>
  <c r="B526" i="37"/>
  <c r="D526" i="37" s="1"/>
  <c r="C495" i="37"/>
  <c r="E510" i="37"/>
  <c r="F479" i="37"/>
  <c r="G479" i="37"/>
  <c r="H479" i="37" s="1"/>
  <c r="E527" i="37"/>
  <c r="F496" i="37"/>
  <c r="G496" i="37"/>
  <c r="B469" i="37"/>
  <c r="D469" i="37" s="1"/>
  <c r="C438" i="37"/>
  <c r="I438" i="37" s="1"/>
  <c r="B481" i="37"/>
  <c r="D481" i="37" s="1"/>
  <c r="C450" i="37"/>
  <c r="B482" i="37"/>
  <c r="D482" i="37" s="1"/>
  <c r="C451" i="37"/>
  <c r="C476" i="37"/>
  <c r="B507" i="37"/>
  <c r="D507" i="37" s="1"/>
  <c r="B501" i="37"/>
  <c r="D501" i="37" s="1"/>
  <c r="C470" i="37"/>
  <c r="B498" i="37"/>
  <c r="D498" i="37" s="1"/>
  <c r="C467" i="37"/>
  <c r="B496" i="37"/>
  <c r="D496" i="37" s="1"/>
  <c r="C465" i="37"/>
  <c r="I465" i="37" s="1"/>
  <c r="E500" i="37"/>
  <c r="F469" i="37"/>
  <c r="G469" i="37"/>
  <c r="E494" i="37"/>
  <c r="F463" i="37"/>
  <c r="G463" i="37"/>
  <c r="H463" i="37" s="1"/>
  <c r="B493" i="37"/>
  <c r="D493" i="37" s="1"/>
  <c r="C462" i="37"/>
  <c r="E476" i="37"/>
  <c r="F445" i="37"/>
  <c r="I445" i="37" s="1"/>
  <c r="G445" i="37"/>
  <c r="H445" i="37" s="1"/>
  <c r="E485" i="37"/>
  <c r="F454" i="37"/>
  <c r="G454" i="37"/>
  <c r="H454" i="37" s="1"/>
  <c r="E470" i="37"/>
  <c r="F439" i="37"/>
  <c r="I439" i="37" s="1"/>
  <c r="G439" i="37"/>
  <c r="H439" i="37" s="1"/>
  <c r="B508" i="37"/>
  <c r="D508" i="37" s="1"/>
  <c r="C477" i="37"/>
  <c r="F450" i="37"/>
  <c r="G450" i="37"/>
  <c r="H450" i="37" s="1"/>
  <c r="F467" i="37"/>
  <c r="G467" i="37"/>
  <c r="H467" i="37" s="1"/>
  <c r="F468" i="37"/>
  <c r="G468" i="37"/>
  <c r="H468" i="37" s="1"/>
  <c r="E526" i="37"/>
  <c r="F495" i="37"/>
  <c r="G495" i="37"/>
  <c r="H495" i="37" s="1"/>
  <c r="F473" i="37"/>
  <c r="G473" i="37"/>
  <c r="B475" i="37"/>
  <c r="D475" i="37" s="1"/>
  <c r="C444" i="37"/>
  <c r="B511" i="37"/>
  <c r="D511" i="37" s="1"/>
  <c r="C480" i="37"/>
  <c r="B491" i="37"/>
  <c r="D491" i="37" s="1"/>
  <c r="C460" i="37"/>
  <c r="B473" i="37"/>
  <c r="D473" i="37" s="1"/>
  <c r="C442" i="37"/>
  <c r="I442" i="37" s="1"/>
  <c r="E514" i="37"/>
  <c r="F483" i="37"/>
  <c r="G483" i="37"/>
  <c r="H483" i="37" s="1"/>
  <c r="C447" i="37"/>
  <c r="B478" i="37"/>
  <c r="D478" i="37" s="1"/>
  <c r="E482" i="37"/>
  <c r="F451" i="37"/>
  <c r="G451" i="37"/>
  <c r="H451" i="37" s="1"/>
  <c r="E497" i="37"/>
  <c r="F466" i="37"/>
  <c r="G466" i="37"/>
  <c r="H466" i="37" s="1"/>
  <c r="E504" i="37"/>
  <c r="E481" i="37"/>
  <c r="E505" i="37"/>
  <c r="E498" i="37"/>
  <c r="E499" i="37"/>
  <c r="E480" i="37"/>
  <c r="E475" i="37"/>
  <c r="E487" i="37"/>
  <c r="E486" i="37"/>
  <c r="E492" i="37"/>
  <c r="E493" i="37"/>
  <c r="J442" i="37" l="1"/>
  <c r="K453" i="37"/>
  <c r="K452" i="37"/>
  <c r="J452" i="37"/>
  <c r="L442" i="37"/>
  <c r="I451" i="37"/>
  <c r="I495" i="37"/>
  <c r="I459" i="37"/>
  <c r="H496" i="37"/>
  <c r="L496" i="37" s="1"/>
  <c r="H502" i="37"/>
  <c r="K502" i="37" s="1"/>
  <c r="H469" i="37"/>
  <c r="K469" i="37" s="1"/>
  <c r="I444" i="37"/>
  <c r="H484" i="37"/>
  <c r="L484" i="37" s="1"/>
  <c r="H473" i="37"/>
  <c r="K473" i="37" s="1"/>
  <c r="I447" i="37"/>
  <c r="I460" i="37"/>
  <c r="I461" i="37"/>
  <c r="I472" i="37"/>
  <c r="I462" i="37"/>
  <c r="I450" i="37"/>
  <c r="I463" i="37"/>
  <c r="I455" i="37"/>
  <c r="I454" i="37"/>
  <c r="I468" i="37"/>
  <c r="I466" i="37"/>
  <c r="I479" i="37"/>
  <c r="I467" i="37"/>
  <c r="I457" i="37"/>
  <c r="L451" i="37"/>
  <c r="J451" i="37"/>
  <c r="K451" i="37"/>
  <c r="L450" i="37"/>
  <c r="J450" i="37"/>
  <c r="K450" i="37"/>
  <c r="L469" i="37"/>
  <c r="L458" i="37"/>
  <c r="J458" i="37"/>
  <c r="K458" i="37"/>
  <c r="L495" i="37"/>
  <c r="J495" i="37"/>
  <c r="K495" i="37"/>
  <c r="L455" i="37"/>
  <c r="J455" i="37"/>
  <c r="K455" i="37"/>
  <c r="L468" i="37"/>
  <c r="J468" i="37"/>
  <c r="K468" i="37"/>
  <c r="L479" i="37"/>
  <c r="J479" i="37"/>
  <c r="K479" i="37"/>
  <c r="L457" i="37"/>
  <c r="J457" i="37"/>
  <c r="K457" i="37"/>
  <c r="L459" i="37"/>
  <c r="J459" i="37"/>
  <c r="K459" i="37"/>
  <c r="L461" i="37"/>
  <c r="J461" i="37"/>
  <c r="K461" i="37"/>
  <c r="L472" i="37"/>
  <c r="J472" i="37"/>
  <c r="K472" i="37"/>
  <c r="L474" i="37"/>
  <c r="J474" i="37"/>
  <c r="K474" i="37"/>
  <c r="L460" i="37"/>
  <c r="J460" i="37"/>
  <c r="K460" i="37"/>
  <c r="J473" i="37"/>
  <c r="L449" i="37"/>
  <c r="J449" i="37"/>
  <c r="K449" i="37"/>
  <c r="L444" i="37"/>
  <c r="J444" i="37"/>
  <c r="K444" i="37"/>
  <c r="L454" i="37"/>
  <c r="J454" i="37"/>
  <c r="K454" i="37"/>
  <c r="L462" i="37"/>
  <c r="J462" i="37"/>
  <c r="K462" i="37"/>
  <c r="K484" i="37"/>
  <c r="J446" i="37"/>
  <c r="L446" i="37"/>
  <c r="K446" i="37"/>
  <c r="L466" i="37"/>
  <c r="J466" i="37"/>
  <c r="K466" i="37"/>
  <c r="L463" i="37"/>
  <c r="J463" i="37"/>
  <c r="K463" i="37"/>
  <c r="L483" i="37"/>
  <c r="J483" i="37"/>
  <c r="K483" i="37"/>
  <c r="L467" i="37"/>
  <c r="J467" i="37"/>
  <c r="K467" i="37"/>
  <c r="L439" i="37"/>
  <c r="J439" i="37"/>
  <c r="K439" i="37"/>
  <c r="L445" i="37"/>
  <c r="J445" i="37"/>
  <c r="K445" i="37"/>
  <c r="L456" i="37"/>
  <c r="J456" i="37"/>
  <c r="K456" i="37"/>
  <c r="L447" i="37"/>
  <c r="J447" i="37"/>
  <c r="K447" i="37"/>
  <c r="G489" i="37"/>
  <c r="H489" i="37" s="1"/>
  <c r="F489" i="37"/>
  <c r="I489" i="37" s="1"/>
  <c r="E520" i="37"/>
  <c r="G478" i="37"/>
  <c r="H478" i="37" s="1"/>
  <c r="E509" i="37"/>
  <c r="F478" i="37"/>
  <c r="G477" i="37"/>
  <c r="H477" i="37" s="1"/>
  <c r="E508" i="37"/>
  <c r="F477" i="37"/>
  <c r="I477" i="37" s="1"/>
  <c r="E521" i="37"/>
  <c r="G490" i="37"/>
  <c r="H490" i="37" s="1"/>
  <c r="F490" i="37"/>
  <c r="C488" i="37"/>
  <c r="B519" i="37"/>
  <c r="D519" i="37" s="1"/>
  <c r="F480" i="37"/>
  <c r="I480" i="37" s="1"/>
  <c r="G480" i="37"/>
  <c r="H480" i="37" s="1"/>
  <c r="F505" i="37"/>
  <c r="G505" i="37"/>
  <c r="B528" i="37"/>
  <c r="D528" i="37" s="1"/>
  <c r="C497" i="37"/>
  <c r="F493" i="37"/>
  <c r="G493" i="37"/>
  <c r="H493" i="37" s="1"/>
  <c r="F492" i="37"/>
  <c r="G492" i="37"/>
  <c r="H492" i="37" s="1"/>
  <c r="F475" i="37"/>
  <c r="G475" i="37"/>
  <c r="H475" i="37" s="1"/>
  <c r="B506" i="37"/>
  <c r="D506" i="37" s="1"/>
  <c r="C475" i="37"/>
  <c r="E501" i="37"/>
  <c r="F470" i="37"/>
  <c r="I470" i="37" s="1"/>
  <c r="G470" i="37"/>
  <c r="H470" i="37" s="1"/>
  <c r="E507" i="37"/>
  <c r="F476" i="37"/>
  <c r="I476" i="37" s="1"/>
  <c r="G476" i="37"/>
  <c r="H476" i="37" s="1"/>
  <c r="B527" i="37"/>
  <c r="D527" i="37" s="1"/>
  <c r="C496" i="37"/>
  <c r="I496" i="37" s="1"/>
  <c r="C501" i="37"/>
  <c r="B532" i="37"/>
  <c r="D532" i="37" s="1"/>
  <c r="B557" i="37"/>
  <c r="D557" i="37" s="1"/>
  <c r="C526" i="37"/>
  <c r="B530" i="37"/>
  <c r="D530" i="37" s="1"/>
  <c r="C499" i="37"/>
  <c r="B515" i="37"/>
  <c r="D515" i="37" s="1"/>
  <c r="C484" i="37"/>
  <c r="I484" i="37" s="1"/>
  <c r="B533" i="37"/>
  <c r="D533" i="37" s="1"/>
  <c r="C502" i="37"/>
  <c r="I502" i="37" s="1"/>
  <c r="B517" i="37"/>
  <c r="D517" i="37" s="1"/>
  <c r="C486" i="37"/>
  <c r="E522" i="37"/>
  <c r="F491" i="37"/>
  <c r="G491" i="37"/>
  <c r="H491" i="37" s="1"/>
  <c r="E528" i="37"/>
  <c r="F497" i="37"/>
  <c r="G497" i="37"/>
  <c r="H497" i="37" s="1"/>
  <c r="E546" i="37"/>
  <c r="F515" i="37"/>
  <c r="G515" i="37"/>
  <c r="H515" i="37" s="1"/>
  <c r="B516" i="37"/>
  <c r="D516" i="37" s="1"/>
  <c r="C485" i="37"/>
  <c r="B522" i="37"/>
  <c r="D522" i="37" s="1"/>
  <c r="C491" i="37"/>
  <c r="B524" i="37"/>
  <c r="D524" i="37" s="1"/>
  <c r="C493" i="37"/>
  <c r="I493" i="37" s="1"/>
  <c r="E531" i="37"/>
  <c r="F500" i="37"/>
  <c r="G500" i="37"/>
  <c r="B529" i="37"/>
  <c r="D529" i="37" s="1"/>
  <c r="C498" i="37"/>
  <c r="B513" i="37"/>
  <c r="D513" i="37" s="1"/>
  <c r="C482" i="37"/>
  <c r="E541" i="37"/>
  <c r="F510" i="37"/>
  <c r="G510" i="37"/>
  <c r="H510" i="37" s="1"/>
  <c r="B525" i="37"/>
  <c r="D525" i="37" s="1"/>
  <c r="C494" i="37"/>
  <c r="I494" i="37" s="1"/>
  <c r="B521" i="37"/>
  <c r="D521" i="37" s="1"/>
  <c r="C490" i="37"/>
  <c r="B539" i="37"/>
  <c r="D539" i="37" s="1"/>
  <c r="C508" i="37"/>
  <c r="E516" i="37"/>
  <c r="F485" i="37"/>
  <c r="G485" i="37"/>
  <c r="H485" i="37" s="1"/>
  <c r="B538" i="37"/>
  <c r="D538" i="37" s="1"/>
  <c r="C507" i="37"/>
  <c r="B534" i="37"/>
  <c r="D534" i="37" s="1"/>
  <c r="C503" i="37"/>
  <c r="B541" i="37"/>
  <c r="D541" i="37" s="1"/>
  <c r="C510" i="37"/>
  <c r="B509" i="37"/>
  <c r="D509" i="37" s="1"/>
  <c r="C478" i="37"/>
  <c r="I478" i="37" s="1"/>
  <c r="B500" i="37"/>
  <c r="D500" i="37" s="1"/>
  <c r="C469" i="37"/>
  <c r="I469" i="37" s="1"/>
  <c r="F486" i="37"/>
  <c r="G486" i="37"/>
  <c r="H486" i="37" s="1"/>
  <c r="F487" i="37"/>
  <c r="G487" i="37"/>
  <c r="H487" i="37" s="1"/>
  <c r="F499" i="37"/>
  <c r="G499" i="37"/>
  <c r="H499" i="37" s="1"/>
  <c r="F498" i="37"/>
  <c r="G498" i="37"/>
  <c r="H498" i="37" s="1"/>
  <c r="F481" i="37"/>
  <c r="G481" i="37"/>
  <c r="H481" i="37" s="1"/>
  <c r="F504" i="37"/>
  <c r="G504" i="37"/>
  <c r="E513" i="37"/>
  <c r="F482" i="37"/>
  <c r="G482" i="37"/>
  <c r="H482" i="37" s="1"/>
  <c r="B504" i="37"/>
  <c r="D504" i="37" s="1"/>
  <c r="C473" i="37"/>
  <c r="I473" i="37" s="1"/>
  <c r="B542" i="37"/>
  <c r="D542" i="37" s="1"/>
  <c r="C511" i="37"/>
  <c r="B512" i="37"/>
  <c r="D512" i="37" s="1"/>
  <c r="C481" i="37"/>
  <c r="I481" i="37" s="1"/>
  <c r="B551" i="37"/>
  <c r="D551" i="37" s="1"/>
  <c r="C520" i="37"/>
  <c r="B514" i="37"/>
  <c r="D514" i="37" s="1"/>
  <c r="C483" i="37"/>
  <c r="I483" i="37" s="1"/>
  <c r="E564" i="37"/>
  <c r="F533" i="37"/>
  <c r="G533" i="37"/>
  <c r="B523" i="37"/>
  <c r="D523" i="37" s="1"/>
  <c r="C492" i="37"/>
  <c r="E534" i="37"/>
  <c r="F503" i="37"/>
  <c r="G503" i="37"/>
  <c r="H503" i="37" s="1"/>
  <c r="F488" i="37"/>
  <c r="E519" i="37"/>
  <c r="G488" i="37"/>
  <c r="H488" i="37" s="1"/>
  <c r="B505" i="37"/>
  <c r="D505" i="37" s="1"/>
  <c r="C474" i="37"/>
  <c r="I474" i="37" s="1"/>
  <c r="B518" i="37"/>
  <c r="D518" i="37" s="1"/>
  <c r="C487" i="37"/>
  <c r="E545" i="37"/>
  <c r="F514" i="37"/>
  <c r="G514" i="37"/>
  <c r="H514" i="37" s="1"/>
  <c r="E557" i="37"/>
  <c r="F526" i="37"/>
  <c r="G526" i="37"/>
  <c r="H526" i="37" s="1"/>
  <c r="E525" i="37"/>
  <c r="F494" i="37"/>
  <c r="G494" i="37"/>
  <c r="H494" i="37" s="1"/>
  <c r="E558" i="37"/>
  <c r="G527" i="37"/>
  <c r="H527" i="37" s="1"/>
  <c r="F527" i="37"/>
  <c r="E524" i="37"/>
  <c r="E518" i="37"/>
  <c r="E506" i="37"/>
  <c r="E523" i="37"/>
  <c r="E517" i="37"/>
  <c r="E530" i="37"/>
  <c r="E536" i="37"/>
  <c r="E512" i="37"/>
  <c r="E511" i="37"/>
  <c r="E529" i="37"/>
  <c r="E535" i="37"/>
  <c r="K496" i="37" l="1"/>
  <c r="J469" i="37"/>
  <c r="J496" i="37"/>
  <c r="L473" i="37"/>
  <c r="I490" i="37"/>
  <c r="H504" i="37"/>
  <c r="J504" i="37" s="1"/>
  <c r="J484" i="37"/>
  <c r="J502" i="37"/>
  <c r="L502" i="37"/>
  <c r="H533" i="37"/>
  <c r="K533" i="37" s="1"/>
  <c r="H500" i="37"/>
  <c r="L500" i="37" s="1"/>
  <c r="H505" i="37"/>
  <c r="J505" i="37" s="1"/>
  <c r="I499" i="37"/>
  <c r="I485" i="37"/>
  <c r="I510" i="37"/>
  <c r="I475" i="37"/>
  <c r="I491" i="37"/>
  <c r="I487" i="37"/>
  <c r="I486" i="37"/>
  <c r="I482" i="37"/>
  <c r="I526" i="37"/>
  <c r="I492" i="37"/>
  <c r="I503" i="37"/>
  <c r="I498" i="37"/>
  <c r="I497" i="37"/>
  <c r="I488" i="37"/>
  <c r="L491" i="37"/>
  <c r="J491" i="37"/>
  <c r="K491" i="37"/>
  <c r="L488" i="37"/>
  <c r="J488" i="37"/>
  <c r="K488" i="37"/>
  <c r="L499" i="37"/>
  <c r="J499" i="37"/>
  <c r="K499" i="37"/>
  <c r="L475" i="37"/>
  <c r="K475" i="37"/>
  <c r="J475" i="37"/>
  <c r="L494" i="37"/>
  <c r="J494" i="37"/>
  <c r="K494" i="37"/>
  <c r="J470" i="37"/>
  <c r="K470" i="37"/>
  <c r="L470" i="37"/>
  <c r="L477" i="37"/>
  <c r="J477" i="37"/>
  <c r="K477" i="37"/>
  <c r="L489" i="37"/>
  <c r="J489" i="37"/>
  <c r="K489" i="37"/>
  <c r="L514" i="37"/>
  <c r="J514" i="37"/>
  <c r="K514" i="37"/>
  <c r="L515" i="37"/>
  <c r="J515" i="37"/>
  <c r="K515" i="37"/>
  <c r="L526" i="37"/>
  <c r="J526" i="37"/>
  <c r="K526" i="37"/>
  <c r="J533" i="37"/>
  <c r="L481" i="37"/>
  <c r="J481" i="37"/>
  <c r="K481" i="37"/>
  <c r="L487" i="37"/>
  <c r="J487" i="37"/>
  <c r="K487" i="37"/>
  <c r="L497" i="37"/>
  <c r="J497" i="37"/>
  <c r="K497" i="37"/>
  <c r="L492" i="37"/>
  <c r="J492" i="37"/>
  <c r="K492" i="37"/>
  <c r="L510" i="37"/>
  <c r="J510" i="37"/>
  <c r="K510" i="37"/>
  <c r="L527" i="37"/>
  <c r="J527" i="37"/>
  <c r="K527" i="37"/>
  <c r="L503" i="37"/>
  <c r="J503" i="37"/>
  <c r="K503" i="37"/>
  <c r="L482" i="37"/>
  <c r="J482" i="37"/>
  <c r="K482" i="37"/>
  <c r="L490" i="37"/>
  <c r="J490" i="37"/>
  <c r="K490" i="37"/>
  <c r="L498" i="37"/>
  <c r="J498" i="37"/>
  <c r="K498" i="37"/>
  <c r="L486" i="37"/>
  <c r="J486" i="37"/>
  <c r="K486" i="37"/>
  <c r="L485" i="37"/>
  <c r="J485" i="37"/>
  <c r="K485" i="37"/>
  <c r="L476" i="37"/>
  <c r="J476" i="37"/>
  <c r="K476" i="37"/>
  <c r="L493" i="37"/>
  <c r="K493" i="37"/>
  <c r="J493" i="37"/>
  <c r="L480" i="37"/>
  <c r="J480" i="37"/>
  <c r="K480" i="37"/>
  <c r="L478" i="37"/>
  <c r="J478" i="37"/>
  <c r="K478" i="37"/>
  <c r="F508" i="37"/>
  <c r="I508" i="37" s="1"/>
  <c r="G508" i="37"/>
  <c r="H508" i="37" s="1"/>
  <c r="E539" i="37"/>
  <c r="G521" i="37"/>
  <c r="H521" i="37" s="1"/>
  <c r="E552" i="37"/>
  <c r="F521" i="37"/>
  <c r="E540" i="37"/>
  <c r="G509" i="37"/>
  <c r="H509" i="37" s="1"/>
  <c r="F509" i="37"/>
  <c r="F520" i="37"/>
  <c r="I520" i="37" s="1"/>
  <c r="E551" i="37"/>
  <c r="G520" i="37"/>
  <c r="H520" i="37" s="1"/>
  <c r="C519" i="37"/>
  <c r="B550" i="37"/>
  <c r="D550" i="37" s="1"/>
  <c r="E588" i="37"/>
  <c r="F557" i="37"/>
  <c r="G557" i="37"/>
  <c r="H557" i="37" s="1"/>
  <c r="B545" i="37"/>
  <c r="D545" i="37" s="1"/>
  <c r="C514" i="37"/>
  <c r="I514" i="37" s="1"/>
  <c r="B544" i="37"/>
  <c r="D544" i="37" s="1"/>
  <c r="C513" i="37"/>
  <c r="B547" i="37"/>
  <c r="D547" i="37" s="1"/>
  <c r="C516" i="37"/>
  <c r="E577" i="37"/>
  <c r="F546" i="37"/>
  <c r="G546" i="37"/>
  <c r="E553" i="37"/>
  <c r="F522" i="37"/>
  <c r="G522" i="37"/>
  <c r="H522" i="37" s="1"/>
  <c r="B564" i="37"/>
  <c r="D564" i="37" s="1"/>
  <c r="C533" i="37"/>
  <c r="I533" i="37" s="1"/>
  <c r="B561" i="37"/>
  <c r="D561" i="37" s="1"/>
  <c r="C530" i="37"/>
  <c r="F530" i="37"/>
  <c r="G530" i="37"/>
  <c r="H530" i="37" s="1"/>
  <c r="B555" i="37"/>
  <c r="D555" i="37" s="1"/>
  <c r="C524" i="37"/>
  <c r="E556" i="37"/>
  <c r="F525" i="37"/>
  <c r="G525" i="37"/>
  <c r="H525" i="37" s="1"/>
  <c r="B573" i="37"/>
  <c r="D573" i="37" s="1"/>
  <c r="C542" i="37"/>
  <c r="F535" i="37"/>
  <c r="G535" i="37"/>
  <c r="F536" i="37"/>
  <c r="G536" i="37"/>
  <c r="F523" i="37"/>
  <c r="G523" i="37"/>
  <c r="H523" i="37" s="1"/>
  <c r="B549" i="37"/>
  <c r="D549" i="37" s="1"/>
  <c r="C518" i="37"/>
  <c r="E550" i="37"/>
  <c r="F519" i="37"/>
  <c r="G519" i="37"/>
  <c r="H519" i="37" s="1"/>
  <c r="B554" i="37"/>
  <c r="D554" i="37" s="1"/>
  <c r="C523" i="37"/>
  <c r="B535" i="37"/>
  <c r="D535" i="37" s="1"/>
  <c r="C504" i="37"/>
  <c r="I504" i="37" s="1"/>
  <c r="B572" i="37"/>
  <c r="D572" i="37" s="1"/>
  <c r="C541" i="37"/>
  <c r="E547" i="37"/>
  <c r="G516" i="37"/>
  <c r="H516" i="37" s="1"/>
  <c r="F516" i="37"/>
  <c r="B556" i="37"/>
  <c r="D556" i="37" s="1"/>
  <c r="C525" i="37"/>
  <c r="I525" i="37" s="1"/>
  <c r="E562" i="37"/>
  <c r="G531" i="37"/>
  <c r="F531" i="37"/>
  <c r="B553" i="37"/>
  <c r="D553" i="37" s="1"/>
  <c r="C522" i="37"/>
  <c r="B558" i="37"/>
  <c r="D558" i="37" s="1"/>
  <c r="C527" i="37"/>
  <c r="I527" i="37" s="1"/>
  <c r="F517" i="37"/>
  <c r="G517" i="37"/>
  <c r="H517" i="37" s="1"/>
  <c r="G506" i="37"/>
  <c r="H506" i="37" s="1"/>
  <c r="F506" i="37"/>
  <c r="F518" i="37"/>
  <c r="G518" i="37"/>
  <c r="H518" i="37" s="1"/>
  <c r="G524" i="37"/>
  <c r="H524" i="37" s="1"/>
  <c r="F524" i="37"/>
  <c r="E595" i="37"/>
  <c r="F564" i="37"/>
  <c r="G564" i="37"/>
  <c r="H564" i="37" s="1"/>
  <c r="E544" i="37"/>
  <c r="G513" i="37"/>
  <c r="H513" i="37" s="1"/>
  <c r="F513" i="37"/>
  <c r="E572" i="37"/>
  <c r="F541" i="37"/>
  <c r="G541" i="37"/>
  <c r="H541" i="37" s="1"/>
  <c r="B560" i="37"/>
  <c r="D560" i="37" s="1"/>
  <c r="C529" i="37"/>
  <c r="B548" i="37"/>
  <c r="D548" i="37" s="1"/>
  <c r="C517" i="37"/>
  <c r="B537" i="37"/>
  <c r="D537" i="37" s="1"/>
  <c r="C506" i="37"/>
  <c r="I506" i="37" s="1"/>
  <c r="B543" i="37"/>
  <c r="D543" i="37" s="1"/>
  <c r="C512" i="37"/>
  <c r="B531" i="37"/>
  <c r="D531" i="37" s="1"/>
  <c r="C500" i="37"/>
  <c r="I500" i="37" s="1"/>
  <c r="E532" i="37"/>
  <c r="F501" i="37"/>
  <c r="I501" i="37" s="1"/>
  <c r="G501" i="37"/>
  <c r="H501" i="37" s="1"/>
  <c r="B536" i="37"/>
  <c r="D536" i="37" s="1"/>
  <c r="C505" i="37"/>
  <c r="I505" i="37" s="1"/>
  <c r="B563" i="37"/>
  <c r="D563" i="37" s="1"/>
  <c r="C532" i="37"/>
  <c r="E576" i="37"/>
  <c r="F545" i="37"/>
  <c r="G545" i="37"/>
  <c r="H545" i="37" s="1"/>
  <c r="E565" i="37"/>
  <c r="F534" i="37"/>
  <c r="G534" i="37"/>
  <c r="H534" i="37" s="1"/>
  <c r="B565" i="37"/>
  <c r="D565" i="37" s="1"/>
  <c r="C534" i="37"/>
  <c r="B570" i="37"/>
  <c r="D570" i="37" s="1"/>
  <c r="C539" i="37"/>
  <c r="E559" i="37"/>
  <c r="F528" i="37"/>
  <c r="G528" i="37"/>
  <c r="H528" i="37" s="1"/>
  <c r="E538" i="37"/>
  <c r="F507" i="37"/>
  <c r="I507" i="37" s="1"/>
  <c r="G507" i="37"/>
  <c r="H507" i="37" s="1"/>
  <c r="E589" i="37"/>
  <c r="G558" i="37"/>
  <c r="F558" i="37"/>
  <c r="B559" i="37"/>
  <c r="D559" i="37" s="1"/>
  <c r="C528" i="37"/>
  <c r="F511" i="37"/>
  <c r="I511" i="37" s="1"/>
  <c r="G511" i="37"/>
  <c r="H511" i="37" s="1"/>
  <c r="F512" i="37"/>
  <c r="G512" i="37"/>
  <c r="H512" i="37" s="1"/>
  <c r="B569" i="37"/>
  <c r="D569" i="37" s="1"/>
  <c r="C538" i="37"/>
  <c r="B552" i="37"/>
  <c r="D552" i="37" s="1"/>
  <c r="C521" i="37"/>
  <c r="F529" i="37"/>
  <c r="G529" i="37"/>
  <c r="H529" i="37" s="1"/>
  <c r="B582" i="37"/>
  <c r="D582" i="37" s="1"/>
  <c r="C551" i="37"/>
  <c r="B540" i="37"/>
  <c r="D540" i="37" s="1"/>
  <c r="C509" i="37"/>
  <c r="B546" i="37"/>
  <c r="D546" i="37" s="1"/>
  <c r="C515" i="37"/>
  <c r="I515" i="37" s="1"/>
  <c r="B588" i="37"/>
  <c r="D588" i="37" s="1"/>
  <c r="C557" i="37"/>
  <c r="E566" i="37"/>
  <c r="E542" i="37"/>
  <c r="E567" i="37"/>
  <c r="E548" i="37"/>
  <c r="E537" i="37"/>
  <c r="E560" i="37"/>
  <c r="E543" i="37"/>
  <c r="E549" i="37"/>
  <c r="E561" i="37"/>
  <c r="E554" i="37"/>
  <c r="E555" i="37"/>
  <c r="L504" i="37" l="1"/>
  <c r="K500" i="37"/>
  <c r="J500" i="37"/>
  <c r="H536" i="37"/>
  <c r="K504" i="37"/>
  <c r="I523" i="37"/>
  <c r="L533" i="37"/>
  <c r="L505" i="37"/>
  <c r="H558" i="37"/>
  <c r="K558" i="37" s="1"/>
  <c r="I509" i="37"/>
  <c r="I557" i="37"/>
  <c r="H531" i="37"/>
  <c r="L531" i="37" s="1"/>
  <c r="K505" i="37"/>
  <c r="H535" i="37"/>
  <c r="L535" i="37" s="1"/>
  <c r="H546" i="37"/>
  <c r="J546" i="37" s="1"/>
  <c r="I528" i="37"/>
  <c r="I512" i="37"/>
  <c r="I529" i="37"/>
  <c r="I534" i="37"/>
  <c r="I541" i="37"/>
  <c r="I516" i="37"/>
  <c r="I524" i="37"/>
  <c r="I519" i="37"/>
  <c r="I522" i="37"/>
  <c r="I530" i="37"/>
  <c r="I513" i="37"/>
  <c r="I521" i="37"/>
  <c r="I517" i="37"/>
  <c r="I518" i="37"/>
  <c r="L511" i="37"/>
  <c r="K511" i="37"/>
  <c r="J511" i="37"/>
  <c r="L506" i="37"/>
  <c r="J506" i="37"/>
  <c r="K506" i="37"/>
  <c r="L509" i="37"/>
  <c r="J509" i="37"/>
  <c r="K509" i="37"/>
  <c r="J508" i="37"/>
  <c r="L508" i="37"/>
  <c r="K508" i="37"/>
  <c r="J507" i="37"/>
  <c r="K507" i="37"/>
  <c r="L507" i="37"/>
  <c r="L517" i="37"/>
  <c r="J517" i="37"/>
  <c r="K517" i="37"/>
  <c r="L545" i="37"/>
  <c r="J545" i="37"/>
  <c r="K545" i="37"/>
  <c r="L513" i="37"/>
  <c r="J513" i="37"/>
  <c r="K513" i="37"/>
  <c r="L524" i="37"/>
  <c r="J524" i="37"/>
  <c r="K524" i="37"/>
  <c r="L523" i="37"/>
  <c r="J523" i="37"/>
  <c r="K523" i="37"/>
  <c r="L520" i="37"/>
  <c r="J520" i="37"/>
  <c r="K520" i="37"/>
  <c r="L516" i="37"/>
  <c r="J516" i="37"/>
  <c r="K516" i="37"/>
  <c r="L501" i="37"/>
  <c r="J501" i="37"/>
  <c r="K501" i="37"/>
  <c r="L518" i="37"/>
  <c r="J518" i="37"/>
  <c r="K518" i="37"/>
  <c r="L519" i="37"/>
  <c r="J519" i="37"/>
  <c r="K519" i="37"/>
  <c r="L530" i="37"/>
  <c r="J530" i="37"/>
  <c r="K530" i="37"/>
  <c r="L522" i="37"/>
  <c r="J522" i="37"/>
  <c r="K522" i="37"/>
  <c r="L557" i="37"/>
  <c r="J557" i="37"/>
  <c r="K557" i="37"/>
  <c r="L534" i="37"/>
  <c r="J534" i="37"/>
  <c r="K534" i="37"/>
  <c r="L529" i="37"/>
  <c r="K529" i="37"/>
  <c r="J529" i="37"/>
  <c r="L512" i="37"/>
  <c r="J512" i="37"/>
  <c r="K512" i="37"/>
  <c r="L528" i="37"/>
  <c r="J528" i="37"/>
  <c r="K528" i="37"/>
  <c r="L541" i="37"/>
  <c r="J541" i="37"/>
  <c r="K541" i="37"/>
  <c r="L564" i="37"/>
  <c r="J564" i="37"/>
  <c r="K564" i="37"/>
  <c r="L536" i="37"/>
  <c r="J536" i="37"/>
  <c r="K536" i="37"/>
  <c r="L525" i="37"/>
  <c r="J525" i="37"/>
  <c r="K525" i="37"/>
  <c r="L521" i="37"/>
  <c r="J521" i="37"/>
  <c r="K521" i="37"/>
  <c r="E583" i="37"/>
  <c r="G552" i="37"/>
  <c r="H552" i="37" s="1"/>
  <c r="F552" i="37"/>
  <c r="E570" i="37"/>
  <c r="F539" i="37"/>
  <c r="I539" i="37" s="1"/>
  <c r="G539" i="37"/>
  <c r="H539" i="37" s="1"/>
  <c r="F551" i="37"/>
  <c r="I551" i="37" s="1"/>
  <c r="G551" i="37"/>
  <c r="H551" i="37" s="1"/>
  <c r="E582" i="37"/>
  <c r="E571" i="37"/>
  <c r="G540" i="37"/>
  <c r="H540" i="37" s="1"/>
  <c r="F540" i="37"/>
  <c r="B581" i="37"/>
  <c r="D581" i="37" s="1"/>
  <c r="C550" i="37"/>
  <c r="B600" i="37"/>
  <c r="D600" i="37" s="1"/>
  <c r="C569" i="37"/>
  <c r="B577" i="37"/>
  <c r="D577" i="37" s="1"/>
  <c r="C546" i="37"/>
  <c r="I546" i="37" s="1"/>
  <c r="B590" i="37"/>
  <c r="D590" i="37" s="1"/>
  <c r="C559" i="37"/>
  <c r="E569" i="37"/>
  <c r="F538" i="37"/>
  <c r="I538" i="37" s="1"/>
  <c r="G538" i="37"/>
  <c r="H538" i="37" s="1"/>
  <c r="B562" i="37"/>
  <c r="D562" i="37" s="1"/>
  <c r="C531" i="37"/>
  <c r="I531" i="37" s="1"/>
  <c r="E603" i="37"/>
  <c r="F572" i="37"/>
  <c r="G572" i="37"/>
  <c r="H572" i="37" s="1"/>
  <c r="E626" i="37"/>
  <c r="F595" i="37"/>
  <c r="G595" i="37"/>
  <c r="B589" i="37"/>
  <c r="D589" i="37" s="1"/>
  <c r="C558" i="37"/>
  <c r="I558" i="37" s="1"/>
  <c r="B603" i="37"/>
  <c r="D603" i="37" s="1"/>
  <c r="C572" i="37"/>
  <c r="B586" i="37"/>
  <c r="D586" i="37" s="1"/>
  <c r="C555" i="37"/>
  <c r="B578" i="37"/>
  <c r="D578" i="37" s="1"/>
  <c r="C547" i="37"/>
  <c r="F555" i="37"/>
  <c r="G555" i="37"/>
  <c r="H555" i="37" s="1"/>
  <c r="F561" i="37"/>
  <c r="G561" i="37"/>
  <c r="H561" i="37" s="1"/>
  <c r="E593" i="37"/>
  <c r="F562" i="37"/>
  <c r="G562" i="37"/>
  <c r="E563" i="37"/>
  <c r="F532" i="37"/>
  <c r="I532" i="37" s="1"/>
  <c r="G532" i="37"/>
  <c r="H532" i="37" s="1"/>
  <c r="B568" i="37"/>
  <c r="D568" i="37" s="1"/>
  <c r="C537" i="37"/>
  <c r="B566" i="37"/>
  <c r="D566" i="37" s="1"/>
  <c r="C535" i="37"/>
  <c r="I535" i="37" s="1"/>
  <c r="B595" i="37"/>
  <c r="D595" i="37" s="1"/>
  <c r="C564" i="37"/>
  <c r="I564" i="37" s="1"/>
  <c r="B583" i="37"/>
  <c r="D583" i="37" s="1"/>
  <c r="C552" i="37"/>
  <c r="I552" i="37" s="1"/>
  <c r="E620" i="37"/>
  <c r="F589" i="37"/>
  <c r="G589" i="37"/>
  <c r="F559" i="37"/>
  <c r="E590" i="37"/>
  <c r="G559" i="37"/>
  <c r="H559" i="37" s="1"/>
  <c r="B594" i="37"/>
  <c r="D594" i="37" s="1"/>
  <c r="C563" i="37"/>
  <c r="B591" i="37"/>
  <c r="D591" i="37" s="1"/>
  <c r="C560" i="37"/>
  <c r="E575" i="37"/>
  <c r="F544" i="37"/>
  <c r="G544" i="37"/>
  <c r="H544" i="37" s="1"/>
  <c r="E581" i="37"/>
  <c r="F550" i="37"/>
  <c r="G550" i="37"/>
  <c r="H550" i="37" s="1"/>
  <c r="B604" i="37"/>
  <c r="D604" i="37" s="1"/>
  <c r="C573" i="37"/>
  <c r="B596" i="37"/>
  <c r="D596" i="37" s="1"/>
  <c r="C565" i="37"/>
  <c r="B574" i="37"/>
  <c r="D574" i="37" s="1"/>
  <c r="C543" i="37"/>
  <c r="E578" i="37"/>
  <c r="F547" i="37"/>
  <c r="G547" i="37"/>
  <c r="H547" i="37" s="1"/>
  <c r="B576" i="37"/>
  <c r="D576" i="37" s="1"/>
  <c r="C545" i="37"/>
  <c r="I545" i="37" s="1"/>
  <c r="F554" i="37"/>
  <c r="G554" i="37"/>
  <c r="H554" i="37" s="1"/>
  <c r="G549" i="37"/>
  <c r="H549" i="37" s="1"/>
  <c r="F549" i="37"/>
  <c r="F566" i="37"/>
  <c r="G566" i="37"/>
  <c r="B571" i="37"/>
  <c r="D571" i="37" s="1"/>
  <c r="C540" i="37"/>
  <c r="B601" i="37"/>
  <c r="D601" i="37" s="1"/>
  <c r="C570" i="37"/>
  <c r="B579" i="37"/>
  <c r="D579" i="37" s="1"/>
  <c r="C548" i="37"/>
  <c r="C553" i="37"/>
  <c r="B584" i="37"/>
  <c r="D584" i="37" s="1"/>
  <c r="B585" i="37"/>
  <c r="D585" i="37" s="1"/>
  <c r="C554" i="37"/>
  <c r="E587" i="37"/>
  <c r="F556" i="37"/>
  <c r="G556" i="37"/>
  <c r="H556" i="37" s="1"/>
  <c r="B592" i="37"/>
  <c r="D592" i="37" s="1"/>
  <c r="C561" i="37"/>
  <c r="B575" i="37"/>
  <c r="D575" i="37" s="1"/>
  <c r="C544" i="37"/>
  <c r="F543" i="37"/>
  <c r="G543" i="37"/>
  <c r="H543" i="37" s="1"/>
  <c r="F542" i="37"/>
  <c r="I542" i="37" s="1"/>
  <c r="G542" i="37"/>
  <c r="H542" i="37" s="1"/>
  <c r="B619" i="37"/>
  <c r="D619" i="37" s="1"/>
  <c r="C588" i="37"/>
  <c r="B613" i="37"/>
  <c r="D613" i="37" s="1"/>
  <c r="C582" i="37"/>
  <c r="E607" i="37"/>
  <c r="F576" i="37"/>
  <c r="G576" i="37"/>
  <c r="E608" i="37"/>
  <c r="F577" i="37"/>
  <c r="G577" i="37"/>
  <c r="F560" i="37"/>
  <c r="G560" i="37"/>
  <c r="H560" i="37" s="1"/>
  <c r="F537" i="37"/>
  <c r="G537" i="37"/>
  <c r="H537" i="37" s="1"/>
  <c r="F548" i="37"/>
  <c r="G548" i="37"/>
  <c r="H548" i="37" s="1"/>
  <c r="F567" i="37"/>
  <c r="G567" i="37"/>
  <c r="E596" i="37"/>
  <c r="F565" i="37"/>
  <c r="G565" i="37"/>
  <c r="H565" i="37" s="1"/>
  <c r="B567" i="37"/>
  <c r="D567" i="37" s="1"/>
  <c r="C536" i="37"/>
  <c r="I536" i="37" s="1"/>
  <c r="B587" i="37"/>
  <c r="D587" i="37" s="1"/>
  <c r="C556" i="37"/>
  <c r="B580" i="37"/>
  <c r="D580" i="37" s="1"/>
  <c r="C549" i="37"/>
  <c r="E584" i="37"/>
  <c r="F553" i="37"/>
  <c r="G553" i="37"/>
  <c r="H553" i="37" s="1"/>
  <c r="E619" i="37"/>
  <c r="F588" i="37"/>
  <c r="G588" i="37"/>
  <c r="H588" i="37" s="1"/>
  <c r="E574" i="37"/>
  <c r="E591" i="37"/>
  <c r="E598" i="37"/>
  <c r="E573" i="37"/>
  <c r="E586" i="37"/>
  <c r="E585" i="37"/>
  <c r="E592" i="37"/>
  <c r="E568" i="37"/>
  <c r="E580" i="37"/>
  <c r="E579" i="37"/>
  <c r="E597" i="37"/>
  <c r="J531" i="37" l="1"/>
  <c r="K531" i="37"/>
  <c r="L546" i="37"/>
  <c r="K546" i="37"/>
  <c r="L558" i="37"/>
  <c r="H562" i="37"/>
  <c r="K562" i="37" s="1"/>
  <c r="K535" i="37"/>
  <c r="H567" i="37"/>
  <c r="K567" i="37" s="1"/>
  <c r="H576" i="37"/>
  <c r="J535" i="37"/>
  <c r="J558" i="37"/>
  <c r="H577" i="37"/>
  <c r="L577" i="37" s="1"/>
  <c r="I543" i="37"/>
  <c r="I555" i="37"/>
  <c r="H595" i="37"/>
  <c r="K595" i="37" s="1"/>
  <c r="I549" i="37"/>
  <c r="H566" i="37"/>
  <c r="L566" i="37" s="1"/>
  <c r="H589" i="37"/>
  <c r="K589" i="37" s="1"/>
  <c r="I540" i="37"/>
  <c r="I560" i="37"/>
  <c r="I553" i="37"/>
  <c r="I544" i="37"/>
  <c r="I572" i="37"/>
  <c r="I588" i="37"/>
  <c r="I559" i="37"/>
  <c r="I550" i="37"/>
  <c r="I548" i="37"/>
  <c r="I565" i="37"/>
  <c r="I556" i="37"/>
  <c r="I554" i="37"/>
  <c r="I561" i="37"/>
  <c r="I537" i="37"/>
  <c r="I547" i="37"/>
  <c r="L554" i="37"/>
  <c r="J554" i="37"/>
  <c r="K554" i="37"/>
  <c r="L551" i="37"/>
  <c r="J551" i="37"/>
  <c r="K551" i="37"/>
  <c r="J552" i="37"/>
  <c r="L552" i="37"/>
  <c r="K552" i="37"/>
  <c r="L567" i="37"/>
  <c r="J567" i="37"/>
  <c r="L561" i="37"/>
  <c r="J561" i="37"/>
  <c r="K561" i="37"/>
  <c r="L543" i="37"/>
  <c r="J543" i="37"/>
  <c r="K543" i="37"/>
  <c r="L588" i="37"/>
  <c r="J588" i="37"/>
  <c r="K588" i="37"/>
  <c r="L565" i="37"/>
  <c r="K565" i="37"/>
  <c r="J565" i="37"/>
  <c r="K566" i="37"/>
  <c r="L589" i="37"/>
  <c r="L539" i="37"/>
  <c r="J539" i="37"/>
  <c r="K539" i="37"/>
  <c r="L553" i="37"/>
  <c r="J553" i="37"/>
  <c r="K553" i="37"/>
  <c r="L542" i="37"/>
  <c r="J542" i="37"/>
  <c r="K542" i="37"/>
  <c r="L549" i="37"/>
  <c r="J549" i="37"/>
  <c r="K549" i="37"/>
  <c r="L559" i="37"/>
  <c r="J559" i="37"/>
  <c r="K559" i="37"/>
  <c r="L548" i="37"/>
  <c r="J548" i="37"/>
  <c r="K548" i="37"/>
  <c r="L532" i="37"/>
  <c r="J532" i="37"/>
  <c r="K532" i="37"/>
  <c r="L537" i="37"/>
  <c r="J537" i="37"/>
  <c r="K537" i="37"/>
  <c r="J555" i="37"/>
  <c r="K555" i="37"/>
  <c r="L555" i="37"/>
  <c r="L538" i="37"/>
  <c r="J538" i="37"/>
  <c r="K538" i="37"/>
  <c r="L540" i="37"/>
  <c r="J540" i="37"/>
  <c r="K540" i="37"/>
  <c r="L560" i="37"/>
  <c r="J560" i="37"/>
  <c r="K560" i="37"/>
  <c r="L556" i="37"/>
  <c r="J556" i="37"/>
  <c r="K556" i="37"/>
  <c r="L550" i="37"/>
  <c r="J550" i="37"/>
  <c r="K550" i="37"/>
  <c r="L595" i="37"/>
  <c r="J595" i="37"/>
  <c r="L576" i="37"/>
  <c r="J576" i="37"/>
  <c r="K576" i="37"/>
  <c r="L547" i="37"/>
  <c r="K547" i="37"/>
  <c r="J547" i="37"/>
  <c r="L544" i="37"/>
  <c r="J544" i="37"/>
  <c r="K544" i="37"/>
  <c r="L572" i="37"/>
  <c r="J572" i="37"/>
  <c r="K572" i="37"/>
  <c r="E601" i="37"/>
  <c r="F570" i="37"/>
  <c r="I570" i="37" s="1"/>
  <c r="G570" i="37"/>
  <c r="H570" i="37" s="1"/>
  <c r="F571" i="37"/>
  <c r="E602" i="37"/>
  <c r="G571" i="37"/>
  <c r="H571" i="37" s="1"/>
  <c r="E614" i="37"/>
  <c r="F583" i="37"/>
  <c r="G583" i="37"/>
  <c r="H583" i="37" s="1"/>
  <c r="F582" i="37"/>
  <c r="I582" i="37" s="1"/>
  <c r="E613" i="37"/>
  <c r="G582" i="37"/>
  <c r="H582" i="37" s="1"/>
  <c r="C581" i="37"/>
  <c r="B612" i="37"/>
  <c r="D612" i="37" s="1"/>
  <c r="B608" i="37"/>
  <c r="D608" i="37" s="1"/>
  <c r="C577" i="37"/>
  <c r="I577" i="37" s="1"/>
  <c r="F579" i="37"/>
  <c r="G579" i="37"/>
  <c r="H579" i="37" s="1"/>
  <c r="F568" i="37"/>
  <c r="G568" i="37"/>
  <c r="H568" i="37" s="1"/>
  <c r="B611" i="37"/>
  <c r="D611" i="37" s="1"/>
  <c r="C580" i="37"/>
  <c r="B598" i="37"/>
  <c r="D598" i="37" s="1"/>
  <c r="C567" i="37"/>
  <c r="I567" i="37" s="1"/>
  <c r="E627" i="37"/>
  <c r="F596" i="37"/>
  <c r="G596" i="37"/>
  <c r="H596" i="37" s="1"/>
  <c r="B644" i="37"/>
  <c r="D644" i="37" s="1"/>
  <c r="C613" i="37"/>
  <c r="C575" i="37"/>
  <c r="B606" i="37"/>
  <c r="D606" i="37" s="1"/>
  <c r="B602" i="37"/>
  <c r="D602" i="37" s="1"/>
  <c r="C571" i="37"/>
  <c r="B599" i="37"/>
  <c r="D599" i="37" s="1"/>
  <c r="C568" i="37"/>
  <c r="E624" i="37"/>
  <c r="F593" i="37"/>
  <c r="G593" i="37"/>
  <c r="B620" i="37"/>
  <c r="D620" i="37" s="1"/>
  <c r="C589" i="37"/>
  <c r="I589" i="37" s="1"/>
  <c r="E634" i="37"/>
  <c r="F603" i="37"/>
  <c r="G603" i="37"/>
  <c r="H603" i="37" s="1"/>
  <c r="F597" i="37"/>
  <c r="G597" i="37"/>
  <c r="F592" i="37"/>
  <c r="G592" i="37"/>
  <c r="H592" i="37" s="1"/>
  <c r="F574" i="37"/>
  <c r="G574" i="37"/>
  <c r="H574" i="37" s="1"/>
  <c r="E638" i="37"/>
  <c r="F607" i="37"/>
  <c r="G607" i="37"/>
  <c r="B623" i="37"/>
  <c r="D623" i="37" s="1"/>
  <c r="C592" i="37"/>
  <c r="E612" i="37"/>
  <c r="F581" i="37"/>
  <c r="G581" i="37"/>
  <c r="H581" i="37" s="1"/>
  <c r="B626" i="37"/>
  <c r="D626" i="37" s="1"/>
  <c r="C595" i="37"/>
  <c r="I595" i="37" s="1"/>
  <c r="B609" i="37"/>
  <c r="D609" i="37" s="1"/>
  <c r="C578" i="37"/>
  <c r="C603" i="37"/>
  <c r="B634" i="37"/>
  <c r="D634" i="37" s="1"/>
  <c r="B616" i="37"/>
  <c r="D616" i="37" s="1"/>
  <c r="C585" i="37"/>
  <c r="E609" i="37"/>
  <c r="F578" i="37"/>
  <c r="G578" i="37"/>
  <c r="H578" i="37" s="1"/>
  <c r="E621" i="37"/>
  <c r="F590" i="37"/>
  <c r="G590" i="37"/>
  <c r="H590" i="37" s="1"/>
  <c r="B605" i="37"/>
  <c r="D605" i="37" s="1"/>
  <c r="C574" i="37"/>
  <c r="B635" i="37"/>
  <c r="D635" i="37" s="1"/>
  <c r="C604" i="37"/>
  <c r="B614" i="37"/>
  <c r="D614" i="37" s="1"/>
  <c r="C583" i="37"/>
  <c r="E594" i="37"/>
  <c r="F563" i="37"/>
  <c r="I563" i="37" s="1"/>
  <c r="G563" i="37"/>
  <c r="H563" i="37" s="1"/>
  <c r="E657" i="37"/>
  <c r="F626" i="37"/>
  <c r="G626" i="37"/>
  <c r="B621" i="37"/>
  <c r="D621" i="37" s="1"/>
  <c r="C590" i="37"/>
  <c r="F580" i="37"/>
  <c r="G580" i="37"/>
  <c r="H580" i="37" s="1"/>
  <c r="F586" i="37"/>
  <c r="G586" i="37"/>
  <c r="H586" i="37" s="1"/>
  <c r="E650" i="37"/>
  <c r="F619" i="37"/>
  <c r="G619" i="37"/>
  <c r="H619" i="37" s="1"/>
  <c r="B610" i="37"/>
  <c r="D610" i="37" s="1"/>
  <c r="C579" i="37"/>
  <c r="B627" i="37"/>
  <c r="D627" i="37" s="1"/>
  <c r="C596" i="37"/>
  <c r="B622" i="37"/>
  <c r="D622" i="37" s="1"/>
  <c r="C591" i="37"/>
  <c r="F585" i="37"/>
  <c r="G585" i="37"/>
  <c r="H585" i="37" s="1"/>
  <c r="F573" i="37"/>
  <c r="I573" i="37" s="1"/>
  <c r="G573" i="37"/>
  <c r="H573" i="37" s="1"/>
  <c r="F598" i="37"/>
  <c r="G598" i="37"/>
  <c r="H598" i="37" s="1"/>
  <c r="F591" i="37"/>
  <c r="G591" i="37"/>
  <c r="H591" i="37" s="1"/>
  <c r="E615" i="37"/>
  <c r="F584" i="37"/>
  <c r="G584" i="37"/>
  <c r="H584" i="37" s="1"/>
  <c r="B618" i="37"/>
  <c r="D618" i="37" s="1"/>
  <c r="C587" i="37"/>
  <c r="B650" i="37"/>
  <c r="D650" i="37" s="1"/>
  <c r="C619" i="37"/>
  <c r="B615" i="37"/>
  <c r="D615" i="37" s="1"/>
  <c r="C584" i="37"/>
  <c r="B607" i="37"/>
  <c r="D607" i="37" s="1"/>
  <c r="C576" i="37"/>
  <c r="I576" i="37" s="1"/>
  <c r="B597" i="37"/>
  <c r="D597" i="37" s="1"/>
  <c r="C566" i="37"/>
  <c r="I566" i="37" s="1"/>
  <c r="B617" i="37"/>
  <c r="D617" i="37" s="1"/>
  <c r="C586" i="37"/>
  <c r="F608" i="37"/>
  <c r="E639" i="37"/>
  <c r="G608" i="37"/>
  <c r="E618" i="37"/>
  <c r="F587" i="37"/>
  <c r="G587" i="37"/>
  <c r="H587" i="37" s="1"/>
  <c r="B632" i="37"/>
  <c r="D632" i="37" s="1"/>
  <c r="C601" i="37"/>
  <c r="E606" i="37"/>
  <c r="F575" i="37"/>
  <c r="G575" i="37"/>
  <c r="H575" i="37" s="1"/>
  <c r="B625" i="37"/>
  <c r="D625" i="37" s="1"/>
  <c r="C594" i="37"/>
  <c r="E651" i="37"/>
  <c r="F620" i="37"/>
  <c r="G620" i="37"/>
  <c r="B593" i="37"/>
  <c r="D593" i="37" s="1"/>
  <c r="C562" i="37"/>
  <c r="I562" i="37" s="1"/>
  <c r="E600" i="37"/>
  <c r="F569" i="37"/>
  <c r="I569" i="37" s="1"/>
  <c r="G569" i="37"/>
  <c r="H569" i="37" s="1"/>
  <c r="B631" i="37"/>
  <c r="D631" i="37" s="1"/>
  <c r="C600" i="37"/>
  <c r="E610" i="37"/>
  <c r="E611" i="37"/>
  <c r="E599" i="37"/>
  <c r="E623" i="37"/>
  <c r="E604" i="37"/>
  <c r="E628" i="37"/>
  <c r="E617" i="37"/>
  <c r="E629" i="37"/>
  <c r="E605" i="37"/>
  <c r="E616" i="37"/>
  <c r="E622" i="37"/>
  <c r="J566" i="37" l="1"/>
  <c r="J589" i="37"/>
  <c r="J562" i="37"/>
  <c r="L562" i="37"/>
  <c r="K577" i="37"/>
  <c r="J577" i="37"/>
  <c r="H608" i="37"/>
  <c r="L608" i="37" s="1"/>
  <c r="H620" i="37"/>
  <c r="J620" i="37" s="1"/>
  <c r="I619" i="37"/>
  <c r="H626" i="37"/>
  <c r="L626" i="37" s="1"/>
  <c r="I583" i="37"/>
  <c r="I585" i="37"/>
  <c r="I568" i="37"/>
  <c r="H607" i="37"/>
  <c r="L607" i="37" s="1"/>
  <c r="H597" i="37"/>
  <c r="K597" i="37" s="1"/>
  <c r="H593" i="37"/>
  <c r="L593" i="37" s="1"/>
  <c r="I596" i="37"/>
  <c r="I580" i="37"/>
  <c r="I587" i="37"/>
  <c r="I571" i="37"/>
  <c r="I592" i="37"/>
  <c r="I575" i="37"/>
  <c r="I579" i="37"/>
  <c r="I591" i="37"/>
  <c r="I603" i="37"/>
  <c r="I586" i="37"/>
  <c r="I584" i="37"/>
  <c r="I590" i="37"/>
  <c r="I574" i="37"/>
  <c r="I578" i="37"/>
  <c r="I581" i="37"/>
  <c r="L580" i="37"/>
  <c r="J580" i="37"/>
  <c r="K580" i="37"/>
  <c r="L596" i="37"/>
  <c r="J596" i="37"/>
  <c r="K596" i="37"/>
  <c r="L583" i="37"/>
  <c r="K583" i="37"/>
  <c r="J583" i="37"/>
  <c r="L598" i="37"/>
  <c r="J598" i="37"/>
  <c r="K598" i="37"/>
  <c r="L619" i="37"/>
  <c r="J619" i="37"/>
  <c r="K619" i="37"/>
  <c r="L563" i="37"/>
  <c r="J563" i="37"/>
  <c r="K563" i="37"/>
  <c r="L578" i="37"/>
  <c r="J578" i="37"/>
  <c r="K578" i="37"/>
  <c r="L568" i="37"/>
  <c r="J568" i="37"/>
  <c r="K568" i="37"/>
  <c r="L603" i="37"/>
  <c r="J603" i="37"/>
  <c r="K603" i="37"/>
  <c r="L597" i="37"/>
  <c r="J597" i="37"/>
  <c r="L570" i="37"/>
  <c r="J570" i="37"/>
  <c r="K570" i="37"/>
  <c r="J587" i="37"/>
  <c r="K587" i="37"/>
  <c r="L587" i="37"/>
  <c r="L575" i="37"/>
  <c r="J575" i="37"/>
  <c r="K575" i="37"/>
  <c r="L573" i="37"/>
  <c r="J573" i="37"/>
  <c r="K573" i="37"/>
  <c r="L579" i="37"/>
  <c r="J579" i="37"/>
  <c r="K579" i="37"/>
  <c r="L582" i="37"/>
  <c r="J582" i="37"/>
  <c r="K582" i="37"/>
  <c r="L571" i="37"/>
  <c r="J571" i="37"/>
  <c r="K571" i="37"/>
  <c r="L584" i="37"/>
  <c r="J584" i="37"/>
  <c r="K584" i="37"/>
  <c r="L586" i="37"/>
  <c r="J586" i="37"/>
  <c r="K586" i="37"/>
  <c r="J626" i="37"/>
  <c r="K626" i="37"/>
  <c r="L590" i="37"/>
  <c r="J590" i="37"/>
  <c r="K590" i="37"/>
  <c r="L592" i="37"/>
  <c r="J592" i="37"/>
  <c r="K592" i="37"/>
  <c r="L581" i="37"/>
  <c r="J581" i="37"/>
  <c r="K581" i="37"/>
  <c r="L574" i="37"/>
  <c r="J574" i="37"/>
  <c r="K574" i="37"/>
  <c r="L620" i="37"/>
  <c r="L569" i="37"/>
  <c r="J569" i="37"/>
  <c r="K569" i="37"/>
  <c r="J591" i="37"/>
  <c r="K591" i="37"/>
  <c r="L591" i="37"/>
  <c r="L585" i="37"/>
  <c r="J585" i="37"/>
  <c r="K585" i="37"/>
  <c r="E644" i="37"/>
  <c r="F613" i="37"/>
  <c r="I613" i="37" s="1"/>
  <c r="G613" i="37"/>
  <c r="H613" i="37" s="1"/>
  <c r="F614" i="37"/>
  <c r="G614" i="37"/>
  <c r="H614" i="37" s="1"/>
  <c r="E645" i="37"/>
  <c r="G602" i="37"/>
  <c r="H602" i="37" s="1"/>
  <c r="F602" i="37"/>
  <c r="E633" i="37"/>
  <c r="E632" i="37"/>
  <c r="G601" i="37"/>
  <c r="H601" i="37" s="1"/>
  <c r="F601" i="37"/>
  <c r="I601" i="37" s="1"/>
  <c r="B643" i="37"/>
  <c r="D643" i="37" s="1"/>
  <c r="C612" i="37"/>
  <c r="B636" i="37"/>
  <c r="D636" i="37" s="1"/>
  <c r="C605" i="37"/>
  <c r="B629" i="37"/>
  <c r="D629" i="37" s="1"/>
  <c r="C598" i="37"/>
  <c r="I598" i="37" s="1"/>
  <c r="E637" i="37"/>
  <c r="F606" i="37"/>
  <c r="G606" i="37"/>
  <c r="H606" i="37" s="1"/>
  <c r="B648" i="37"/>
  <c r="D648" i="37" s="1"/>
  <c r="C617" i="37"/>
  <c r="B652" i="37"/>
  <c r="D652" i="37" s="1"/>
  <c r="C621" i="37"/>
  <c r="F605" i="37"/>
  <c r="G605" i="37"/>
  <c r="H605" i="37" s="1"/>
  <c r="F617" i="37"/>
  <c r="G617" i="37"/>
  <c r="H617" i="37" s="1"/>
  <c r="E631" i="37"/>
  <c r="F600" i="37"/>
  <c r="I600" i="37" s="1"/>
  <c r="G600" i="37"/>
  <c r="H600" i="37" s="1"/>
  <c r="B663" i="37"/>
  <c r="D663" i="37" s="1"/>
  <c r="C632" i="37"/>
  <c r="B646" i="37"/>
  <c r="D646" i="37" s="1"/>
  <c r="C615" i="37"/>
  <c r="E681" i="37"/>
  <c r="F650" i="37"/>
  <c r="G650" i="37"/>
  <c r="H650" i="37" s="1"/>
  <c r="B640" i="37"/>
  <c r="D640" i="37" s="1"/>
  <c r="C609" i="37"/>
  <c r="E655" i="37"/>
  <c r="F624" i="37"/>
  <c r="G624" i="37"/>
  <c r="B633" i="37"/>
  <c r="D633" i="37" s="1"/>
  <c r="C602" i="37"/>
  <c r="F651" i="37"/>
  <c r="E682" i="37"/>
  <c r="G651" i="37"/>
  <c r="C627" i="37"/>
  <c r="B658" i="37"/>
  <c r="D658" i="37" s="1"/>
  <c r="B647" i="37"/>
  <c r="D647" i="37" s="1"/>
  <c r="C616" i="37"/>
  <c r="B665" i="37"/>
  <c r="D665" i="37" s="1"/>
  <c r="C634" i="37"/>
  <c r="F616" i="37"/>
  <c r="G616" i="37"/>
  <c r="H616" i="37" s="1"/>
  <c r="B649" i="37"/>
  <c r="D649" i="37" s="1"/>
  <c r="C618" i="37"/>
  <c r="F629" i="37"/>
  <c r="G629" i="37"/>
  <c r="B662" i="37"/>
  <c r="D662" i="37" s="1"/>
  <c r="C631" i="37"/>
  <c r="E649" i="37"/>
  <c r="F618" i="37"/>
  <c r="G618" i="37"/>
  <c r="H618" i="37" s="1"/>
  <c r="B653" i="37"/>
  <c r="D653" i="37" s="1"/>
  <c r="C622" i="37"/>
  <c r="B641" i="37"/>
  <c r="D641" i="37" s="1"/>
  <c r="C610" i="37"/>
  <c r="B645" i="37"/>
  <c r="D645" i="37" s="1"/>
  <c r="C614" i="37"/>
  <c r="E643" i="37"/>
  <c r="F612" i="37"/>
  <c r="G612" i="37"/>
  <c r="H612" i="37" s="1"/>
  <c r="B651" i="37"/>
  <c r="D651" i="37" s="1"/>
  <c r="C620" i="37"/>
  <c r="I620" i="37" s="1"/>
  <c r="B637" i="37"/>
  <c r="D637" i="37" s="1"/>
  <c r="C606" i="37"/>
  <c r="B642" i="37"/>
  <c r="D642" i="37" s="1"/>
  <c r="C611" i="37"/>
  <c r="F623" i="37"/>
  <c r="G623" i="37"/>
  <c r="H623" i="37" s="1"/>
  <c r="F599" i="37"/>
  <c r="G599" i="37"/>
  <c r="H599" i="37" s="1"/>
  <c r="F611" i="37"/>
  <c r="G611" i="37"/>
  <c r="H611" i="37" s="1"/>
  <c r="B638" i="37"/>
  <c r="D638" i="37" s="1"/>
  <c r="C607" i="37"/>
  <c r="I607" i="37" s="1"/>
  <c r="B654" i="37"/>
  <c r="D654" i="37" s="1"/>
  <c r="C623" i="37"/>
  <c r="B630" i="37"/>
  <c r="D630" i="37" s="1"/>
  <c r="C599" i="37"/>
  <c r="C593" i="37"/>
  <c r="I593" i="37" s="1"/>
  <c r="B624" i="37"/>
  <c r="D624" i="37" s="1"/>
  <c r="B628" i="37"/>
  <c r="D628" i="37" s="1"/>
  <c r="C597" i="37"/>
  <c r="I597" i="37" s="1"/>
  <c r="B681" i="37"/>
  <c r="D681" i="37" s="1"/>
  <c r="C650" i="37"/>
  <c r="B657" i="37"/>
  <c r="D657" i="37" s="1"/>
  <c r="C626" i="37"/>
  <c r="I626" i="37" s="1"/>
  <c r="F622" i="37"/>
  <c r="G622" i="37"/>
  <c r="H622" i="37" s="1"/>
  <c r="E688" i="37"/>
  <c r="F657" i="37"/>
  <c r="G657" i="37"/>
  <c r="E652" i="37"/>
  <c r="F621" i="37"/>
  <c r="G621" i="37"/>
  <c r="H621" i="37" s="1"/>
  <c r="B675" i="37"/>
  <c r="D675" i="37" s="1"/>
  <c r="C644" i="37"/>
  <c r="F628" i="37"/>
  <c r="G628" i="37"/>
  <c r="F604" i="37"/>
  <c r="I604" i="37" s="1"/>
  <c r="G604" i="37"/>
  <c r="H604" i="37" s="1"/>
  <c r="F610" i="37"/>
  <c r="G610" i="37"/>
  <c r="H610" i="37" s="1"/>
  <c r="B656" i="37"/>
  <c r="D656" i="37" s="1"/>
  <c r="C625" i="37"/>
  <c r="E670" i="37"/>
  <c r="F639" i="37"/>
  <c r="G639" i="37"/>
  <c r="E646" i="37"/>
  <c r="F615" i="37"/>
  <c r="G615" i="37"/>
  <c r="H615" i="37" s="1"/>
  <c r="E625" i="37"/>
  <c r="F594" i="37"/>
  <c r="I594" i="37" s="1"/>
  <c r="G594" i="37"/>
  <c r="H594" i="37" s="1"/>
  <c r="B666" i="37"/>
  <c r="D666" i="37" s="1"/>
  <c r="C635" i="37"/>
  <c r="E640" i="37"/>
  <c r="F609" i="37"/>
  <c r="G609" i="37"/>
  <c r="H609" i="37" s="1"/>
  <c r="E669" i="37"/>
  <c r="F638" i="37"/>
  <c r="G638" i="37"/>
  <c r="H638" i="37" s="1"/>
  <c r="E665" i="37"/>
  <c r="F634" i="37"/>
  <c r="G634" i="37"/>
  <c r="H634" i="37" s="1"/>
  <c r="E658" i="37"/>
  <c r="F627" i="37"/>
  <c r="G627" i="37"/>
  <c r="H627" i="37" s="1"/>
  <c r="B639" i="37"/>
  <c r="D639" i="37" s="1"/>
  <c r="C608" i="37"/>
  <c r="I608" i="37" s="1"/>
  <c r="E647" i="37"/>
  <c r="E648" i="37"/>
  <c r="E659" i="37"/>
  <c r="E642" i="37"/>
  <c r="E660" i="37"/>
  <c r="E654" i="37"/>
  <c r="E653" i="37"/>
  <c r="E636" i="37"/>
  <c r="E635" i="37"/>
  <c r="E630" i="37"/>
  <c r="E641" i="37"/>
  <c r="J608" i="37" l="1"/>
  <c r="K593" i="37"/>
  <c r="K607" i="37"/>
  <c r="K620" i="37"/>
  <c r="J607" i="37"/>
  <c r="I610" i="37"/>
  <c r="I602" i="37"/>
  <c r="I605" i="37"/>
  <c r="K608" i="37"/>
  <c r="H628" i="37"/>
  <c r="L628" i="37" s="1"/>
  <c r="H657" i="37"/>
  <c r="J657" i="37" s="1"/>
  <c r="H639" i="37"/>
  <c r="L639" i="37" s="1"/>
  <c r="H624" i="37"/>
  <c r="L624" i="37" s="1"/>
  <c r="J593" i="37"/>
  <c r="H629" i="37"/>
  <c r="L629" i="37" s="1"/>
  <c r="H651" i="37"/>
  <c r="L651" i="37" s="1"/>
  <c r="I614" i="37"/>
  <c r="I615" i="37"/>
  <c r="I606" i="37"/>
  <c r="I650" i="37"/>
  <c r="I618" i="37"/>
  <c r="I616" i="37"/>
  <c r="I609" i="37"/>
  <c r="I617" i="37"/>
  <c r="I599" i="37"/>
  <c r="I611" i="37"/>
  <c r="I622" i="37"/>
  <c r="I627" i="37"/>
  <c r="I612" i="37"/>
  <c r="I623" i="37"/>
  <c r="I634" i="37"/>
  <c r="I621" i="37"/>
  <c r="L612" i="37"/>
  <c r="J612" i="37"/>
  <c r="K612" i="37"/>
  <c r="L650" i="37"/>
  <c r="J650" i="37"/>
  <c r="K650" i="37"/>
  <c r="L613" i="37"/>
  <c r="J613" i="37"/>
  <c r="K613" i="37"/>
  <c r="L594" i="37"/>
  <c r="J594" i="37"/>
  <c r="K594" i="37"/>
  <c r="L600" i="37"/>
  <c r="J600" i="37"/>
  <c r="K600" i="37"/>
  <c r="L611" i="37"/>
  <c r="J611" i="37"/>
  <c r="K611" i="37"/>
  <c r="L606" i="37"/>
  <c r="J606" i="37"/>
  <c r="K606" i="37"/>
  <c r="J621" i="37"/>
  <c r="L621" i="37"/>
  <c r="K621" i="37"/>
  <c r="J651" i="37"/>
  <c r="K651" i="37"/>
  <c r="L602" i="37"/>
  <c r="J602" i="37"/>
  <c r="K602" i="37"/>
  <c r="L610" i="37"/>
  <c r="K610" i="37"/>
  <c r="J610" i="37"/>
  <c r="L605" i="37"/>
  <c r="J605" i="37"/>
  <c r="K605" i="37"/>
  <c r="L634" i="37"/>
  <c r="J634" i="37"/>
  <c r="K634" i="37"/>
  <c r="L618" i="37"/>
  <c r="J618" i="37"/>
  <c r="K618" i="37"/>
  <c r="L616" i="37"/>
  <c r="J616" i="37"/>
  <c r="K616" i="37"/>
  <c r="L604" i="37"/>
  <c r="J604" i="37"/>
  <c r="K604" i="37"/>
  <c r="L615" i="37"/>
  <c r="J615" i="37"/>
  <c r="K615" i="37"/>
  <c r="L623" i="37"/>
  <c r="J623" i="37"/>
  <c r="K623" i="37"/>
  <c r="L617" i="37"/>
  <c r="J617" i="37"/>
  <c r="K617" i="37"/>
  <c r="L601" i="37"/>
  <c r="J601" i="37"/>
  <c r="K601" i="37"/>
  <c r="L614" i="37"/>
  <c r="J614" i="37"/>
  <c r="K614" i="37"/>
  <c r="L609" i="37"/>
  <c r="J609" i="37"/>
  <c r="K609" i="37"/>
  <c r="L622" i="37"/>
  <c r="J622" i="37"/>
  <c r="K622" i="37"/>
  <c r="L599" i="37"/>
  <c r="J599" i="37"/>
  <c r="K599" i="37"/>
  <c r="L627" i="37"/>
  <c r="J627" i="37"/>
  <c r="K627" i="37"/>
  <c r="L638" i="37"/>
  <c r="J638" i="37"/>
  <c r="K638" i="37"/>
  <c r="L657" i="37"/>
  <c r="F632" i="37"/>
  <c r="I632" i="37" s="1"/>
  <c r="G632" i="37"/>
  <c r="H632" i="37" s="1"/>
  <c r="E663" i="37"/>
  <c r="E676" i="37"/>
  <c r="F645" i="37"/>
  <c r="G645" i="37"/>
  <c r="H645" i="37" s="1"/>
  <c r="E675" i="37"/>
  <c r="G644" i="37"/>
  <c r="H644" i="37" s="1"/>
  <c r="F644" i="37"/>
  <c r="I644" i="37" s="1"/>
  <c r="E664" i="37"/>
  <c r="G633" i="37"/>
  <c r="H633" i="37" s="1"/>
  <c r="F633" i="37"/>
  <c r="B674" i="37"/>
  <c r="D674" i="37" s="1"/>
  <c r="C643" i="37"/>
  <c r="F641" i="37"/>
  <c r="G641" i="37"/>
  <c r="H641" i="37" s="1"/>
  <c r="E668" i="37"/>
  <c r="F637" i="37"/>
  <c r="G637" i="37"/>
  <c r="H637" i="37" s="1"/>
  <c r="B670" i="37"/>
  <c r="D670" i="37" s="1"/>
  <c r="C639" i="37"/>
  <c r="I639" i="37" s="1"/>
  <c r="B697" i="37"/>
  <c r="D697" i="37" s="1"/>
  <c r="C666" i="37"/>
  <c r="B683" i="37"/>
  <c r="D683" i="37" s="1"/>
  <c r="C652" i="37"/>
  <c r="F648" i="37"/>
  <c r="G648" i="37"/>
  <c r="H648" i="37" s="1"/>
  <c r="B684" i="37"/>
  <c r="D684" i="37" s="1"/>
  <c r="C653" i="37"/>
  <c r="B664" i="37"/>
  <c r="D664" i="37" s="1"/>
  <c r="C633" i="37"/>
  <c r="E662" i="37"/>
  <c r="F631" i="37"/>
  <c r="I631" i="37" s="1"/>
  <c r="G631" i="37"/>
  <c r="H631" i="37" s="1"/>
  <c r="F635" i="37"/>
  <c r="I635" i="37" s="1"/>
  <c r="G635" i="37"/>
  <c r="H635" i="37" s="1"/>
  <c r="E719" i="37"/>
  <c r="F688" i="37"/>
  <c r="G688" i="37"/>
  <c r="B659" i="37"/>
  <c r="D659" i="37" s="1"/>
  <c r="C628" i="37"/>
  <c r="I628" i="37" s="1"/>
  <c r="B669" i="37"/>
  <c r="D669" i="37" s="1"/>
  <c r="C638" i="37"/>
  <c r="I638" i="37" s="1"/>
  <c r="B668" i="37"/>
  <c r="D668" i="37" s="1"/>
  <c r="C637" i="37"/>
  <c r="E696" i="37"/>
  <c r="F665" i="37"/>
  <c r="G665" i="37"/>
  <c r="H665" i="37" s="1"/>
  <c r="E671" i="37"/>
  <c r="F640" i="37"/>
  <c r="G640" i="37"/>
  <c r="H640" i="37" s="1"/>
  <c r="E677" i="37"/>
  <c r="F646" i="37"/>
  <c r="G646" i="37"/>
  <c r="H646" i="37" s="1"/>
  <c r="B676" i="37"/>
  <c r="D676" i="37" s="1"/>
  <c r="C645" i="37"/>
  <c r="C656" i="37"/>
  <c r="B687" i="37"/>
  <c r="D687" i="37" s="1"/>
  <c r="B685" i="37"/>
  <c r="D685" i="37" s="1"/>
  <c r="C654" i="37"/>
  <c r="B673" i="37"/>
  <c r="D673" i="37" s="1"/>
  <c r="C642" i="37"/>
  <c r="E680" i="37"/>
  <c r="F649" i="37"/>
  <c r="G649" i="37"/>
  <c r="H649" i="37" s="1"/>
  <c r="E686" i="37"/>
  <c r="F655" i="37"/>
  <c r="G655" i="37"/>
  <c r="B694" i="37"/>
  <c r="D694" i="37" s="1"/>
  <c r="C663" i="37"/>
  <c r="B660" i="37"/>
  <c r="D660" i="37" s="1"/>
  <c r="C629" i="37"/>
  <c r="I629" i="37" s="1"/>
  <c r="F653" i="37"/>
  <c r="G653" i="37"/>
  <c r="H653" i="37" s="1"/>
  <c r="B706" i="37"/>
  <c r="D706" i="37" s="1"/>
  <c r="C675" i="37"/>
  <c r="B688" i="37"/>
  <c r="D688" i="37" s="1"/>
  <c r="C657" i="37"/>
  <c r="I657" i="37" s="1"/>
  <c r="B661" i="37"/>
  <c r="D661" i="37" s="1"/>
  <c r="C630" i="37"/>
  <c r="B693" i="37"/>
  <c r="D693" i="37" s="1"/>
  <c r="C662" i="37"/>
  <c r="E712" i="37"/>
  <c r="F681" i="37"/>
  <c r="G681" i="37"/>
  <c r="H681" i="37" s="1"/>
  <c r="F630" i="37"/>
  <c r="G630" i="37"/>
  <c r="H630" i="37" s="1"/>
  <c r="F636" i="37"/>
  <c r="G636" i="37"/>
  <c r="H636" i="37" s="1"/>
  <c r="F660" i="37"/>
  <c r="G660" i="37"/>
  <c r="F642" i="37"/>
  <c r="G642" i="37"/>
  <c r="H642" i="37" s="1"/>
  <c r="E683" i="37"/>
  <c r="F652" i="37"/>
  <c r="G652" i="37"/>
  <c r="H652" i="37" s="1"/>
  <c r="C624" i="37"/>
  <c r="I624" i="37" s="1"/>
  <c r="B655" i="37"/>
  <c r="D655" i="37" s="1"/>
  <c r="E674" i="37"/>
  <c r="F643" i="37"/>
  <c r="G643" i="37"/>
  <c r="H643" i="37" s="1"/>
  <c r="B672" i="37"/>
  <c r="D672" i="37" s="1"/>
  <c r="C641" i="37"/>
  <c r="B680" i="37"/>
  <c r="D680" i="37" s="1"/>
  <c r="C649" i="37"/>
  <c r="B689" i="37"/>
  <c r="D689" i="37" s="1"/>
  <c r="C658" i="37"/>
  <c r="B671" i="37"/>
  <c r="D671" i="37" s="1"/>
  <c r="C640" i="37"/>
  <c r="B679" i="37"/>
  <c r="D679" i="37" s="1"/>
  <c r="C648" i="37"/>
  <c r="F654" i="37"/>
  <c r="G654" i="37"/>
  <c r="H654" i="37" s="1"/>
  <c r="F659" i="37"/>
  <c r="G659" i="37"/>
  <c r="F647" i="37"/>
  <c r="G647" i="37"/>
  <c r="H647" i="37" s="1"/>
  <c r="B678" i="37"/>
  <c r="D678" i="37" s="1"/>
  <c r="C647" i="37"/>
  <c r="E713" i="37"/>
  <c r="F682" i="37"/>
  <c r="G682" i="37"/>
  <c r="E689" i="37"/>
  <c r="F658" i="37"/>
  <c r="G658" i="37"/>
  <c r="H658" i="37" s="1"/>
  <c r="E700" i="37"/>
  <c r="F669" i="37"/>
  <c r="G669" i="37"/>
  <c r="E656" i="37"/>
  <c r="F625" i="37"/>
  <c r="I625" i="37" s="1"/>
  <c r="G625" i="37"/>
  <c r="H625" i="37" s="1"/>
  <c r="E701" i="37"/>
  <c r="F670" i="37"/>
  <c r="G670" i="37"/>
  <c r="H670" i="37" s="1"/>
  <c r="B712" i="37"/>
  <c r="D712" i="37" s="1"/>
  <c r="C681" i="37"/>
  <c r="B682" i="37"/>
  <c r="D682" i="37" s="1"/>
  <c r="C651" i="37"/>
  <c r="I651" i="37" s="1"/>
  <c r="B696" i="37"/>
  <c r="D696" i="37" s="1"/>
  <c r="C665" i="37"/>
  <c r="B677" i="37"/>
  <c r="D677" i="37" s="1"/>
  <c r="C646" i="37"/>
  <c r="B667" i="37"/>
  <c r="D667" i="37" s="1"/>
  <c r="C636" i="37"/>
  <c r="E661" i="37"/>
  <c r="E667" i="37"/>
  <c r="E684" i="37"/>
  <c r="E673" i="37"/>
  <c r="E690" i="37"/>
  <c r="E678" i="37"/>
  <c r="E672" i="37"/>
  <c r="E685" i="37"/>
  <c r="E691" i="37"/>
  <c r="E679" i="37"/>
  <c r="E666" i="37"/>
  <c r="J628" i="37" l="1"/>
  <c r="H669" i="37"/>
  <c r="H659" i="37"/>
  <c r="H660" i="37"/>
  <c r="K660" i="37" s="1"/>
  <c r="K628" i="37"/>
  <c r="K624" i="37"/>
  <c r="J624" i="37"/>
  <c r="J639" i="37"/>
  <c r="K657" i="37"/>
  <c r="K629" i="37"/>
  <c r="K639" i="37"/>
  <c r="J629" i="37"/>
  <c r="H688" i="37"/>
  <c r="L688" i="37" s="1"/>
  <c r="H682" i="37"/>
  <c r="K682" i="37" s="1"/>
  <c r="H655" i="37"/>
  <c r="J655" i="37" s="1"/>
  <c r="I646" i="37"/>
  <c r="I648" i="37"/>
  <c r="I649" i="37"/>
  <c r="I665" i="37"/>
  <c r="I645" i="37"/>
  <c r="I640" i="37"/>
  <c r="I647" i="37"/>
  <c r="I658" i="37"/>
  <c r="I636" i="37"/>
  <c r="I654" i="37"/>
  <c r="I630" i="37"/>
  <c r="I642" i="37"/>
  <c r="I643" i="37"/>
  <c r="I637" i="37"/>
  <c r="I641" i="37"/>
  <c r="I633" i="37"/>
  <c r="I652" i="37"/>
  <c r="I653" i="37"/>
  <c r="I681" i="37"/>
  <c r="L630" i="37"/>
  <c r="J630" i="37"/>
  <c r="K630" i="37"/>
  <c r="L670" i="37"/>
  <c r="J670" i="37"/>
  <c r="K670" i="37"/>
  <c r="L669" i="37"/>
  <c r="J669" i="37"/>
  <c r="K669" i="37"/>
  <c r="L653" i="37"/>
  <c r="J653" i="37"/>
  <c r="K653" i="37"/>
  <c r="L644" i="37"/>
  <c r="J644" i="37"/>
  <c r="K644" i="37"/>
  <c r="L632" i="37"/>
  <c r="J632" i="37"/>
  <c r="K632" i="37"/>
  <c r="L647" i="37"/>
  <c r="J647" i="37"/>
  <c r="K647" i="37"/>
  <c r="L640" i="37"/>
  <c r="J640" i="37"/>
  <c r="K640" i="37"/>
  <c r="J660" i="37"/>
  <c r="L681" i="37"/>
  <c r="J681" i="37"/>
  <c r="K681" i="37"/>
  <c r="L637" i="37"/>
  <c r="J637" i="37"/>
  <c r="K637" i="37"/>
  <c r="L648" i="37"/>
  <c r="J648" i="37"/>
  <c r="K648" i="37"/>
  <c r="L652" i="37"/>
  <c r="J652" i="37"/>
  <c r="K652" i="37"/>
  <c r="L646" i="37"/>
  <c r="K646" i="37"/>
  <c r="J646" i="37"/>
  <c r="L665" i="37"/>
  <c r="J665" i="37"/>
  <c r="K665" i="37"/>
  <c r="L635" i="37"/>
  <c r="J635" i="37"/>
  <c r="K635" i="37"/>
  <c r="L645" i="37"/>
  <c r="J645" i="37"/>
  <c r="K645" i="37"/>
  <c r="K688" i="37"/>
  <c r="J688" i="37"/>
  <c r="J625" i="37"/>
  <c r="L625" i="37"/>
  <c r="K625" i="37"/>
  <c r="L658" i="37"/>
  <c r="J658" i="37"/>
  <c r="K658" i="37"/>
  <c r="L654" i="37"/>
  <c r="J654" i="37"/>
  <c r="K654" i="37"/>
  <c r="L643" i="37"/>
  <c r="J643" i="37"/>
  <c r="K643" i="37"/>
  <c r="L636" i="37"/>
  <c r="J636" i="37"/>
  <c r="K636" i="37"/>
  <c r="L649" i="37"/>
  <c r="J649" i="37"/>
  <c r="K649" i="37"/>
  <c r="L633" i="37"/>
  <c r="J633" i="37"/>
  <c r="K633" i="37"/>
  <c r="L642" i="37"/>
  <c r="J642" i="37"/>
  <c r="K642" i="37"/>
  <c r="J659" i="37"/>
  <c r="K659" i="37"/>
  <c r="L659" i="37"/>
  <c r="L631" i="37"/>
  <c r="J631" i="37"/>
  <c r="K631" i="37"/>
  <c r="J641" i="37"/>
  <c r="L641" i="37"/>
  <c r="K641" i="37"/>
  <c r="E707" i="37"/>
  <c r="F676" i="37"/>
  <c r="G676" i="37"/>
  <c r="H676" i="37" s="1"/>
  <c r="E695" i="37"/>
  <c r="F664" i="37"/>
  <c r="G664" i="37"/>
  <c r="H664" i="37" s="1"/>
  <c r="E706" i="37"/>
  <c r="G675" i="37"/>
  <c r="H675" i="37" s="1"/>
  <c r="F675" i="37"/>
  <c r="I675" i="37" s="1"/>
  <c r="G663" i="37"/>
  <c r="H663" i="37" s="1"/>
  <c r="E694" i="37"/>
  <c r="F663" i="37"/>
  <c r="I663" i="37" s="1"/>
  <c r="B705" i="37"/>
  <c r="D705" i="37" s="1"/>
  <c r="C674" i="37"/>
  <c r="B718" i="37"/>
  <c r="D718" i="37" s="1"/>
  <c r="C687" i="37"/>
  <c r="B690" i="37"/>
  <c r="D690" i="37" s="1"/>
  <c r="C659" i="37"/>
  <c r="I659" i="37" s="1"/>
  <c r="B701" i="37"/>
  <c r="D701" i="37" s="1"/>
  <c r="C670" i="37"/>
  <c r="I670" i="37" s="1"/>
  <c r="F690" i="37"/>
  <c r="G690" i="37"/>
  <c r="B686" i="37"/>
  <c r="D686" i="37" s="1"/>
  <c r="C655" i="37"/>
  <c r="I655" i="37" s="1"/>
  <c r="B691" i="37"/>
  <c r="D691" i="37" s="1"/>
  <c r="C660" i="37"/>
  <c r="I660" i="37" s="1"/>
  <c r="B727" i="37"/>
  <c r="D727" i="37" s="1"/>
  <c r="C696" i="37"/>
  <c r="E744" i="37"/>
  <c r="F713" i="37"/>
  <c r="G713" i="37"/>
  <c r="E714" i="37"/>
  <c r="F683" i="37"/>
  <c r="G683" i="37"/>
  <c r="H683" i="37" s="1"/>
  <c r="E717" i="37"/>
  <c r="F686" i="37"/>
  <c r="G686" i="37"/>
  <c r="E708" i="37"/>
  <c r="F677" i="37"/>
  <c r="G677" i="37"/>
  <c r="H677" i="37" s="1"/>
  <c r="E727" i="37"/>
  <c r="F696" i="37"/>
  <c r="G696" i="37"/>
  <c r="H696" i="37" s="1"/>
  <c r="E693" i="37"/>
  <c r="F662" i="37"/>
  <c r="I662" i="37" s="1"/>
  <c r="G662" i="37"/>
  <c r="H662" i="37" s="1"/>
  <c r="B715" i="37"/>
  <c r="D715" i="37" s="1"/>
  <c r="C684" i="37"/>
  <c r="B728" i="37"/>
  <c r="D728" i="37" s="1"/>
  <c r="C697" i="37"/>
  <c r="G691" i="37"/>
  <c r="F691" i="37"/>
  <c r="F678" i="37"/>
  <c r="G678" i="37"/>
  <c r="H678" i="37" s="1"/>
  <c r="F684" i="37"/>
  <c r="G684" i="37"/>
  <c r="H684" i="37" s="1"/>
  <c r="E743" i="37"/>
  <c r="G712" i="37"/>
  <c r="H712" i="37" s="1"/>
  <c r="F712" i="37"/>
  <c r="B710" i="37"/>
  <c r="D710" i="37" s="1"/>
  <c r="C679" i="37"/>
  <c r="B711" i="37"/>
  <c r="D711" i="37" s="1"/>
  <c r="C680" i="37"/>
  <c r="B737" i="37"/>
  <c r="D737" i="37" s="1"/>
  <c r="C706" i="37"/>
  <c r="B716" i="37"/>
  <c r="D716" i="37" s="1"/>
  <c r="C685" i="37"/>
  <c r="E750" i="37"/>
  <c r="G719" i="37"/>
  <c r="F719" i="37"/>
  <c r="B695" i="37"/>
  <c r="D695" i="37" s="1"/>
  <c r="C664" i="37"/>
  <c r="E699" i="37"/>
  <c r="F668" i="37"/>
  <c r="G668" i="37"/>
  <c r="H668" i="37" s="1"/>
  <c r="E732" i="37"/>
  <c r="F701" i="37"/>
  <c r="G701" i="37"/>
  <c r="E731" i="37"/>
  <c r="F700" i="37"/>
  <c r="G700" i="37"/>
  <c r="B702" i="37"/>
  <c r="D702" i="37" s="1"/>
  <c r="C671" i="37"/>
  <c r="B692" i="37"/>
  <c r="D692" i="37" s="1"/>
  <c r="C661" i="37"/>
  <c r="B704" i="37"/>
  <c r="D704" i="37" s="1"/>
  <c r="C673" i="37"/>
  <c r="F685" i="37"/>
  <c r="G685" i="37"/>
  <c r="H685" i="37" s="1"/>
  <c r="F672" i="37"/>
  <c r="G672" i="37"/>
  <c r="H672" i="37" s="1"/>
  <c r="F673" i="37"/>
  <c r="G673" i="37"/>
  <c r="H673" i="37" s="1"/>
  <c r="F667" i="37"/>
  <c r="G667" i="37"/>
  <c r="H667" i="37" s="1"/>
  <c r="F661" i="37"/>
  <c r="G661" i="37"/>
  <c r="H661" i="37" s="1"/>
  <c r="B708" i="37"/>
  <c r="D708" i="37" s="1"/>
  <c r="C677" i="37"/>
  <c r="I677" i="37" s="1"/>
  <c r="B743" i="37"/>
  <c r="D743" i="37" s="1"/>
  <c r="C712" i="37"/>
  <c r="I712" i="37" s="1"/>
  <c r="E687" i="37"/>
  <c r="F656" i="37"/>
  <c r="I656" i="37" s="1"/>
  <c r="G656" i="37"/>
  <c r="H656" i="37" s="1"/>
  <c r="E720" i="37"/>
  <c r="F689" i="37"/>
  <c r="G689" i="37"/>
  <c r="H689" i="37" s="1"/>
  <c r="B709" i="37"/>
  <c r="D709" i="37" s="1"/>
  <c r="C678" i="37"/>
  <c r="E705" i="37"/>
  <c r="F674" i="37"/>
  <c r="G674" i="37"/>
  <c r="H674" i="37" s="1"/>
  <c r="C669" i="37"/>
  <c r="I669" i="37" s="1"/>
  <c r="B700" i="37"/>
  <c r="D700" i="37" s="1"/>
  <c r="B698" i="37"/>
  <c r="D698" i="37" s="1"/>
  <c r="C667" i="37"/>
  <c r="B713" i="37"/>
  <c r="D713" i="37" s="1"/>
  <c r="C682" i="37"/>
  <c r="I682" i="37" s="1"/>
  <c r="B699" i="37"/>
  <c r="D699" i="37" s="1"/>
  <c r="C668" i="37"/>
  <c r="B714" i="37"/>
  <c r="D714" i="37" s="1"/>
  <c r="C683" i="37"/>
  <c r="F679" i="37"/>
  <c r="G679" i="37"/>
  <c r="H679" i="37" s="1"/>
  <c r="F666" i="37"/>
  <c r="I666" i="37" s="1"/>
  <c r="G666" i="37"/>
  <c r="H666" i="37" s="1"/>
  <c r="B720" i="37"/>
  <c r="D720" i="37" s="1"/>
  <c r="C689" i="37"/>
  <c r="B703" i="37"/>
  <c r="D703" i="37" s="1"/>
  <c r="C672" i="37"/>
  <c r="B724" i="37"/>
  <c r="D724" i="37" s="1"/>
  <c r="C693" i="37"/>
  <c r="B719" i="37"/>
  <c r="D719" i="37" s="1"/>
  <c r="C688" i="37"/>
  <c r="I688" i="37" s="1"/>
  <c r="B725" i="37"/>
  <c r="D725" i="37" s="1"/>
  <c r="C694" i="37"/>
  <c r="F680" i="37"/>
  <c r="E711" i="37"/>
  <c r="G680" i="37"/>
  <c r="H680" i="37" s="1"/>
  <c r="B707" i="37"/>
  <c r="D707" i="37" s="1"/>
  <c r="C676" i="37"/>
  <c r="I676" i="37" s="1"/>
  <c r="E702" i="37"/>
  <c r="F671" i="37"/>
  <c r="G671" i="37"/>
  <c r="H671" i="37" s="1"/>
  <c r="E703" i="37"/>
  <c r="E721" i="37"/>
  <c r="E697" i="37"/>
  <c r="E710" i="37"/>
  <c r="E716" i="37"/>
  <c r="E698" i="37"/>
  <c r="E722" i="37"/>
  <c r="E709" i="37"/>
  <c r="E704" i="37"/>
  <c r="E715" i="37"/>
  <c r="E692" i="37"/>
  <c r="H686" i="37" l="1"/>
  <c r="L660" i="37"/>
  <c r="I673" i="37"/>
  <c r="L655" i="37"/>
  <c r="L682" i="37"/>
  <c r="H700" i="37"/>
  <c r="L700" i="37" s="1"/>
  <c r="H691" i="37"/>
  <c r="L691" i="37" s="1"/>
  <c r="K655" i="37"/>
  <c r="J682" i="37"/>
  <c r="H690" i="37"/>
  <c r="J690" i="37" s="1"/>
  <c r="H719" i="37"/>
  <c r="K719" i="37" s="1"/>
  <c r="H713" i="37"/>
  <c r="L713" i="37" s="1"/>
  <c r="I668" i="37"/>
  <c r="H701" i="37"/>
  <c r="J701" i="37" s="1"/>
  <c r="I683" i="37"/>
  <c r="I672" i="37"/>
  <c r="I678" i="37"/>
  <c r="I661" i="37"/>
  <c r="I685" i="37"/>
  <c r="I679" i="37"/>
  <c r="I664" i="37"/>
  <c r="I684" i="37"/>
  <c r="I671" i="37"/>
  <c r="I696" i="37"/>
  <c r="I680" i="37"/>
  <c r="I689" i="37"/>
  <c r="I667" i="37"/>
  <c r="I674" i="37"/>
  <c r="L668" i="37"/>
  <c r="J668" i="37"/>
  <c r="K668" i="37"/>
  <c r="L676" i="37"/>
  <c r="J676" i="37"/>
  <c r="K676" i="37"/>
  <c r="L656" i="37"/>
  <c r="J656" i="37"/>
  <c r="K656" i="37"/>
  <c r="L684" i="37"/>
  <c r="J684" i="37"/>
  <c r="K684" i="37"/>
  <c r="L675" i="37"/>
  <c r="J675" i="37"/>
  <c r="K675" i="37"/>
  <c r="L673" i="37"/>
  <c r="J673" i="37"/>
  <c r="K673" i="37"/>
  <c r="K691" i="37"/>
  <c r="L696" i="37"/>
  <c r="J696" i="37"/>
  <c r="K696" i="37"/>
  <c r="L671" i="37"/>
  <c r="J671" i="37"/>
  <c r="K671" i="37"/>
  <c r="L666" i="37"/>
  <c r="J666" i="37"/>
  <c r="K666" i="37"/>
  <c r="L678" i="37"/>
  <c r="J678" i="37"/>
  <c r="K678" i="37"/>
  <c r="L664" i="37"/>
  <c r="K664" i="37"/>
  <c r="J664" i="37"/>
  <c r="L680" i="37"/>
  <c r="J680" i="37"/>
  <c r="K680" i="37"/>
  <c r="L672" i="37"/>
  <c r="J672" i="37"/>
  <c r="K672" i="37"/>
  <c r="L689" i="37"/>
  <c r="J689" i="37"/>
  <c r="K689" i="37"/>
  <c r="L667" i="37"/>
  <c r="J667" i="37"/>
  <c r="K667" i="37"/>
  <c r="L685" i="37"/>
  <c r="J685" i="37"/>
  <c r="K685" i="37"/>
  <c r="L661" i="37"/>
  <c r="J661" i="37"/>
  <c r="K661" i="37"/>
  <c r="L686" i="37"/>
  <c r="J686" i="37"/>
  <c r="K686" i="37"/>
  <c r="L679" i="37"/>
  <c r="J679" i="37"/>
  <c r="K679" i="37"/>
  <c r="L674" i="37"/>
  <c r="J674" i="37"/>
  <c r="K674" i="37"/>
  <c r="L712" i="37"/>
  <c r="K712" i="37"/>
  <c r="J712" i="37"/>
  <c r="L662" i="37"/>
  <c r="J662" i="37"/>
  <c r="K662" i="37"/>
  <c r="J677" i="37"/>
  <c r="K677" i="37"/>
  <c r="L677" i="37"/>
  <c r="L683" i="37"/>
  <c r="J683" i="37"/>
  <c r="K683" i="37"/>
  <c r="L663" i="37"/>
  <c r="J663" i="37"/>
  <c r="K663" i="37"/>
  <c r="E737" i="37"/>
  <c r="F706" i="37"/>
  <c r="I706" i="37" s="1"/>
  <c r="G706" i="37"/>
  <c r="H706" i="37" s="1"/>
  <c r="E725" i="37"/>
  <c r="G694" i="37"/>
  <c r="H694" i="37" s="1"/>
  <c r="F694" i="37"/>
  <c r="I694" i="37" s="1"/>
  <c r="G695" i="37"/>
  <c r="H695" i="37" s="1"/>
  <c r="E726" i="37"/>
  <c r="F695" i="37"/>
  <c r="G707" i="37"/>
  <c r="H707" i="37" s="1"/>
  <c r="F707" i="37"/>
  <c r="E738" i="37"/>
  <c r="C705" i="37"/>
  <c r="B736" i="37"/>
  <c r="D736" i="37" s="1"/>
  <c r="F715" i="37"/>
  <c r="G715" i="37"/>
  <c r="H715" i="37" s="1"/>
  <c r="F716" i="37"/>
  <c r="G716" i="37"/>
  <c r="H716" i="37" s="1"/>
  <c r="F703" i="37"/>
  <c r="G703" i="37"/>
  <c r="H703" i="37" s="1"/>
  <c r="B746" i="37"/>
  <c r="D746" i="37" s="1"/>
  <c r="C715" i="37"/>
  <c r="E748" i="37"/>
  <c r="F717" i="37"/>
  <c r="G717" i="37"/>
  <c r="B721" i="37"/>
  <c r="D721" i="37" s="1"/>
  <c r="C690" i="37"/>
  <c r="I690" i="37" s="1"/>
  <c r="F704" i="37"/>
  <c r="G704" i="37"/>
  <c r="H704" i="37" s="1"/>
  <c r="B751" i="37"/>
  <c r="D751" i="37" s="1"/>
  <c r="C720" i="37"/>
  <c r="B744" i="37"/>
  <c r="D744" i="37" s="1"/>
  <c r="C713" i="37"/>
  <c r="I713" i="37" s="1"/>
  <c r="G705" i="37"/>
  <c r="H705" i="37" s="1"/>
  <c r="F705" i="37"/>
  <c r="E736" i="37"/>
  <c r="B774" i="37"/>
  <c r="D774" i="37" s="1"/>
  <c r="C743" i="37"/>
  <c r="B723" i="37"/>
  <c r="D723" i="37" s="1"/>
  <c r="C692" i="37"/>
  <c r="B726" i="37"/>
  <c r="D726" i="37" s="1"/>
  <c r="C695" i="37"/>
  <c r="E774" i="37"/>
  <c r="F743" i="37"/>
  <c r="G743" i="37"/>
  <c r="H743" i="37" s="1"/>
  <c r="F698" i="37"/>
  <c r="G698" i="37"/>
  <c r="H698" i="37" s="1"/>
  <c r="B742" i="37"/>
  <c r="D742" i="37" s="1"/>
  <c r="C711" i="37"/>
  <c r="E758" i="37"/>
  <c r="F727" i="37"/>
  <c r="G727" i="37"/>
  <c r="H727" i="37" s="1"/>
  <c r="B722" i="37"/>
  <c r="D722" i="37" s="1"/>
  <c r="C691" i="37"/>
  <c r="I691" i="37" s="1"/>
  <c r="E742" i="37"/>
  <c r="F711" i="37"/>
  <c r="G711" i="37"/>
  <c r="H711" i="37" s="1"/>
  <c r="E730" i="37"/>
  <c r="F699" i="37"/>
  <c r="G699" i="37"/>
  <c r="H699" i="37" s="1"/>
  <c r="B755" i="37"/>
  <c r="D755" i="37" s="1"/>
  <c r="C724" i="37"/>
  <c r="E781" i="37"/>
  <c r="F750" i="37"/>
  <c r="G750" i="37"/>
  <c r="B768" i="37"/>
  <c r="D768" i="37" s="1"/>
  <c r="C737" i="37"/>
  <c r="B741" i="37"/>
  <c r="D741" i="37" s="1"/>
  <c r="C710" i="37"/>
  <c r="F722" i="37"/>
  <c r="G722" i="37"/>
  <c r="H722" i="37" s="1"/>
  <c r="B730" i="37"/>
  <c r="D730" i="37" s="1"/>
  <c r="C699" i="37"/>
  <c r="B729" i="37"/>
  <c r="D729" i="37" s="1"/>
  <c r="C698" i="37"/>
  <c r="B740" i="37"/>
  <c r="D740" i="37" s="1"/>
  <c r="C709" i="37"/>
  <c r="E718" i="37"/>
  <c r="G687" i="37"/>
  <c r="H687" i="37" s="1"/>
  <c r="F687" i="37"/>
  <c r="I687" i="37" s="1"/>
  <c r="F697" i="37"/>
  <c r="I697" i="37" s="1"/>
  <c r="G697" i="37"/>
  <c r="H697" i="37" s="1"/>
  <c r="G721" i="37"/>
  <c r="H721" i="37" s="1"/>
  <c r="F721" i="37"/>
  <c r="B745" i="37"/>
  <c r="D745" i="37" s="1"/>
  <c r="C714" i="37"/>
  <c r="B739" i="37"/>
  <c r="D739" i="37" s="1"/>
  <c r="C708" i="37"/>
  <c r="B735" i="37"/>
  <c r="D735" i="37" s="1"/>
  <c r="C704" i="37"/>
  <c r="B733" i="37"/>
  <c r="D733" i="37" s="1"/>
  <c r="C702" i="37"/>
  <c r="E762" i="37"/>
  <c r="F731" i="37"/>
  <c r="G731" i="37"/>
  <c r="E724" i="37"/>
  <c r="F693" i="37"/>
  <c r="I693" i="37" s="1"/>
  <c r="G693" i="37"/>
  <c r="H693" i="37" s="1"/>
  <c r="E739" i="37"/>
  <c r="F708" i="37"/>
  <c r="G708" i="37"/>
  <c r="H708" i="37" s="1"/>
  <c r="E745" i="37"/>
  <c r="F714" i="37"/>
  <c r="G714" i="37"/>
  <c r="H714" i="37" s="1"/>
  <c r="G709" i="37"/>
  <c r="H709" i="37" s="1"/>
  <c r="F709" i="37"/>
  <c r="F710" i="37"/>
  <c r="G710" i="37"/>
  <c r="H710" i="37" s="1"/>
  <c r="E733" i="37"/>
  <c r="G702" i="37"/>
  <c r="H702" i="37" s="1"/>
  <c r="F702" i="37"/>
  <c r="B756" i="37"/>
  <c r="D756" i="37" s="1"/>
  <c r="C725" i="37"/>
  <c r="E763" i="37"/>
  <c r="F732" i="37"/>
  <c r="G732" i="37"/>
  <c r="E775" i="37"/>
  <c r="F744" i="37"/>
  <c r="G744" i="37"/>
  <c r="H744" i="37" s="1"/>
  <c r="B734" i="37"/>
  <c r="D734" i="37" s="1"/>
  <c r="C703" i="37"/>
  <c r="I703" i="37" s="1"/>
  <c r="F692" i="37"/>
  <c r="G692" i="37"/>
  <c r="H692" i="37" s="1"/>
  <c r="B738" i="37"/>
  <c r="D738" i="37" s="1"/>
  <c r="C707" i="37"/>
  <c r="I707" i="37" s="1"/>
  <c r="B750" i="37"/>
  <c r="D750" i="37" s="1"/>
  <c r="C719" i="37"/>
  <c r="I719" i="37" s="1"/>
  <c r="B731" i="37"/>
  <c r="D731" i="37" s="1"/>
  <c r="C700" i="37"/>
  <c r="I700" i="37" s="1"/>
  <c r="E751" i="37"/>
  <c r="F720" i="37"/>
  <c r="G720" i="37"/>
  <c r="H720" i="37" s="1"/>
  <c r="B747" i="37"/>
  <c r="D747" i="37" s="1"/>
  <c r="C716" i="37"/>
  <c r="B759" i="37"/>
  <c r="D759" i="37" s="1"/>
  <c r="C728" i="37"/>
  <c r="B758" i="37"/>
  <c r="D758" i="37" s="1"/>
  <c r="C727" i="37"/>
  <c r="B717" i="37"/>
  <c r="D717" i="37" s="1"/>
  <c r="C686" i="37"/>
  <c r="I686" i="37" s="1"/>
  <c r="B732" i="37"/>
  <c r="D732" i="37" s="1"/>
  <c r="C701" i="37"/>
  <c r="I701" i="37" s="1"/>
  <c r="B749" i="37"/>
  <c r="D749" i="37" s="1"/>
  <c r="C718" i="37"/>
  <c r="E746" i="37"/>
  <c r="E734" i="37"/>
  <c r="E723" i="37"/>
  <c r="E740" i="37"/>
  <c r="E747" i="37"/>
  <c r="E728" i="37"/>
  <c r="E752" i="37"/>
  <c r="E735" i="37"/>
  <c r="E753" i="37"/>
  <c r="E729" i="37"/>
  <c r="E741" i="37"/>
  <c r="K713" i="37" l="1"/>
  <c r="J713" i="37"/>
  <c r="J719" i="37"/>
  <c r="J691" i="37"/>
  <c r="L701" i="37"/>
  <c r="J700" i="37"/>
  <c r="I727" i="37"/>
  <c r="K701" i="37"/>
  <c r="K690" i="37"/>
  <c r="H732" i="37"/>
  <c r="J732" i="37" s="1"/>
  <c r="L690" i="37"/>
  <c r="K700" i="37"/>
  <c r="L719" i="37"/>
  <c r="I704" i="37"/>
  <c r="I695" i="37"/>
  <c r="H717" i="37"/>
  <c r="K717" i="37" s="1"/>
  <c r="H731" i="37"/>
  <c r="L731" i="37" s="1"/>
  <c r="H750" i="37"/>
  <c r="K750" i="37" s="1"/>
  <c r="I698" i="37"/>
  <c r="I715" i="37"/>
  <c r="I699" i="37"/>
  <c r="I716" i="37"/>
  <c r="I702" i="37"/>
  <c r="I714" i="37"/>
  <c r="I743" i="37"/>
  <c r="I711" i="37"/>
  <c r="I720" i="37"/>
  <c r="I705" i="37"/>
  <c r="I709" i="37"/>
  <c r="I708" i="37"/>
  <c r="I692" i="37"/>
  <c r="I710" i="37"/>
  <c r="L743" i="37"/>
  <c r="J743" i="37"/>
  <c r="K743" i="37"/>
  <c r="L732" i="37"/>
  <c r="L702" i="37"/>
  <c r="J702" i="37"/>
  <c r="K702" i="37"/>
  <c r="L714" i="37"/>
  <c r="J714" i="37"/>
  <c r="K714" i="37"/>
  <c r="J693" i="37"/>
  <c r="L693" i="37"/>
  <c r="K693" i="37"/>
  <c r="L703" i="37"/>
  <c r="J703" i="37"/>
  <c r="K703" i="37"/>
  <c r="L687" i="37"/>
  <c r="J687" i="37"/>
  <c r="K687" i="37"/>
  <c r="J717" i="37"/>
  <c r="J695" i="37"/>
  <c r="K695" i="37"/>
  <c r="L695" i="37"/>
  <c r="L711" i="37"/>
  <c r="J711" i="37"/>
  <c r="K711" i="37"/>
  <c r="L720" i="37"/>
  <c r="J720" i="37"/>
  <c r="K720" i="37"/>
  <c r="L710" i="37"/>
  <c r="J710" i="37"/>
  <c r="K710" i="37"/>
  <c r="L699" i="37"/>
  <c r="J699" i="37"/>
  <c r="K699" i="37"/>
  <c r="L716" i="37"/>
  <c r="J716" i="37"/>
  <c r="K716" i="37"/>
  <c r="L709" i="37"/>
  <c r="J709" i="37"/>
  <c r="K709" i="37"/>
  <c r="L706" i="37"/>
  <c r="K706" i="37"/>
  <c r="J706" i="37"/>
  <c r="L744" i="37"/>
  <c r="J744" i="37"/>
  <c r="K744" i="37"/>
  <c r="L708" i="37"/>
  <c r="J708" i="37"/>
  <c r="K708" i="37"/>
  <c r="K731" i="37"/>
  <c r="L721" i="37"/>
  <c r="J721" i="37"/>
  <c r="K721" i="37"/>
  <c r="L722" i="37"/>
  <c r="J722" i="37"/>
  <c r="K722" i="37"/>
  <c r="L698" i="37"/>
  <c r="J698" i="37"/>
  <c r="K698" i="37"/>
  <c r="L704" i="37"/>
  <c r="J704" i="37"/>
  <c r="K704" i="37"/>
  <c r="L694" i="37"/>
  <c r="K694" i="37"/>
  <c r="J694" i="37"/>
  <c r="L692" i="37"/>
  <c r="J692" i="37"/>
  <c r="K692" i="37"/>
  <c r="L697" i="37"/>
  <c r="J697" i="37"/>
  <c r="K697" i="37"/>
  <c r="L727" i="37"/>
  <c r="J727" i="37"/>
  <c r="K727" i="37"/>
  <c r="L705" i="37"/>
  <c r="J705" i="37"/>
  <c r="K705" i="37"/>
  <c r="L715" i="37"/>
  <c r="J715" i="37"/>
  <c r="K715" i="37"/>
  <c r="L707" i="37"/>
  <c r="J707" i="37"/>
  <c r="K707" i="37"/>
  <c r="G726" i="37"/>
  <c r="H726" i="37" s="1"/>
  <c r="E757" i="37"/>
  <c r="F726" i="37"/>
  <c r="E768" i="37"/>
  <c r="F737" i="37"/>
  <c r="I737" i="37" s="1"/>
  <c r="G737" i="37"/>
  <c r="H737" i="37" s="1"/>
  <c r="F738" i="37"/>
  <c r="G738" i="37"/>
  <c r="H738" i="37" s="1"/>
  <c r="E769" i="37"/>
  <c r="G725" i="37"/>
  <c r="H725" i="37" s="1"/>
  <c r="F725" i="37"/>
  <c r="I725" i="37" s="1"/>
  <c r="E756" i="37"/>
  <c r="B767" i="37"/>
  <c r="D767" i="37" s="1"/>
  <c r="C736" i="37"/>
  <c r="B748" i="37"/>
  <c r="D748" i="37" s="1"/>
  <c r="C717" i="37"/>
  <c r="I717" i="37" s="1"/>
  <c r="F741" i="37"/>
  <c r="G741" i="37"/>
  <c r="H741" i="37" s="1"/>
  <c r="F729" i="37"/>
  <c r="G729" i="37"/>
  <c r="H729" i="37" s="1"/>
  <c r="F753" i="37"/>
  <c r="G753" i="37"/>
  <c r="F747" i="37"/>
  <c r="G747" i="37"/>
  <c r="H747" i="37" s="1"/>
  <c r="B781" i="37"/>
  <c r="D781" i="37" s="1"/>
  <c r="C750" i="37"/>
  <c r="I750" i="37" s="1"/>
  <c r="E806" i="37"/>
  <c r="F775" i="37"/>
  <c r="G775" i="37"/>
  <c r="B764" i="37"/>
  <c r="D764" i="37" s="1"/>
  <c r="C733" i="37"/>
  <c r="B770" i="37"/>
  <c r="D770" i="37" s="1"/>
  <c r="C739" i="37"/>
  <c r="B786" i="37"/>
  <c r="D786" i="37" s="1"/>
  <c r="C755" i="37"/>
  <c r="E789" i="37"/>
  <c r="F758" i="37"/>
  <c r="G758" i="37"/>
  <c r="H758" i="37" s="1"/>
  <c r="E805" i="37"/>
  <c r="F774" i="37"/>
  <c r="G774" i="37"/>
  <c r="H774" i="37" s="1"/>
  <c r="B754" i="37"/>
  <c r="D754" i="37" s="1"/>
  <c r="C723" i="37"/>
  <c r="B752" i="37"/>
  <c r="D752" i="37" s="1"/>
  <c r="C721" i="37"/>
  <c r="I721" i="37" s="1"/>
  <c r="F735" i="37"/>
  <c r="G735" i="37"/>
  <c r="H735" i="37" s="1"/>
  <c r="F728" i="37"/>
  <c r="I728" i="37" s="1"/>
  <c r="G728" i="37"/>
  <c r="H728" i="37" s="1"/>
  <c r="F723" i="37"/>
  <c r="G723" i="37"/>
  <c r="H723" i="37" s="1"/>
  <c r="F734" i="37"/>
  <c r="G734" i="37"/>
  <c r="H734" i="37" s="1"/>
  <c r="B762" i="37"/>
  <c r="D762" i="37" s="1"/>
  <c r="C731" i="37"/>
  <c r="I731" i="37" s="1"/>
  <c r="E770" i="37"/>
  <c r="G739" i="37"/>
  <c r="H739" i="37" s="1"/>
  <c r="F739" i="37"/>
  <c r="E793" i="37"/>
  <c r="F762" i="37"/>
  <c r="G762" i="37"/>
  <c r="B766" i="37"/>
  <c r="D766" i="37" s="1"/>
  <c r="C735" i="37"/>
  <c r="E812" i="37"/>
  <c r="F781" i="37"/>
  <c r="G781" i="37"/>
  <c r="F752" i="37"/>
  <c r="G752" i="37"/>
  <c r="B790" i="37"/>
  <c r="D790" i="37" s="1"/>
  <c r="C759" i="37"/>
  <c r="B787" i="37"/>
  <c r="D787" i="37" s="1"/>
  <c r="C756" i="37"/>
  <c r="E773" i="37"/>
  <c r="F742" i="37"/>
  <c r="G742" i="37"/>
  <c r="H742" i="37" s="1"/>
  <c r="B763" i="37"/>
  <c r="D763" i="37" s="1"/>
  <c r="C732" i="37"/>
  <c r="I732" i="37" s="1"/>
  <c r="B778" i="37"/>
  <c r="D778" i="37" s="1"/>
  <c r="C747" i="37"/>
  <c r="I747" i="37" s="1"/>
  <c r="B765" i="37"/>
  <c r="D765" i="37" s="1"/>
  <c r="C734" i="37"/>
  <c r="E794" i="37"/>
  <c r="F763" i="37"/>
  <c r="G763" i="37"/>
  <c r="E749" i="37"/>
  <c r="F718" i="37"/>
  <c r="I718" i="37" s="1"/>
  <c r="G718" i="37"/>
  <c r="H718" i="37" s="1"/>
  <c r="B753" i="37"/>
  <c r="D753" i="37" s="1"/>
  <c r="C722" i="37"/>
  <c r="I722" i="37" s="1"/>
  <c r="E779" i="37"/>
  <c r="F748" i="37"/>
  <c r="G748" i="37"/>
  <c r="B760" i="37"/>
  <c r="D760" i="37" s="1"/>
  <c r="C729" i="37"/>
  <c r="E767" i="37"/>
  <c r="F736" i="37"/>
  <c r="G736" i="37"/>
  <c r="H736" i="37" s="1"/>
  <c r="E782" i="37"/>
  <c r="F751" i="37"/>
  <c r="G751" i="37"/>
  <c r="H751" i="37" s="1"/>
  <c r="E764" i="37"/>
  <c r="F733" i="37"/>
  <c r="G733" i="37"/>
  <c r="H733" i="37" s="1"/>
  <c r="B776" i="37"/>
  <c r="D776" i="37" s="1"/>
  <c r="C745" i="37"/>
  <c r="E761" i="37"/>
  <c r="G730" i="37"/>
  <c r="H730" i="37" s="1"/>
  <c r="F730" i="37"/>
  <c r="B773" i="37"/>
  <c r="D773" i="37" s="1"/>
  <c r="C742" i="37"/>
  <c r="I742" i="37" s="1"/>
  <c r="B757" i="37"/>
  <c r="D757" i="37" s="1"/>
  <c r="C726" i="37"/>
  <c r="C774" i="37"/>
  <c r="B805" i="37"/>
  <c r="D805" i="37" s="1"/>
  <c r="F746" i="37"/>
  <c r="G746" i="37"/>
  <c r="H746" i="37" s="1"/>
  <c r="B772" i="37"/>
  <c r="D772" i="37" s="1"/>
  <c r="C741" i="37"/>
  <c r="I741" i="37" s="1"/>
  <c r="B775" i="37"/>
  <c r="D775" i="37" s="1"/>
  <c r="C744" i="37"/>
  <c r="I744" i="37" s="1"/>
  <c r="B769" i="37"/>
  <c r="D769" i="37" s="1"/>
  <c r="C738" i="37"/>
  <c r="F740" i="37"/>
  <c r="G740" i="37"/>
  <c r="H740" i="37" s="1"/>
  <c r="B780" i="37"/>
  <c r="D780" i="37" s="1"/>
  <c r="C749" i="37"/>
  <c r="B789" i="37"/>
  <c r="D789" i="37" s="1"/>
  <c r="C758" i="37"/>
  <c r="E776" i="37"/>
  <c r="F745" i="37"/>
  <c r="G745" i="37"/>
  <c r="H745" i="37" s="1"/>
  <c r="E755" i="37"/>
  <c r="F724" i="37"/>
  <c r="I724" i="37" s="1"/>
  <c r="G724" i="37"/>
  <c r="H724" i="37" s="1"/>
  <c r="B771" i="37"/>
  <c r="D771" i="37" s="1"/>
  <c r="C740" i="37"/>
  <c r="B761" i="37"/>
  <c r="D761" i="37" s="1"/>
  <c r="C730" i="37"/>
  <c r="I730" i="37" s="1"/>
  <c r="B799" i="37"/>
  <c r="D799" i="37" s="1"/>
  <c r="C768" i="37"/>
  <c r="C751" i="37"/>
  <c r="I751" i="37" s="1"/>
  <c r="B782" i="37"/>
  <c r="D782" i="37" s="1"/>
  <c r="B777" i="37"/>
  <c r="D777" i="37" s="1"/>
  <c r="C746" i="37"/>
  <c r="E772" i="37"/>
  <c r="E759" i="37"/>
  <c r="E754" i="37"/>
  <c r="E760" i="37"/>
  <c r="E766" i="37"/>
  <c r="E771" i="37"/>
  <c r="E765" i="37"/>
  <c r="E784" i="37"/>
  <c r="E783" i="37"/>
  <c r="E778" i="37"/>
  <c r="E777" i="37"/>
  <c r="H748" i="37" l="1"/>
  <c r="J748" i="37" s="1"/>
  <c r="L717" i="37"/>
  <c r="L750" i="37"/>
  <c r="H762" i="37"/>
  <c r="K762" i="37" s="1"/>
  <c r="K732" i="37"/>
  <c r="J750" i="37"/>
  <c r="J731" i="37"/>
  <c r="H752" i="37"/>
  <c r="J752" i="37" s="1"/>
  <c r="H753" i="37"/>
  <c r="L753" i="37" s="1"/>
  <c r="I734" i="37"/>
  <c r="I735" i="37"/>
  <c r="H781" i="37"/>
  <c r="L781" i="37" s="1"/>
  <c r="H763" i="37"/>
  <c r="L763" i="37" s="1"/>
  <c r="I774" i="37"/>
  <c r="H775" i="37"/>
  <c r="L775" i="37" s="1"/>
  <c r="I723" i="37"/>
  <c r="I733" i="37"/>
  <c r="I745" i="37"/>
  <c r="I739" i="37"/>
  <c r="I758" i="37"/>
  <c r="I738" i="37"/>
  <c r="I736" i="37"/>
  <c r="I746" i="37"/>
  <c r="I740" i="37"/>
  <c r="I726" i="37"/>
  <c r="I729" i="37"/>
  <c r="L723" i="37"/>
  <c r="J723" i="37"/>
  <c r="K723" i="37"/>
  <c r="L724" i="37"/>
  <c r="K724" i="37"/>
  <c r="J724" i="37"/>
  <c r="L746" i="37"/>
  <c r="J746" i="37"/>
  <c r="K746" i="37"/>
  <c r="L748" i="37"/>
  <c r="K748" i="37"/>
  <c r="L752" i="37"/>
  <c r="K752" i="37"/>
  <c r="J758" i="37"/>
  <c r="K758" i="37"/>
  <c r="L758" i="37"/>
  <c r="J729" i="37"/>
  <c r="L729" i="37"/>
  <c r="K729" i="37"/>
  <c r="L738" i="37"/>
  <c r="J738" i="37"/>
  <c r="K738" i="37"/>
  <c r="L736" i="37"/>
  <c r="K736" i="37"/>
  <c r="J736" i="37"/>
  <c r="L728" i="37"/>
  <c r="J728" i="37"/>
  <c r="K728" i="37"/>
  <c r="L726" i="37"/>
  <c r="J726" i="37"/>
  <c r="K726" i="37"/>
  <c r="L739" i="37"/>
  <c r="J739" i="37"/>
  <c r="K739" i="37"/>
  <c r="L733" i="37"/>
  <c r="J733" i="37"/>
  <c r="K733" i="37"/>
  <c r="K781" i="37"/>
  <c r="L747" i="37"/>
  <c r="J747" i="37"/>
  <c r="K747" i="37"/>
  <c r="L741" i="37"/>
  <c r="J741" i="37"/>
  <c r="K741" i="37"/>
  <c r="L737" i="37"/>
  <c r="J737" i="37"/>
  <c r="K737" i="37"/>
  <c r="L718" i="37"/>
  <c r="K718" i="37"/>
  <c r="J718" i="37"/>
  <c r="J762" i="37"/>
  <c r="L745" i="37"/>
  <c r="J745" i="37"/>
  <c r="K745" i="37"/>
  <c r="L730" i="37"/>
  <c r="K730" i="37"/>
  <c r="J730" i="37"/>
  <c r="L734" i="37"/>
  <c r="J734" i="37"/>
  <c r="K734" i="37"/>
  <c r="L735" i="37"/>
  <c r="J735" i="37"/>
  <c r="K735" i="37"/>
  <c r="L774" i="37"/>
  <c r="J774" i="37"/>
  <c r="K774" i="37"/>
  <c r="J775" i="37"/>
  <c r="L742" i="37"/>
  <c r="K742" i="37"/>
  <c r="J742" i="37"/>
  <c r="L740" i="37"/>
  <c r="J740" i="37"/>
  <c r="K740" i="37"/>
  <c r="L751" i="37"/>
  <c r="J751" i="37"/>
  <c r="K751" i="37"/>
  <c r="J753" i="37"/>
  <c r="J725" i="37"/>
  <c r="K725" i="37"/>
  <c r="L725" i="37"/>
  <c r="E799" i="37"/>
  <c r="G768" i="37"/>
  <c r="H768" i="37" s="1"/>
  <c r="F768" i="37"/>
  <c r="I768" i="37" s="1"/>
  <c r="G769" i="37"/>
  <c r="H769" i="37" s="1"/>
  <c r="E800" i="37"/>
  <c r="F769" i="37"/>
  <c r="E788" i="37"/>
  <c r="F757" i="37"/>
  <c r="G757" i="37"/>
  <c r="H757" i="37" s="1"/>
  <c r="E787" i="37"/>
  <c r="F756" i="37"/>
  <c r="I756" i="37" s="1"/>
  <c r="G756" i="37"/>
  <c r="H756" i="37" s="1"/>
  <c r="C767" i="37"/>
  <c r="B798" i="37"/>
  <c r="D798" i="37" s="1"/>
  <c r="B796" i="37"/>
  <c r="D796" i="37" s="1"/>
  <c r="C765" i="37"/>
  <c r="B794" i="37"/>
  <c r="D794" i="37" s="1"/>
  <c r="C763" i="37"/>
  <c r="I763" i="37" s="1"/>
  <c r="F778" i="37"/>
  <c r="G778" i="37"/>
  <c r="H778" i="37" s="1"/>
  <c r="F784" i="37"/>
  <c r="G784" i="37"/>
  <c r="B802" i="37"/>
  <c r="D802" i="37" s="1"/>
  <c r="C771" i="37"/>
  <c r="F776" i="37"/>
  <c r="E807" i="37"/>
  <c r="G776" i="37"/>
  <c r="H776" i="37" s="1"/>
  <c r="B806" i="37"/>
  <c r="D806" i="37" s="1"/>
  <c r="C775" i="37"/>
  <c r="I775" i="37" s="1"/>
  <c r="B788" i="37"/>
  <c r="D788" i="37" s="1"/>
  <c r="C757" i="37"/>
  <c r="E843" i="37"/>
  <c r="F812" i="37"/>
  <c r="G812" i="37"/>
  <c r="B793" i="37"/>
  <c r="D793" i="37" s="1"/>
  <c r="C762" i="37"/>
  <c r="I762" i="37" s="1"/>
  <c r="B785" i="37"/>
  <c r="D785" i="37" s="1"/>
  <c r="C754" i="37"/>
  <c r="E820" i="37"/>
  <c r="F789" i="37"/>
  <c r="G789" i="37"/>
  <c r="H789" i="37" s="1"/>
  <c r="B795" i="37"/>
  <c r="D795" i="37" s="1"/>
  <c r="C764" i="37"/>
  <c r="B808" i="37"/>
  <c r="D808" i="37" s="1"/>
  <c r="C777" i="37"/>
  <c r="F777" i="37"/>
  <c r="G777" i="37"/>
  <c r="H777" i="37" s="1"/>
  <c r="F765" i="37"/>
  <c r="G765" i="37"/>
  <c r="H765" i="37" s="1"/>
  <c r="G766" i="37"/>
  <c r="H766" i="37" s="1"/>
  <c r="F766" i="37"/>
  <c r="F754" i="37"/>
  <c r="G754" i="37"/>
  <c r="H754" i="37" s="1"/>
  <c r="F772" i="37"/>
  <c r="G772" i="37"/>
  <c r="H772" i="37" s="1"/>
  <c r="B811" i="37"/>
  <c r="D811" i="37" s="1"/>
  <c r="C780" i="37"/>
  <c r="B800" i="37"/>
  <c r="D800" i="37" s="1"/>
  <c r="C769" i="37"/>
  <c r="B803" i="37"/>
  <c r="D803" i="37" s="1"/>
  <c r="C772" i="37"/>
  <c r="E795" i="37"/>
  <c r="F764" i="37"/>
  <c r="G764" i="37"/>
  <c r="H764" i="37" s="1"/>
  <c r="E780" i="37"/>
  <c r="F749" i="37"/>
  <c r="I749" i="37" s="1"/>
  <c r="G749" i="37"/>
  <c r="H749" i="37" s="1"/>
  <c r="B818" i="37"/>
  <c r="D818" i="37" s="1"/>
  <c r="C787" i="37"/>
  <c r="B797" i="37"/>
  <c r="D797" i="37" s="1"/>
  <c r="C766" i="37"/>
  <c r="E801" i="37"/>
  <c r="F770" i="37"/>
  <c r="G770" i="37"/>
  <c r="H770" i="37" s="1"/>
  <c r="B801" i="37"/>
  <c r="D801" i="37" s="1"/>
  <c r="C770" i="37"/>
  <c r="B836" i="37"/>
  <c r="D836" i="37" s="1"/>
  <c r="C805" i="37"/>
  <c r="F783" i="37"/>
  <c r="G783" i="37"/>
  <c r="B830" i="37"/>
  <c r="D830" i="37" s="1"/>
  <c r="C799" i="37"/>
  <c r="E786" i="37"/>
  <c r="F755" i="37"/>
  <c r="I755" i="37" s="1"/>
  <c r="G755" i="37"/>
  <c r="H755" i="37" s="1"/>
  <c r="B791" i="37"/>
  <c r="D791" i="37" s="1"/>
  <c r="C760" i="37"/>
  <c r="E810" i="37"/>
  <c r="F779" i="37"/>
  <c r="G779" i="37"/>
  <c r="B809" i="37"/>
  <c r="D809" i="37" s="1"/>
  <c r="C778" i="37"/>
  <c r="E836" i="37"/>
  <c r="F805" i="37"/>
  <c r="G805" i="37"/>
  <c r="H805" i="37" s="1"/>
  <c r="E837" i="37"/>
  <c r="F806" i="37"/>
  <c r="G806" i="37"/>
  <c r="E792" i="37"/>
  <c r="F761" i="37"/>
  <c r="G761" i="37"/>
  <c r="H761" i="37" s="1"/>
  <c r="B812" i="37"/>
  <c r="D812" i="37" s="1"/>
  <c r="C781" i="37"/>
  <c r="I781" i="37" s="1"/>
  <c r="B813" i="37"/>
  <c r="D813" i="37" s="1"/>
  <c r="C782" i="37"/>
  <c r="B792" i="37"/>
  <c r="D792" i="37" s="1"/>
  <c r="C761" i="37"/>
  <c r="B820" i="37"/>
  <c r="D820" i="37" s="1"/>
  <c r="C789" i="37"/>
  <c r="B804" i="37"/>
  <c r="D804" i="37" s="1"/>
  <c r="C773" i="37"/>
  <c r="E798" i="37"/>
  <c r="F767" i="37"/>
  <c r="G767" i="37"/>
  <c r="H767" i="37" s="1"/>
  <c r="E804" i="37"/>
  <c r="F773" i="37"/>
  <c r="G773" i="37"/>
  <c r="H773" i="37" s="1"/>
  <c r="B821" i="37"/>
  <c r="D821" i="37" s="1"/>
  <c r="C790" i="37"/>
  <c r="B783" i="37"/>
  <c r="D783" i="37" s="1"/>
  <c r="C752" i="37"/>
  <c r="I752" i="37" s="1"/>
  <c r="C786" i="37"/>
  <c r="B817" i="37"/>
  <c r="D817" i="37" s="1"/>
  <c r="F771" i="37"/>
  <c r="G771" i="37"/>
  <c r="H771" i="37" s="1"/>
  <c r="F760" i="37"/>
  <c r="G760" i="37"/>
  <c r="H760" i="37" s="1"/>
  <c r="F759" i="37"/>
  <c r="I759" i="37" s="1"/>
  <c r="G759" i="37"/>
  <c r="H759" i="37" s="1"/>
  <c r="B807" i="37"/>
  <c r="D807" i="37" s="1"/>
  <c r="C776" i="37"/>
  <c r="I776" i="37" s="1"/>
  <c r="E813" i="37"/>
  <c r="F782" i="37"/>
  <c r="G782" i="37"/>
  <c r="H782" i="37" s="1"/>
  <c r="B784" i="37"/>
  <c r="D784" i="37" s="1"/>
  <c r="C753" i="37"/>
  <c r="I753" i="37" s="1"/>
  <c r="E825" i="37"/>
  <c r="F794" i="37"/>
  <c r="G794" i="37"/>
  <c r="E824" i="37"/>
  <c r="F793" i="37"/>
  <c r="G793" i="37"/>
  <c r="B779" i="37"/>
  <c r="D779" i="37" s="1"/>
  <c r="C748" i="37"/>
  <c r="I748" i="37" s="1"/>
  <c r="E815" i="37"/>
  <c r="E802" i="37"/>
  <c r="E797" i="37"/>
  <c r="E790" i="37"/>
  <c r="E803" i="37"/>
  <c r="E808" i="37"/>
  <c r="E814" i="37"/>
  <c r="E796" i="37"/>
  <c r="E785" i="37"/>
  <c r="E809" i="37"/>
  <c r="E791" i="37"/>
  <c r="H18" i="22"/>
  <c r="H17" i="22"/>
  <c r="H21" i="22"/>
  <c r="H31" i="22"/>
  <c r="H30" i="22"/>
  <c r="H11" i="22"/>
  <c r="H28" i="22"/>
  <c r="H27" i="22"/>
  <c r="H26" i="22"/>
  <c r="H25" i="22"/>
  <c r="H24" i="22"/>
  <c r="H23" i="22"/>
  <c r="H19" i="22"/>
  <c r="H16" i="22"/>
  <c r="H15" i="22"/>
  <c r="H14" i="22"/>
  <c r="H12" i="22"/>
  <c r="H7" i="22"/>
  <c r="H8" i="22"/>
  <c r="H6" i="22"/>
  <c r="M17" i="2" s="1"/>
  <c r="J781" i="37" l="1"/>
  <c r="I773" i="37"/>
  <c r="K753" i="37"/>
  <c r="H794" i="37"/>
  <c r="L794" i="37" s="1"/>
  <c r="H779" i="37"/>
  <c r="L779" i="37" s="1"/>
  <c r="K775" i="37"/>
  <c r="L762" i="37"/>
  <c r="K763" i="37"/>
  <c r="J763" i="37"/>
  <c r="H806" i="37"/>
  <c r="L806" i="37" s="1"/>
  <c r="H783" i="37"/>
  <c r="L783" i="37" s="1"/>
  <c r="H793" i="37"/>
  <c r="K793" i="37" s="1"/>
  <c r="H812" i="37"/>
  <c r="K812" i="37" s="1"/>
  <c r="H784" i="37"/>
  <c r="L784" i="37" s="1"/>
  <c r="I777" i="37"/>
  <c r="I789" i="37"/>
  <c r="I757" i="37"/>
  <c r="I805" i="37"/>
  <c r="I761" i="37"/>
  <c r="I782" i="37"/>
  <c r="I760" i="37"/>
  <c r="I754" i="37"/>
  <c r="I772" i="37"/>
  <c r="I769" i="37"/>
  <c r="I778" i="37"/>
  <c r="I764" i="37"/>
  <c r="I767" i="37"/>
  <c r="I771" i="37"/>
  <c r="I766" i="37"/>
  <c r="I770" i="37"/>
  <c r="I765" i="37"/>
  <c r="L759" i="37"/>
  <c r="J759" i="37"/>
  <c r="K759" i="37"/>
  <c r="L782" i="37"/>
  <c r="J782" i="37"/>
  <c r="K782" i="37"/>
  <c r="L770" i="37"/>
  <c r="J770" i="37"/>
  <c r="K770" i="37"/>
  <c r="L766" i="37"/>
  <c r="K766" i="37"/>
  <c r="J766" i="37"/>
  <c r="L778" i="37"/>
  <c r="K778" i="37"/>
  <c r="J778" i="37"/>
  <c r="L768" i="37"/>
  <c r="J768" i="37"/>
  <c r="K768" i="37"/>
  <c r="L773" i="37"/>
  <c r="J773" i="37"/>
  <c r="K773" i="37"/>
  <c r="L772" i="37"/>
  <c r="K772" i="37"/>
  <c r="J772" i="37"/>
  <c r="L765" i="37"/>
  <c r="J765" i="37"/>
  <c r="K765" i="37"/>
  <c r="L757" i="37"/>
  <c r="J757" i="37"/>
  <c r="K757" i="37"/>
  <c r="L755" i="37"/>
  <c r="J755" i="37"/>
  <c r="K755" i="37"/>
  <c r="L767" i="37"/>
  <c r="J767" i="37"/>
  <c r="K767" i="37"/>
  <c r="L756" i="37"/>
  <c r="J756" i="37"/>
  <c r="K756" i="37"/>
  <c r="K760" i="37"/>
  <c r="L760" i="37"/>
  <c r="J760" i="37"/>
  <c r="L771" i="37"/>
  <c r="J771" i="37"/>
  <c r="K771" i="37"/>
  <c r="J761" i="37"/>
  <c r="K761" i="37"/>
  <c r="L761" i="37"/>
  <c r="L805" i="37"/>
  <c r="J805" i="37"/>
  <c r="K805" i="37"/>
  <c r="L754" i="37"/>
  <c r="K754" i="37"/>
  <c r="J754" i="37"/>
  <c r="L777" i="37"/>
  <c r="J777" i="37"/>
  <c r="K777" i="37"/>
  <c r="J789" i="37"/>
  <c r="L789" i="37"/>
  <c r="K789" i="37"/>
  <c r="J776" i="37"/>
  <c r="K776" i="37"/>
  <c r="L776" i="37"/>
  <c r="L749" i="37"/>
  <c r="J749" i="37"/>
  <c r="K749" i="37"/>
  <c r="L764" i="37"/>
  <c r="J764" i="37"/>
  <c r="K764" i="37"/>
  <c r="J812" i="37"/>
  <c r="K784" i="37"/>
  <c r="L769" i="37"/>
  <c r="J769" i="37"/>
  <c r="K769" i="37"/>
  <c r="E831" i="37"/>
  <c r="G800" i="37"/>
  <c r="H800" i="37" s="1"/>
  <c r="F800" i="37"/>
  <c r="E830" i="37"/>
  <c r="F799" i="37"/>
  <c r="I799" i="37" s="1"/>
  <c r="G799" i="37"/>
  <c r="H799" i="37" s="1"/>
  <c r="F787" i="37"/>
  <c r="I787" i="37" s="1"/>
  <c r="E818" i="37"/>
  <c r="G787" i="37"/>
  <c r="H787" i="37" s="1"/>
  <c r="G788" i="37"/>
  <c r="H788" i="37" s="1"/>
  <c r="E819" i="37"/>
  <c r="F788" i="37"/>
  <c r="C798" i="37"/>
  <c r="B829" i="37"/>
  <c r="D829" i="37" s="1"/>
  <c r="F791" i="37"/>
  <c r="G791" i="37"/>
  <c r="H791" i="37" s="1"/>
  <c r="F815" i="37"/>
  <c r="G815" i="37"/>
  <c r="B814" i="37"/>
  <c r="D814" i="37" s="1"/>
  <c r="C783" i="37"/>
  <c r="I783" i="37" s="1"/>
  <c r="B851" i="37"/>
  <c r="D851" i="37" s="1"/>
  <c r="C820" i="37"/>
  <c r="B843" i="37"/>
  <c r="D843" i="37" s="1"/>
  <c r="C812" i="37"/>
  <c r="I812" i="37" s="1"/>
  <c r="E868" i="37"/>
  <c r="F837" i="37"/>
  <c r="G837" i="37"/>
  <c r="B832" i="37"/>
  <c r="D832" i="37" s="1"/>
  <c r="C801" i="37"/>
  <c r="E811" i="37"/>
  <c r="F780" i="37"/>
  <c r="I780" i="37" s="1"/>
  <c r="G780" i="37"/>
  <c r="H780" i="37" s="1"/>
  <c r="B826" i="37"/>
  <c r="D826" i="37" s="1"/>
  <c r="C795" i="37"/>
  <c r="E874" i="37"/>
  <c r="F843" i="37"/>
  <c r="G843" i="37"/>
  <c r="B842" i="37"/>
  <c r="D842" i="37" s="1"/>
  <c r="C811" i="37"/>
  <c r="B819" i="37"/>
  <c r="D819" i="37" s="1"/>
  <c r="C788" i="37"/>
  <c r="E838" i="37"/>
  <c r="F807" i="37"/>
  <c r="G807" i="37"/>
  <c r="H807" i="37" s="1"/>
  <c r="F809" i="37"/>
  <c r="G809" i="37"/>
  <c r="H809" i="37" s="1"/>
  <c r="F808" i="37"/>
  <c r="G808" i="37"/>
  <c r="H808" i="37" s="1"/>
  <c r="F790" i="37"/>
  <c r="I790" i="37" s="1"/>
  <c r="G790" i="37"/>
  <c r="H790" i="37" s="1"/>
  <c r="F802" i="37"/>
  <c r="G802" i="37"/>
  <c r="H802" i="37" s="1"/>
  <c r="B810" i="37"/>
  <c r="D810" i="37" s="1"/>
  <c r="C779" i="37"/>
  <c r="I779" i="37" s="1"/>
  <c r="E856" i="37"/>
  <c r="F825" i="37"/>
  <c r="G825" i="37"/>
  <c r="B852" i="37"/>
  <c r="D852" i="37" s="1"/>
  <c r="C821" i="37"/>
  <c r="B835" i="37"/>
  <c r="D835" i="37" s="1"/>
  <c r="C804" i="37"/>
  <c r="B844" i="37"/>
  <c r="D844" i="37" s="1"/>
  <c r="C813" i="37"/>
  <c r="B840" i="37"/>
  <c r="D840" i="37" s="1"/>
  <c r="C809" i="37"/>
  <c r="B861" i="37"/>
  <c r="D861" i="37" s="1"/>
  <c r="C830" i="37"/>
  <c r="B867" i="37"/>
  <c r="D867" i="37" s="1"/>
  <c r="C836" i="37"/>
  <c r="B848" i="37"/>
  <c r="D848" i="37" s="1"/>
  <c r="C817" i="37"/>
  <c r="E823" i="37"/>
  <c r="F792" i="37"/>
  <c r="G792" i="37"/>
  <c r="H792" i="37" s="1"/>
  <c r="E867" i="37"/>
  <c r="F836" i="37"/>
  <c r="G836" i="37"/>
  <c r="H836" i="37" s="1"/>
  <c r="E832" i="37"/>
  <c r="F801" i="37"/>
  <c r="G801" i="37"/>
  <c r="H801" i="37" s="1"/>
  <c r="B849" i="37"/>
  <c r="D849" i="37" s="1"/>
  <c r="C818" i="37"/>
  <c r="E826" i="37"/>
  <c r="F795" i="37"/>
  <c r="G795" i="37"/>
  <c r="H795" i="37" s="1"/>
  <c r="B831" i="37"/>
  <c r="D831" i="37" s="1"/>
  <c r="C800" i="37"/>
  <c r="I800" i="37" s="1"/>
  <c r="E851" i="37"/>
  <c r="F820" i="37"/>
  <c r="G820" i="37"/>
  <c r="H820" i="37" s="1"/>
  <c r="B824" i="37"/>
  <c r="D824" i="37" s="1"/>
  <c r="C793" i="37"/>
  <c r="I793" i="37" s="1"/>
  <c r="B825" i="37"/>
  <c r="D825" i="37" s="1"/>
  <c r="C794" i="37"/>
  <c r="I794" i="37" s="1"/>
  <c r="E844" i="37"/>
  <c r="F813" i="37"/>
  <c r="G813" i="37"/>
  <c r="H813" i="37" s="1"/>
  <c r="B815" i="37"/>
  <c r="D815" i="37" s="1"/>
  <c r="C784" i="37"/>
  <c r="I784" i="37" s="1"/>
  <c r="E829" i="37"/>
  <c r="F798" i="37"/>
  <c r="G798" i="37"/>
  <c r="H798" i="37" s="1"/>
  <c r="B823" i="37"/>
  <c r="D823" i="37" s="1"/>
  <c r="C792" i="37"/>
  <c r="E817" i="37"/>
  <c r="F786" i="37"/>
  <c r="I786" i="37" s="1"/>
  <c r="G786" i="37"/>
  <c r="H786" i="37" s="1"/>
  <c r="B839" i="37"/>
  <c r="D839" i="37" s="1"/>
  <c r="C808" i="37"/>
  <c r="B833" i="37"/>
  <c r="D833" i="37" s="1"/>
  <c r="C802" i="37"/>
  <c r="I802" i="37" s="1"/>
  <c r="B822" i="37"/>
  <c r="D822" i="37" s="1"/>
  <c r="C791" i="37"/>
  <c r="F785" i="37"/>
  <c r="G785" i="37"/>
  <c r="H785" i="37" s="1"/>
  <c r="F796" i="37"/>
  <c r="G796" i="37"/>
  <c r="H796" i="37" s="1"/>
  <c r="F814" i="37"/>
  <c r="G814" i="37"/>
  <c r="F803" i="37"/>
  <c r="G803" i="37"/>
  <c r="H803" i="37" s="1"/>
  <c r="F797" i="37"/>
  <c r="G797" i="37"/>
  <c r="H797" i="37" s="1"/>
  <c r="E855" i="37"/>
  <c r="F824" i="37"/>
  <c r="G824" i="37"/>
  <c r="B838" i="37"/>
  <c r="D838" i="37" s="1"/>
  <c r="C807" i="37"/>
  <c r="E835" i="37"/>
  <c r="F804" i="37"/>
  <c r="G804" i="37"/>
  <c r="H804" i="37" s="1"/>
  <c r="E841" i="37"/>
  <c r="F810" i="37"/>
  <c r="G810" i="37"/>
  <c r="B828" i="37"/>
  <c r="D828" i="37" s="1"/>
  <c r="C797" i="37"/>
  <c r="B834" i="37"/>
  <c r="D834" i="37" s="1"/>
  <c r="C803" i="37"/>
  <c r="I803" i="37" s="1"/>
  <c r="B816" i="37"/>
  <c r="D816" i="37" s="1"/>
  <c r="C785" i="37"/>
  <c r="B837" i="37"/>
  <c r="D837" i="37" s="1"/>
  <c r="C806" i="37"/>
  <c r="I806" i="37" s="1"/>
  <c r="B827" i="37"/>
  <c r="D827" i="37" s="1"/>
  <c r="C796" i="37"/>
  <c r="E822" i="37"/>
  <c r="E840" i="37"/>
  <c r="E816" i="37"/>
  <c r="E845" i="37"/>
  <c r="E821" i="37"/>
  <c r="E828" i="37"/>
  <c r="E834" i="37"/>
  <c r="E827" i="37"/>
  <c r="E839" i="37"/>
  <c r="E833" i="37"/>
  <c r="E846" i="37"/>
  <c r="J784" i="37" l="1"/>
  <c r="K779" i="37"/>
  <c r="K794" i="37"/>
  <c r="J783" i="37"/>
  <c r="J779" i="37"/>
  <c r="J794" i="37"/>
  <c r="J806" i="37"/>
  <c r="H814" i="37"/>
  <c r="I807" i="37"/>
  <c r="K783" i="37"/>
  <c r="K806" i="37"/>
  <c r="H824" i="37"/>
  <c r="J824" i="37" s="1"/>
  <c r="J793" i="37"/>
  <c r="L812" i="37"/>
  <c r="L793" i="37"/>
  <c r="I785" i="37"/>
  <c r="H837" i="37"/>
  <c r="K837" i="37" s="1"/>
  <c r="H825" i="37"/>
  <c r="K825" i="37" s="1"/>
  <c r="H810" i="37"/>
  <c r="J810" i="37" s="1"/>
  <c r="I808" i="37"/>
  <c r="H843" i="37"/>
  <c r="J843" i="37" s="1"/>
  <c r="H815" i="37"/>
  <c r="J815" i="37" s="1"/>
  <c r="I804" i="37"/>
  <c r="I836" i="37"/>
  <c r="I813" i="37"/>
  <c r="I788" i="37"/>
  <c r="I796" i="37"/>
  <c r="I792" i="37"/>
  <c r="I798" i="37"/>
  <c r="I791" i="37"/>
  <c r="I809" i="37"/>
  <c r="I801" i="37"/>
  <c r="I797" i="37"/>
  <c r="I795" i="37"/>
  <c r="I820" i="37"/>
  <c r="L801" i="37"/>
  <c r="J801" i="37"/>
  <c r="K801" i="37"/>
  <c r="L792" i="37"/>
  <c r="J792" i="37"/>
  <c r="K792" i="37"/>
  <c r="K790" i="37"/>
  <c r="L790" i="37"/>
  <c r="J790" i="37"/>
  <c r="L807" i="37"/>
  <c r="J807" i="37"/>
  <c r="K807" i="37"/>
  <c r="L780" i="37"/>
  <c r="J780" i="37"/>
  <c r="K780" i="37"/>
  <c r="L800" i="37"/>
  <c r="J800" i="37"/>
  <c r="K800" i="37"/>
  <c r="L813" i="37"/>
  <c r="J813" i="37"/>
  <c r="K813" i="37"/>
  <c r="L797" i="37"/>
  <c r="J797" i="37"/>
  <c r="K797" i="37"/>
  <c r="L785" i="37"/>
  <c r="J785" i="37"/>
  <c r="K785" i="37"/>
  <c r="L798" i="37"/>
  <c r="J798" i="37"/>
  <c r="K798" i="37"/>
  <c r="L820" i="37"/>
  <c r="K820" i="37"/>
  <c r="J820" i="37"/>
  <c r="L808" i="37"/>
  <c r="K808" i="37"/>
  <c r="J808" i="37"/>
  <c r="L799" i="37"/>
  <c r="J799" i="37"/>
  <c r="K799" i="37"/>
  <c r="K843" i="37"/>
  <c r="L804" i="37"/>
  <c r="J804" i="37"/>
  <c r="K804" i="37"/>
  <c r="L814" i="37"/>
  <c r="K814" i="37"/>
  <c r="J814" i="37"/>
  <c r="J786" i="37"/>
  <c r="L786" i="37"/>
  <c r="K786" i="37"/>
  <c r="L836" i="37"/>
  <c r="J836" i="37"/>
  <c r="K836" i="37"/>
  <c r="L796" i="37"/>
  <c r="K796" i="37"/>
  <c r="J796" i="37"/>
  <c r="L787" i="37"/>
  <c r="J787" i="37"/>
  <c r="K787" i="37"/>
  <c r="J803" i="37"/>
  <c r="L803" i="37"/>
  <c r="K803" i="37"/>
  <c r="L795" i="37"/>
  <c r="J795" i="37"/>
  <c r="K795" i="37"/>
  <c r="L802" i="37"/>
  <c r="K802" i="37"/>
  <c r="J802" i="37"/>
  <c r="L809" i="37"/>
  <c r="J809" i="37"/>
  <c r="K809" i="37"/>
  <c r="L791" i="37"/>
  <c r="J791" i="37"/>
  <c r="K791" i="37"/>
  <c r="L788" i="37"/>
  <c r="J788" i="37"/>
  <c r="K788" i="37"/>
  <c r="E849" i="37"/>
  <c r="F818" i="37"/>
  <c r="I818" i="37" s="1"/>
  <c r="G818" i="37"/>
  <c r="H818" i="37" s="1"/>
  <c r="G831" i="37"/>
  <c r="H831" i="37" s="1"/>
  <c r="E862" i="37"/>
  <c r="F831" i="37"/>
  <c r="E861" i="37"/>
  <c r="F830" i="37"/>
  <c r="I830" i="37" s="1"/>
  <c r="G830" i="37"/>
  <c r="H830" i="37" s="1"/>
  <c r="E850" i="37"/>
  <c r="F819" i="37"/>
  <c r="G819" i="37"/>
  <c r="H819" i="37" s="1"/>
  <c r="C829" i="37"/>
  <c r="B860" i="37"/>
  <c r="D860" i="37" s="1"/>
  <c r="F833" i="37"/>
  <c r="G833" i="37"/>
  <c r="H833" i="37" s="1"/>
  <c r="F839" i="37"/>
  <c r="G839" i="37"/>
  <c r="H839" i="37" s="1"/>
  <c r="F828" i="37"/>
  <c r="G828" i="37"/>
  <c r="H828" i="37" s="1"/>
  <c r="F845" i="37"/>
  <c r="G845" i="37"/>
  <c r="F816" i="37"/>
  <c r="G816" i="37"/>
  <c r="H816" i="37" s="1"/>
  <c r="F822" i="37"/>
  <c r="G822" i="37"/>
  <c r="H822" i="37" s="1"/>
  <c r="B846" i="37"/>
  <c r="D846" i="37" s="1"/>
  <c r="C815" i="37"/>
  <c r="I815" i="37" s="1"/>
  <c r="E857" i="37"/>
  <c r="F826" i="37"/>
  <c r="G826" i="37"/>
  <c r="H826" i="37" s="1"/>
  <c r="B866" i="37"/>
  <c r="D866" i="37" s="1"/>
  <c r="C835" i="37"/>
  <c r="B864" i="37"/>
  <c r="D864" i="37" s="1"/>
  <c r="C833" i="37"/>
  <c r="E848" i="37"/>
  <c r="F817" i="37"/>
  <c r="I817" i="37" s="1"/>
  <c r="G817" i="37"/>
  <c r="H817" i="37" s="1"/>
  <c r="E863" i="37"/>
  <c r="F832" i="37"/>
  <c r="G832" i="37"/>
  <c r="H832" i="37" s="1"/>
  <c r="E854" i="37"/>
  <c r="F823" i="37"/>
  <c r="G823" i="37"/>
  <c r="H823" i="37" s="1"/>
  <c r="B874" i="37"/>
  <c r="D874" i="37" s="1"/>
  <c r="C843" i="37"/>
  <c r="I843" i="37" s="1"/>
  <c r="B865" i="37"/>
  <c r="D865" i="37" s="1"/>
  <c r="C834" i="37"/>
  <c r="B869" i="37"/>
  <c r="D869" i="37" s="1"/>
  <c r="C838" i="37"/>
  <c r="B855" i="37"/>
  <c r="D855" i="37" s="1"/>
  <c r="C824" i="37"/>
  <c r="I824" i="37" s="1"/>
  <c r="B892" i="37"/>
  <c r="D892" i="37" s="1"/>
  <c r="C861" i="37"/>
  <c r="B875" i="37"/>
  <c r="D875" i="37" s="1"/>
  <c r="C844" i="37"/>
  <c r="B883" i="37"/>
  <c r="D883" i="37" s="1"/>
  <c r="C852" i="37"/>
  <c r="B857" i="37"/>
  <c r="D857" i="37" s="1"/>
  <c r="C826" i="37"/>
  <c r="I826" i="37" s="1"/>
  <c r="E872" i="37"/>
  <c r="F841" i="37"/>
  <c r="G841" i="37"/>
  <c r="C842" i="37"/>
  <c r="B873" i="37"/>
  <c r="D873" i="37" s="1"/>
  <c r="B845" i="37"/>
  <c r="D845" i="37" s="1"/>
  <c r="C814" i="37"/>
  <c r="I814" i="37" s="1"/>
  <c r="F846" i="37"/>
  <c r="G846" i="37"/>
  <c r="H846" i="37" s="1"/>
  <c r="F827" i="37"/>
  <c r="G827" i="37"/>
  <c r="H827" i="37" s="1"/>
  <c r="F821" i="37"/>
  <c r="I821" i="37" s="1"/>
  <c r="G821" i="37"/>
  <c r="H821" i="37" s="1"/>
  <c r="F840" i="37"/>
  <c r="G840" i="37"/>
  <c r="H840" i="37" s="1"/>
  <c r="B868" i="37"/>
  <c r="D868" i="37" s="1"/>
  <c r="C837" i="37"/>
  <c r="I837" i="37" s="1"/>
  <c r="B870" i="37"/>
  <c r="D870" i="37" s="1"/>
  <c r="C839" i="37"/>
  <c r="I839" i="37" s="1"/>
  <c r="E875" i="37"/>
  <c r="F844" i="37"/>
  <c r="G844" i="37"/>
  <c r="H844" i="37" s="1"/>
  <c r="B862" i="37"/>
  <c r="D862" i="37" s="1"/>
  <c r="C831" i="37"/>
  <c r="I831" i="37" s="1"/>
  <c r="C810" i="37"/>
  <c r="I810" i="37" s="1"/>
  <c r="B841" i="37"/>
  <c r="D841" i="37" s="1"/>
  <c r="B850" i="37"/>
  <c r="D850" i="37" s="1"/>
  <c r="C819" i="37"/>
  <c r="B863" i="37"/>
  <c r="D863" i="37" s="1"/>
  <c r="C832" i="37"/>
  <c r="E899" i="37"/>
  <c r="F868" i="37"/>
  <c r="G868" i="37"/>
  <c r="B856" i="37"/>
  <c r="D856" i="37" s="1"/>
  <c r="C825" i="37"/>
  <c r="I825" i="37" s="1"/>
  <c r="F834" i="37"/>
  <c r="G834" i="37"/>
  <c r="H834" i="37" s="1"/>
  <c r="B859" i="37"/>
  <c r="D859" i="37" s="1"/>
  <c r="C828" i="37"/>
  <c r="E866" i="37"/>
  <c r="F835" i="37"/>
  <c r="G835" i="37"/>
  <c r="H835" i="37" s="1"/>
  <c r="E860" i="37"/>
  <c r="F829" i="37"/>
  <c r="G829" i="37"/>
  <c r="H829" i="37" s="1"/>
  <c r="B880" i="37"/>
  <c r="D880" i="37" s="1"/>
  <c r="C849" i="37"/>
  <c r="E898" i="37"/>
  <c r="F867" i="37"/>
  <c r="G867" i="37"/>
  <c r="H867" i="37" s="1"/>
  <c r="B898" i="37"/>
  <c r="D898" i="37" s="1"/>
  <c r="C867" i="37"/>
  <c r="B871" i="37"/>
  <c r="D871" i="37" s="1"/>
  <c r="C840" i="37"/>
  <c r="E905" i="37"/>
  <c r="F874" i="37"/>
  <c r="G874" i="37"/>
  <c r="H874" i="37" s="1"/>
  <c r="B858" i="37"/>
  <c r="D858" i="37" s="1"/>
  <c r="C827" i="37"/>
  <c r="B847" i="37"/>
  <c r="D847" i="37" s="1"/>
  <c r="C816" i="37"/>
  <c r="I816" i="37" s="1"/>
  <c r="E886" i="37"/>
  <c r="F855" i="37"/>
  <c r="G855" i="37"/>
  <c r="H855" i="37" s="1"/>
  <c r="B853" i="37"/>
  <c r="D853" i="37" s="1"/>
  <c r="C822" i="37"/>
  <c r="B854" i="37"/>
  <c r="D854" i="37" s="1"/>
  <c r="C823" i="37"/>
  <c r="E882" i="37"/>
  <c r="F851" i="37"/>
  <c r="G851" i="37"/>
  <c r="H851" i="37" s="1"/>
  <c r="C848" i="37"/>
  <c r="B879" i="37"/>
  <c r="D879" i="37" s="1"/>
  <c r="E887" i="37"/>
  <c r="F856" i="37"/>
  <c r="G856" i="37"/>
  <c r="H856" i="37" s="1"/>
  <c r="E869" i="37"/>
  <c r="F838" i="37"/>
  <c r="G838" i="37"/>
  <c r="H838" i="37" s="1"/>
  <c r="E842" i="37"/>
  <c r="F811" i="37"/>
  <c r="I811" i="37" s="1"/>
  <c r="G811" i="37"/>
  <c r="H811" i="37" s="1"/>
  <c r="B882" i="37"/>
  <c r="D882" i="37" s="1"/>
  <c r="C851" i="37"/>
  <c r="E877" i="37"/>
  <c r="E870" i="37"/>
  <c r="E865" i="37"/>
  <c r="E859" i="37"/>
  <c r="E853" i="37"/>
  <c r="E876" i="37"/>
  <c r="E871" i="37"/>
  <c r="E864" i="37"/>
  <c r="E858" i="37"/>
  <c r="E852" i="37"/>
  <c r="E847" i="37"/>
  <c r="L843" i="37" l="1"/>
  <c r="L824" i="37"/>
  <c r="L837" i="37"/>
  <c r="H845" i="37"/>
  <c r="J845" i="37" s="1"/>
  <c r="K824" i="37"/>
  <c r="J825" i="37"/>
  <c r="L825" i="37"/>
  <c r="H841" i="37"/>
  <c r="J841" i="37" s="1"/>
  <c r="K810" i="37"/>
  <c r="L810" i="37"/>
  <c r="I827" i="37"/>
  <c r="I833" i="37"/>
  <c r="J837" i="37"/>
  <c r="I851" i="37"/>
  <c r="I832" i="37"/>
  <c r="L815" i="37"/>
  <c r="K815" i="37"/>
  <c r="H868" i="37"/>
  <c r="L868" i="37" s="1"/>
  <c r="I867" i="37"/>
  <c r="I828" i="37"/>
  <c r="I823" i="37"/>
  <c r="I844" i="37"/>
  <c r="I838" i="37"/>
  <c r="I822" i="37"/>
  <c r="I819" i="37"/>
  <c r="I829" i="37"/>
  <c r="I834" i="37"/>
  <c r="I840" i="37"/>
  <c r="I835" i="37"/>
  <c r="L874" i="37"/>
  <c r="K874" i="37"/>
  <c r="J874" i="37"/>
  <c r="J846" i="37"/>
  <c r="K846" i="37"/>
  <c r="L846" i="37"/>
  <c r="J818" i="37"/>
  <c r="K818" i="37"/>
  <c r="L818" i="37"/>
  <c r="L867" i="37"/>
  <c r="J867" i="37"/>
  <c r="K867" i="37"/>
  <c r="L823" i="37"/>
  <c r="J823" i="37"/>
  <c r="K823" i="37"/>
  <c r="L817" i="37"/>
  <c r="J817" i="37"/>
  <c r="K817" i="37"/>
  <c r="L822" i="37"/>
  <c r="J822" i="37"/>
  <c r="K822" i="37"/>
  <c r="L828" i="37"/>
  <c r="J828" i="37"/>
  <c r="K828" i="37"/>
  <c r="L841" i="37"/>
  <c r="K841" i="37"/>
  <c r="L826" i="37"/>
  <c r="K826" i="37"/>
  <c r="J826" i="37"/>
  <c r="L830" i="37"/>
  <c r="J830" i="37"/>
  <c r="K830" i="37"/>
  <c r="L834" i="37"/>
  <c r="J834" i="37"/>
  <c r="K834" i="37"/>
  <c r="L821" i="37"/>
  <c r="J821" i="37"/>
  <c r="K821" i="37"/>
  <c r="L835" i="37"/>
  <c r="J835" i="37"/>
  <c r="K835" i="37"/>
  <c r="L816" i="37"/>
  <c r="J816" i="37"/>
  <c r="K816" i="37"/>
  <c r="L839" i="37"/>
  <c r="J839" i="37"/>
  <c r="K839" i="37"/>
  <c r="J819" i="37"/>
  <c r="L819" i="37"/>
  <c r="K819" i="37"/>
  <c r="L838" i="37"/>
  <c r="K838" i="37"/>
  <c r="J838" i="37"/>
  <c r="L827" i="37"/>
  <c r="J827" i="37"/>
  <c r="K827" i="37"/>
  <c r="L832" i="37"/>
  <c r="K832" i="37"/>
  <c r="J832" i="37"/>
  <c r="L829" i="37"/>
  <c r="J829" i="37"/>
  <c r="K829" i="37"/>
  <c r="L840" i="37"/>
  <c r="J840" i="37"/>
  <c r="K840" i="37"/>
  <c r="L851" i="37"/>
  <c r="J851" i="37"/>
  <c r="K851" i="37"/>
  <c r="L811" i="37"/>
  <c r="J811" i="37"/>
  <c r="K811" i="37"/>
  <c r="L856" i="37"/>
  <c r="K856" i="37"/>
  <c r="J856" i="37"/>
  <c r="L855" i="37"/>
  <c r="J855" i="37"/>
  <c r="K855" i="37"/>
  <c r="L844" i="37"/>
  <c r="K844" i="37"/>
  <c r="J844" i="37"/>
  <c r="L845" i="37"/>
  <c r="K845" i="37"/>
  <c r="J833" i="37"/>
  <c r="K833" i="37"/>
  <c r="L833" i="37"/>
  <c r="L831" i="37"/>
  <c r="J831" i="37"/>
  <c r="K831" i="37"/>
  <c r="E892" i="37"/>
  <c r="F861" i="37"/>
  <c r="I861" i="37" s="1"/>
  <c r="G861" i="37"/>
  <c r="H861" i="37" s="1"/>
  <c r="F862" i="37"/>
  <c r="E893" i="37"/>
  <c r="G862" i="37"/>
  <c r="H862" i="37" s="1"/>
  <c r="E881" i="37"/>
  <c r="F850" i="37"/>
  <c r="G850" i="37"/>
  <c r="H850" i="37" s="1"/>
  <c r="G849" i="37"/>
  <c r="H849" i="37" s="1"/>
  <c r="F849" i="37"/>
  <c r="I849" i="37" s="1"/>
  <c r="E880" i="37"/>
  <c r="B891" i="37"/>
  <c r="D891" i="37" s="1"/>
  <c r="C860" i="37"/>
  <c r="B872" i="37"/>
  <c r="D872" i="37" s="1"/>
  <c r="C841" i="37"/>
  <c r="I841" i="37" s="1"/>
  <c r="E917" i="37"/>
  <c r="F886" i="37"/>
  <c r="G886" i="37"/>
  <c r="B894" i="37"/>
  <c r="D894" i="37" s="1"/>
  <c r="C863" i="37"/>
  <c r="B876" i="37"/>
  <c r="D876" i="37" s="1"/>
  <c r="C845" i="37"/>
  <c r="I845" i="37" s="1"/>
  <c r="B923" i="37"/>
  <c r="D923" i="37" s="1"/>
  <c r="C892" i="37"/>
  <c r="E885" i="37"/>
  <c r="F854" i="37"/>
  <c r="G854" i="37"/>
  <c r="H854" i="37" s="1"/>
  <c r="E879" i="37"/>
  <c r="F848" i="37"/>
  <c r="I848" i="37" s="1"/>
  <c r="G848" i="37"/>
  <c r="H848" i="37" s="1"/>
  <c r="E903" i="37"/>
  <c r="F872" i="37"/>
  <c r="G872" i="37"/>
  <c r="E873" i="37"/>
  <c r="F842" i="37"/>
  <c r="I842" i="37" s="1"/>
  <c r="G842" i="37"/>
  <c r="H842" i="37" s="1"/>
  <c r="E918" i="37"/>
  <c r="F887" i="37"/>
  <c r="G887" i="37"/>
  <c r="B878" i="37"/>
  <c r="D878" i="37" s="1"/>
  <c r="C847" i="37"/>
  <c r="E936" i="37"/>
  <c r="F905" i="37"/>
  <c r="G905" i="37"/>
  <c r="B929" i="37"/>
  <c r="D929" i="37" s="1"/>
  <c r="C898" i="37"/>
  <c r="E897" i="37"/>
  <c r="F866" i="37"/>
  <c r="G866" i="37"/>
  <c r="H866" i="37" s="1"/>
  <c r="E930" i="37"/>
  <c r="F899" i="37"/>
  <c r="G899" i="37"/>
  <c r="E906" i="37"/>
  <c r="F875" i="37"/>
  <c r="G875" i="37"/>
  <c r="H875" i="37" s="1"/>
  <c r="B899" i="37"/>
  <c r="D899" i="37" s="1"/>
  <c r="C868" i="37"/>
  <c r="I868" i="37" s="1"/>
  <c r="B906" i="37"/>
  <c r="D906" i="37" s="1"/>
  <c r="C875" i="37"/>
  <c r="B895" i="37"/>
  <c r="D895" i="37" s="1"/>
  <c r="C864" i="37"/>
  <c r="F865" i="37"/>
  <c r="G865" i="37"/>
  <c r="H865" i="37" s="1"/>
  <c r="F853" i="37"/>
  <c r="G853" i="37"/>
  <c r="H853" i="37" s="1"/>
  <c r="F859" i="37"/>
  <c r="G859" i="37"/>
  <c r="H859" i="37" s="1"/>
  <c r="E913" i="37"/>
  <c r="F882" i="37"/>
  <c r="G882" i="37"/>
  <c r="H882" i="37" s="1"/>
  <c r="B884" i="37"/>
  <c r="D884" i="37" s="1"/>
  <c r="C853" i="37"/>
  <c r="B911" i="37"/>
  <c r="D911" i="37" s="1"/>
  <c r="C880" i="37"/>
  <c r="B904" i="37"/>
  <c r="D904" i="37" s="1"/>
  <c r="C873" i="37"/>
  <c r="B900" i="37"/>
  <c r="D900" i="37" s="1"/>
  <c r="C869" i="37"/>
  <c r="B905" i="37"/>
  <c r="D905" i="37" s="1"/>
  <c r="C874" i="37"/>
  <c r="I874" i="37" s="1"/>
  <c r="E894" i="37"/>
  <c r="F863" i="37"/>
  <c r="G863" i="37"/>
  <c r="H863" i="37" s="1"/>
  <c r="B897" i="37"/>
  <c r="D897" i="37" s="1"/>
  <c r="C866" i="37"/>
  <c r="I866" i="37" s="1"/>
  <c r="E888" i="37"/>
  <c r="F857" i="37"/>
  <c r="G857" i="37"/>
  <c r="H857" i="37" s="1"/>
  <c r="F852" i="37"/>
  <c r="I852" i="37" s="1"/>
  <c r="G852" i="37"/>
  <c r="H852" i="37" s="1"/>
  <c r="F864" i="37"/>
  <c r="G864" i="37"/>
  <c r="H864" i="37" s="1"/>
  <c r="F876" i="37"/>
  <c r="G876" i="37"/>
  <c r="F870" i="37"/>
  <c r="G870" i="37"/>
  <c r="H870" i="37" s="1"/>
  <c r="B889" i="37"/>
  <c r="D889" i="37" s="1"/>
  <c r="C858" i="37"/>
  <c r="B902" i="37"/>
  <c r="D902" i="37" s="1"/>
  <c r="C871" i="37"/>
  <c r="B890" i="37"/>
  <c r="D890" i="37" s="1"/>
  <c r="C859" i="37"/>
  <c r="I859" i="37" s="1"/>
  <c r="B881" i="37"/>
  <c r="D881" i="37" s="1"/>
  <c r="C850" i="37"/>
  <c r="B901" i="37"/>
  <c r="D901" i="37" s="1"/>
  <c r="C870" i="37"/>
  <c r="B914" i="37"/>
  <c r="D914" i="37" s="1"/>
  <c r="C883" i="37"/>
  <c r="F847" i="37"/>
  <c r="G847" i="37"/>
  <c r="H847" i="37" s="1"/>
  <c r="F858" i="37"/>
  <c r="G858" i="37"/>
  <c r="H858" i="37" s="1"/>
  <c r="G871" i="37"/>
  <c r="H871" i="37" s="1"/>
  <c r="F871" i="37"/>
  <c r="F877" i="37"/>
  <c r="G877" i="37"/>
  <c r="B885" i="37"/>
  <c r="D885" i="37" s="1"/>
  <c r="C854" i="37"/>
  <c r="B913" i="37"/>
  <c r="D913" i="37" s="1"/>
  <c r="C882" i="37"/>
  <c r="E900" i="37"/>
  <c r="F869" i="37"/>
  <c r="G869" i="37"/>
  <c r="H869" i="37" s="1"/>
  <c r="B910" i="37"/>
  <c r="D910" i="37" s="1"/>
  <c r="C879" i="37"/>
  <c r="E929" i="37"/>
  <c r="F898" i="37"/>
  <c r="G898" i="37"/>
  <c r="H898" i="37" s="1"/>
  <c r="E891" i="37"/>
  <c r="F860" i="37"/>
  <c r="G860" i="37"/>
  <c r="H860" i="37" s="1"/>
  <c r="B887" i="37"/>
  <c r="D887" i="37" s="1"/>
  <c r="C856" i="37"/>
  <c r="I856" i="37" s="1"/>
  <c r="B893" i="37"/>
  <c r="D893" i="37" s="1"/>
  <c r="C862" i="37"/>
  <c r="I862" i="37" s="1"/>
  <c r="B888" i="37"/>
  <c r="D888" i="37" s="1"/>
  <c r="C857" i="37"/>
  <c r="B886" i="37"/>
  <c r="D886" i="37" s="1"/>
  <c r="C855" i="37"/>
  <c r="I855" i="37" s="1"/>
  <c r="B896" i="37"/>
  <c r="D896" i="37" s="1"/>
  <c r="C865" i="37"/>
  <c r="B877" i="37"/>
  <c r="D877" i="37" s="1"/>
  <c r="C846" i="37"/>
  <c r="I846" i="37" s="1"/>
  <c r="E878" i="37"/>
  <c r="E889" i="37"/>
  <c r="E907" i="37"/>
  <c r="E896" i="37"/>
  <c r="E901" i="37"/>
  <c r="E902" i="37"/>
  <c r="E884" i="37"/>
  <c r="E883" i="37"/>
  <c r="E895" i="37"/>
  <c r="E890" i="37"/>
  <c r="E908" i="37"/>
  <c r="J868" i="37" l="1"/>
  <c r="K868" i="37"/>
  <c r="H899" i="37"/>
  <c r="J899" i="37" s="1"/>
  <c r="H887" i="37"/>
  <c r="H872" i="37"/>
  <c r="L872" i="37" s="1"/>
  <c r="H877" i="37"/>
  <c r="K877" i="37" s="1"/>
  <c r="H905" i="37"/>
  <c r="L905" i="37" s="1"/>
  <c r="H886" i="37"/>
  <c r="K886" i="37" s="1"/>
  <c r="I857" i="37"/>
  <c r="H876" i="37"/>
  <c r="I853" i="37"/>
  <c r="I854" i="37"/>
  <c r="I865" i="37"/>
  <c r="I875" i="37"/>
  <c r="I850" i="37"/>
  <c r="I847" i="37"/>
  <c r="I870" i="37"/>
  <c r="I871" i="37"/>
  <c r="I898" i="37"/>
  <c r="I858" i="37"/>
  <c r="I863" i="37"/>
  <c r="I864" i="37"/>
  <c r="I860" i="37"/>
  <c r="I882" i="37"/>
  <c r="I869" i="37"/>
  <c r="L850" i="37"/>
  <c r="K850" i="37"/>
  <c r="J850" i="37"/>
  <c r="L859" i="37"/>
  <c r="J859" i="37"/>
  <c r="K859" i="37"/>
  <c r="J875" i="37"/>
  <c r="K875" i="37"/>
  <c r="L875" i="37"/>
  <c r="L866" i="37"/>
  <c r="J866" i="37"/>
  <c r="K866" i="37"/>
  <c r="L842" i="37"/>
  <c r="J842" i="37"/>
  <c r="K842" i="37"/>
  <c r="L886" i="37"/>
  <c r="J886" i="37"/>
  <c r="L898" i="37"/>
  <c r="K898" i="37"/>
  <c r="J898" i="37"/>
  <c r="L847" i="37"/>
  <c r="J847" i="37"/>
  <c r="K847" i="37"/>
  <c r="L861" i="37"/>
  <c r="J861" i="37"/>
  <c r="K861" i="37"/>
  <c r="L870" i="37"/>
  <c r="J870" i="37"/>
  <c r="K870" i="37"/>
  <c r="L860" i="37"/>
  <c r="J860" i="37"/>
  <c r="K860" i="37"/>
  <c r="L871" i="37"/>
  <c r="J871" i="37"/>
  <c r="K871" i="37"/>
  <c r="L863" i="37"/>
  <c r="J863" i="37"/>
  <c r="K863" i="37"/>
  <c r="L853" i="37"/>
  <c r="J853" i="37"/>
  <c r="K853" i="37"/>
  <c r="L862" i="37"/>
  <c r="K862" i="37"/>
  <c r="J862" i="37"/>
  <c r="L852" i="37"/>
  <c r="J852" i="37"/>
  <c r="K852" i="37"/>
  <c r="J848" i="37"/>
  <c r="K848" i="37"/>
  <c r="L848" i="37"/>
  <c r="J876" i="37"/>
  <c r="L876" i="37"/>
  <c r="K876" i="37"/>
  <c r="L882" i="37"/>
  <c r="J882" i="37"/>
  <c r="K882" i="37"/>
  <c r="L899" i="37"/>
  <c r="L864" i="37"/>
  <c r="J864" i="37"/>
  <c r="K864" i="37"/>
  <c r="L858" i="37"/>
  <c r="J858" i="37"/>
  <c r="K858" i="37"/>
  <c r="L857" i="37"/>
  <c r="J857" i="37"/>
  <c r="K857" i="37"/>
  <c r="L869" i="37"/>
  <c r="J869" i="37"/>
  <c r="K869" i="37"/>
  <c r="L865" i="37"/>
  <c r="J865" i="37"/>
  <c r="K865" i="37"/>
  <c r="L887" i="37"/>
  <c r="J887" i="37"/>
  <c r="K887" i="37"/>
  <c r="K872" i="37"/>
  <c r="L854" i="37"/>
  <c r="J854" i="37"/>
  <c r="K854" i="37"/>
  <c r="L849" i="37"/>
  <c r="J849" i="37"/>
  <c r="K849" i="37"/>
  <c r="G881" i="37"/>
  <c r="H881" i="37" s="1"/>
  <c r="E912" i="37"/>
  <c r="F881" i="37"/>
  <c r="E924" i="37"/>
  <c r="F893" i="37"/>
  <c r="G893" i="37"/>
  <c r="H893" i="37" s="1"/>
  <c r="E911" i="37"/>
  <c r="G880" i="37"/>
  <c r="H880" i="37" s="1"/>
  <c r="F880" i="37"/>
  <c r="I880" i="37" s="1"/>
  <c r="G892" i="37"/>
  <c r="H892" i="37" s="1"/>
  <c r="E923" i="37"/>
  <c r="F892" i="37"/>
  <c r="I892" i="37" s="1"/>
  <c r="C891" i="37"/>
  <c r="B922" i="37"/>
  <c r="D922" i="37" s="1"/>
  <c r="F896" i="37"/>
  <c r="G896" i="37"/>
  <c r="H896" i="37" s="1"/>
  <c r="B908" i="37"/>
  <c r="D908" i="37" s="1"/>
  <c r="C877" i="37"/>
  <c r="I877" i="37" s="1"/>
  <c r="E931" i="37"/>
  <c r="F900" i="37"/>
  <c r="G900" i="37"/>
  <c r="H900" i="37" s="1"/>
  <c r="B945" i="37"/>
  <c r="D945" i="37" s="1"/>
  <c r="C914" i="37"/>
  <c r="B912" i="37"/>
  <c r="D912" i="37" s="1"/>
  <c r="C881" i="37"/>
  <c r="B920" i="37"/>
  <c r="D920" i="37" s="1"/>
  <c r="C889" i="37"/>
  <c r="E925" i="37"/>
  <c r="F894" i="37"/>
  <c r="G894" i="37"/>
  <c r="H894" i="37" s="1"/>
  <c r="B935" i="37"/>
  <c r="D935" i="37" s="1"/>
  <c r="C904" i="37"/>
  <c r="B915" i="37"/>
  <c r="D915" i="37" s="1"/>
  <c r="C884" i="37"/>
  <c r="B960" i="37"/>
  <c r="D960" i="37" s="1"/>
  <c r="C929" i="37"/>
  <c r="F908" i="37"/>
  <c r="G908" i="37"/>
  <c r="F883" i="37"/>
  <c r="I883" i="37" s="1"/>
  <c r="G883" i="37"/>
  <c r="H883" i="37" s="1"/>
  <c r="E922" i="37"/>
  <c r="F891" i="37"/>
  <c r="G891" i="37"/>
  <c r="H891" i="37" s="1"/>
  <c r="B916" i="37"/>
  <c r="D916" i="37" s="1"/>
  <c r="C885" i="37"/>
  <c r="B932" i="37"/>
  <c r="D932" i="37" s="1"/>
  <c r="C901" i="37"/>
  <c r="B921" i="37"/>
  <c r="D921" i="37" s="1"/>
  <c r="C890" i="37"/>
  <c r="B931" i="37"/>
  <c r="D931" i="37" s="1"/>
  <c r="C900" i="37"/>
  <c r="I900" i="37" s="1"/>
  <c r="E937" i="37"/>
  <c r="F906" i="37"/>
  <c r="G906" i="37"/>
  <c r="H906" i="37" s="1"/>
  <c r="E928" i="37"/>
  <c r="F897" i="37"/>
  <c r="G897" i="37"/>
  <c r="H897" i="37" s="1"/>
  <c r="E949" i="37"/>
  <c r="F918" i="37"/>
  <c r="G918" i="37"/>
  <c r="E934" i="37"/>
  <c r="F903" i="37"/>
  <c r="G903" i="37"/>
  <c r="E910" i="37"/>
  <c r="F879" i="37"/>
  <c r="I879" i="37" s="1"/>
  <c r="G879" i="37"/>
  <c r="H879" i="37" s="1"/>
  <c r="E948" i="37"/>
  <c r="F917" i="37"/>
  <c r="G917" i="37"/>
  <c r="F895" i="37"/>
  <c r="G895" i="37"/>
  <c r="H895" i="37" s="1"/>
  <c r="F902" i="37"/>
  <c r="G902" i="37"/>
  <c r="H902" i="37" s="1"/>
  <c r="F901" i="37"/>
  <c r="G901" i="37"/>
  <c r="H901" i="37" s="1"/>
  <c r="B917" i="37"/>
  <c r="D917" i="37" s="1"/>
  <c r="C886" i="37"/>
  <c r="I886" i="37" s="1"/>
  <c r="B918" i="37"/>
  <c r="D918" i="37" s="1"/>
  <c r="C887" i="37"/>
  <c r="I887" i="37" s="1"/>
  <c r="B941" i="37"/>
  <c r="D941" i="37" s="1"/>
  <c r="C910" i="37"/>
  <c r="B928" i="37"/>
  <c r="D928" i="37" s="1"/>
  <c r="C897" i="37"/>
  <c r="E944" i="37"/>
  <c r="G913" i="37"/>
  <c r="H913" i="37" s="1"/>
  <c r="F913" i="37"/>
  <c r="B937" i="37"/>
  <c r="D937" i="37" s="1"/>
  <c r="C906" i="37"/>
  <c r="E967" i="37"/>
  <c r="F936" i="37"/>
  <c r="G936" i="37"/>
  <c r="B954" i="37"/>
  <c r="D954" i="37" s="1"/>
  <c r="C923" i="37"/>
  <c r="B925" i="37"/>
  <c r="D925" i="37" s="1"/>
  <c r="C894" i="37"/>
  <c r="I894" i="37" s="1"/>
  <c r="F890" i="37"/>
  <c r="G890" i="37"/>
  <c r="H890" i="37" s="1"/>
  <c r="F889" i="37"/>
  <c r="G889" i="37"/>
  <c r="H889" i="37" s="1"/>
  <c r="F878" i="37"/>
  <c r="G878" i="37"/>
  <c r="H878" i="37" s="1"/>
  <c r="B944" i="37"/>
  <c r="D944" i="37" s="1"/>
  <c r="C913" i="37"/>
  <c r="B933" i="37"/>
  <c r="D933" i="37" s="1"/>
  <c r="C902" i="37"/>
  <c r="B936" i="37"/>
  <c r="D936" i="37" s="1"/>
  <c r="C905" i="37"/>
  <c r="I905" i="37" s="1"/>
  <c r="B942" i="37"/>
  <c r="D942" i="37" s="1"/>
  <c r="C911" i="37"/>
  <c r="G907" i="37"/>
  <c r="F907" i="37"/>
  <c r="B919" i="37"/>
  <c r="D919" i="37" s="1"/>
  <c r="C888" i="37"/>
  <c r="F884" i="37"/>
  <c r="G884" i="37"/>
  <c r="H884" i="37" s="1"/>
  <c r="B927" i="37"/>
  <c r="D927" i="37" s="1"/>
  <c r="C896" i="37"/>
  <c r="I896" i="37" s="1"/>
  <c r="B924" i="37"/>
  <c r="D924" i="37" s="1"/>
  <c r="C893" i="37"/>
  <c r="I893" i="37" s="1"/>
  <c r="E960" i="37"/>
  <c r="F929" i="37"/>
  <c r="G929" i="37"/>
  <c r="H929" i="37" s="1"/>
  <c r="E919" i="37"/>
  <c r="F888" i="37"/>
  <c r="G888" i="37"/>
  <c r="H888" i="37" s="1"/>
  <c r="B926" i="37"/>
  <c r="D926" i="37" s="1"/>
  <c r="C895" i="37"/>
  <c r="B930" i="37"/>
  <c r="D930" i="37" s="1"/>
  <c r="C899" i="37"/>
  <c r="I899" i="37" s="1"/>
  <c r="E961" i="37"/>
  <c r="F930" i="37"/>
  <c r="G930" i="37"/>
  <c r="B909" i="37"/>
  <c r="D909" i="37" s="1"/>
  <c r="C878" i="37"/>
  <c r="E904" i="37"/>
  <c r="F873" i="37"/>
  <c r="I873" i="37" s="1"/>
  <c r="G873" i="37"/>
  <c r="H873" i="37" s="1"/>
  <c r="E916" i="37"/>
  <c r="F885" i="37"/>
  <c r="G885" i="37"/>
  <c r="H885" i="37" s="1"/>
  <c r="B907" i="37"/>
  <c r="D907" i="37" s="1"/>
  <c r="C876" i="37"/>
  <c r="I876" i="37" s="1"/>
  <c r="B903" i="37"/>
  <c r="D903" i="37" s="1"/>
  <c r="C872" i="37"/>
  <c r="I872" i="37" s="1"/>
  <c r="E914" i="37"/>
  <c r="E915" i="37"/>
  <c r="E932" i="37"/>
  <c r="E939" i="37"/>
  <c r="E921" i="37"/>
  <c r="E933" i="37"/>
  <c r="E920" i="37"/>
  <c r="E926" i="37"/>
  <c r="E927" i="37"/>
  <c r="E938" i="37"/>
  <c r="E909" i="37"/>
  <c r="U25" i="2"/>
  <c r="U28" i="2"/>
  <c r="U29" i="2"/>
  <c r="U42" i="2"/>
  <c r="U24" i="2"/>
  <c r="U17" i="2"/>
  <c r="U16" i="2"/>
  <c r="K899" i="37" l="1"/>
  <c r="J872" i="37"/>
  <c r="J877" i="37"/>
  <c r="K905" i="37"/>
  <c r="J905" i="37"/>
  <c r="L877" i="37"/>
  <c r="H936" i="37"/>
  <c r="K936" i="37" s="1"/>
  <c r="H930" i="37"/>
  <c r="J930" i="37" s="1"/>
  <c r="H918" i="37"/>
  <c r="J918" i="37" s="1"/>
  <c r="H903" i="37"/>
  <c r="J903" i="37" s="1"/>
  <c r="H917" i="37"/>
  <c r="L917" i="37" s="1"/>
  <c r="H907" i="37"/>
  <c r="K907" i="37" s="1"/>
  <c r="H908" i="37"/>
  <c r="L908" i="37" s="1"/>
  <c r="I888" i="37"/>
  <c r="I897" i="37"/>
  <c r="I901" i="37"/>
  <c r="I895" i="37"/>
  <c r="I913" i="37"/>
  <c r="I890" i="37"/>
  <c r="I881" i="37"/>
  <c r="I891" i="37"/>
  <c r="I902" i="37"/>
  <c r="I906" i="37"/>
  <c r="I929" i="37"/>
  <c r="I884" i="37"/>
  <c r="I885" i="37"/>
  <c r="I889" i="37"/>
  <c r="I878" i="37"/>
  <c r="L903" i="37"/>
  <c r="L885" i="37"/>
  <c r="J885" i="37"/>
  <c r="K885" i="37"/>
  <c r="L929" i="37"/>
  <c r="J929" i="37"/>
  <c r="K929" i="37"/>
  <c r="L907" i="37"/>
  <c r="L880" i="37"/>
  <c r="K880" i="37"/>
  <c r="J880" i="37"/>
  <c r="L889" i="37"/>
  <c r="J889" i="37"/>
  <c r="K889" i="37"/>
  <c r="L913" i="37"/>
  <c r="J913" i="37"/>
  <c r="K913" i="37"/>
  <c r="L881" i="37"/>
  <c r="J881" i="37"/>
  <c r="K881" i="37"/>
  <c r="L900" i="37"/>
  <c r="J900" i="37"/>
  <c r="K900" i="37"/>
  <c r="K930" i="37"/>
  <c r="L879" i="37"/>
  <c r="J879" i="37"/>
  <c r="K879" i="37"/>
  <c r="K918" i="37"/>
  <c r="L906" i="37"/>
  <c r="J906" i="37"/>
  <c r="K906" i="37"/>
  <c r="L894" i="37"/>
  <c r="J894" i="37"/>
  <c r="K894" i="37"/>
  <c r="L893" i="37"/>
  <c r="J893" i="37"/>
  <c r="K893" i="37"/>
  <c r="L897" i="37"/>
  <c r="J897" i="37"/>
  <c r="K897" i="37"/>
  <c r="L884" i="37"/>
  <c r="J884" i="37"/>
  <c r="K884" i="37"/>
  <c r="J890" i="37"/>
  <c r="K890" i="37"/>
  <c r="L890" i="37"/>
  <c r="J873" i="37"/>
  <c r="L873" i="37"/>
  <c r="K873" i="37"/>
  <c r="L895" i="37"/>
  <c r="J895" i="37"/>
  <c r="K895" i="37"/>
  <c r="L901" i="37"/>
  <c r="J901" i="37"/>
  <c r="K901" i="37"/>
  <c r="J902" i="37"/>
  <c r="K902" i="37"/>
  <c r="L902" i="37"/>
  <c r="L891" i="37"/>
  <c r="J891" i="37"/>
  <c r="K891" i="37"/>
  <c r="L888" i="37"/>
  <c r="J888" i="37"/>
  <c r="K888" i="37"/>
  <c r="L878" i="37"/>
  <c r="J878" i="37"/>
  <c r="K878" i="37"/>
  <c r="L883" i="37"/>
  <c r="J883" i="37"/>
  <c r="K883" i="37"/>
  <c r="L896" i="37"/>
  <c r="J896" i="37"/>
  <c r="K896" i="37"/>
  <c r="L892" i="37"/>
  <c r="K892" i="37"/>
  <c r="J892" i="37"/>
  <c r="F912" i="37"/>
  <c r="G912" i="37"/>
  <c r="H912" i="37" s="1"/>
  <c r="E943" i="37"/>
  <c r="F924" i="37"/>
  <c r="G924" i="37"/>
  <c r="H924" i="37" s="1"/>
  <c r="E955" i="37"/>
  <c r="E954" i="37"/>
  <c r="G923" i="37"/>
  <c r="H923" i="37" s="1"/>
  <c r="F923" i="37"/>
  <c r="I923" i="37" s="1"/>
  <c r="F911" i="37"/>
  <c r="I911" i="37" s="1"/>
  <c r="E942" i="37"/>
  <c r="G911" i="37"/>
  <c r="H911" i="37" s="1"/>
  <c r="B953" i="37"/>
  <c r="D953" i="37" s="1"/>
  <c r="C922" i="37"/>
  <c r="F914" i="37"/>
  <c r="I914" i="37" s="1"/>
  <c r="G914" i="37"/>
  <c r="H914" i="37" s="1"/>
  <c r="E947" i="37"/>
  <c r="G916" i="37"/>
  <c r="H916" i="37" s="1"/>
  <c r="F916" i="37"/>
  <c r="E935" i="37"/>
  <c r="G904" i="37"/>
  <c r="H904" i="37" s="1"/>
  <c r="F904" i="37"/>
  <c r="I904" i="37" s="1"/>
  <c r="E956" i="37"/>
  <c r="G925" i="37"/>
  <c r="H925" i="37" s="1"/>
  <c r="F925" i="37"/>
  <c r="F926" i="37"/>
  <c r="G926" i="37"/>
  <c r="H926" i="37" s="1"/>
  <c r="F920" i="37"/>
  <c r="G920" i="37"/>
  <c r="H920" i="37" s="1"/>
  <c r="B956" i="37"/>
  <c r="D956" i="37" s="1"/>
  <c r="C925" i="37"/>
  <c r="I925" i="37" s="1"/>
  <c r="E975" i="37"/>
  <c r="F944" i="37"/>
  <c r="G944" i="37"/>
  <c r="H944" i="37" s="1"/>
  <c r="B949" i="37"/>
  <c r="D949" i="37" s="1"/>
  <c r="C918" i="37"/>
  <c r="I918" i="37" s="1"/>
  <c r="E953" i="37"/>
  <c r="G922" i="37"/>
  <c r="H922" i="37" s="1"/>
  <c r="F922" i="37"/>
  <c r="F939" i="37"/>
  <c r="G939" i="37"/>
  <c r="B957" i="37"/>
  <c r="D957" i="37" s="1"/>
  <c r="C926" i="37"/>
  <c r="B958" i="37"/>
  <c r="D958" i="37" s="1"/>
  <c r="C927" i="37"/>
  <c r="E941" i="37"/>
  <c r="G910" i="37"/>
  <c r="H910" i="37" s="1"/>
  <c r="F910" i="37"/>
  <c r="I910" i="37" s="1"/>
  <c r="E968" i="37"/>
  <c r="G937" i="37"/>
  <c r="H937" i="37" s="1"/>
  <c r="F937" i="37"/>
  <c r="E962" i="37"/>
  <c r="G931" i="37"/>
  <c r="H931" i="37" s="1"/>
  <c r="F931" i="37"/>
  <c r="F909" i="37"/>
  <c r="G909" i="37"/>
  <c r="H909" i="37" s="1"/>
  <c r="F933" i="37"/>
  <c r="G933" i="37"/>
  <c r="H933" i="37" s="1"/>
  <c r="B934" i="37"/>
  <c r="D934" i="37" s="1"/>
  <c r="C903" i="37"/>
  <c r="I903" i="37" s="1"/>
  <c r="B968" i="37"/>
  <c r="D968" i="37" s="1"/>
  <c r="C937" i="37"/>
  <c r="B963" i="37"/>
  <c r="D963" i="37" s="1"/>
  <c r="C932" i="37"/>
  <c r="B939" i="37"/>
  <c r="D939" i="37" s="1"/>
  <c r="C908" i="37"/>
  <c r="I908" i="37" s="1"/>
  <c r="E991" i="37"/>
  <c r="F960" i="37"/>
  <c r="G960" i="37"/>
  <c r="H960" i="37" s="1"/>
  <c r="E980" i="37"/>
  <c r="G949" i="37"/>
  <c r="H949" i="37" s="1"/>
  <c r="F949" i="37"/>
  <c r="B952" i="37"/>
  <c r="D952" i="37" s="1"/>
  <c r="C921" i="37"/>
  <c r="B947" i="37"/>
  <c r="D947" i="37" s="1"/>
  <c r="C916" i="37"/>
  <c r="B943" i="37"/>
  <c r="D943" i="37" s="1"/>
  <c r="C912" i="37"/>
  <c r="F921" i="37"/>
  <c r="G921" i="37"/>
  <c r="H921" i="37" s="1"/>
  <c r="B940" i="37"/>
  <c r="D940" i="37" s="1"/>
  <c r="C909" i="37"/>
  <c r="E950" i="37"/>
  <c r="G919" i="37"/>
  <c r="H919" i="37" s="1"/>
  <c r="F919" i="37"/>
  <c r="B973" i="37"/>
  <c r="D973" i="37" s="1"/>
  <c r="C942" i="37"/>
  <c r="B964" i="37"/>
  <c r="D964" i="37" s="1"/>
  <c r="C933" i="37"/>
  <c r="B959" i="37"/>
  <c r="D959" i="37" s="1"/>
  <c r="C928" i="37"/>
  <c r="B948" i="37"/>
  <c r="D948" i="37" s="1"/>
  <c r="C917" i="37"/>
  <c r="I917" i="37" s="1"/>
  <c r="E979" i="37"/>
  <c r="F948" i="37"/>
  <c r="G948" i="37"/>
  <c r="E965" i="37"/>
  <c r="G934" i="37"/>
  <c r="F934" i="37"/>
  <c r="E959" i="37"/>
  <c r="G928" i="37"/>
  <c r="H928" i="37" s="1"/>
  <c r="F928" i="37"/>
  <c r="B951" i="37"/>
  <c r="D951" i="37" s="1"/>
  <c r="C920" i="37"/>
  <c r="B976" i="37"/>
  <c r="D976" i="37" s="1"/>
  <c r="C945" i="37"/>
  <c r="E992" i="37"/>
  <c r="G961" i="37"/>
  <c r="F961" i="37"/>
  <c r="B950" i="37"/>
  <c r="D950" i="37" s="1"/>
  <c r="C919" i="37"/>
  <c r="B946" i="37"/>
  <c r="D946" i="37" s="1"/>
  <c r="C915" i="37"/>
  <c r="B967" i="37"/>
  <c r="D967" i="37" s="1"/>
  <c r="C936" i="37"/>
  <c r="I936" i="37" s="1"/>
  <c r="B975" i="37"/>
  <c r="D975" i="37" s="1"/>
  <c r="C944" i="37"/>
  <c r="I944" i="37" s="1"/>
  <c r="B985" i="37"/>
  <c r="D985" i="37" s="1"/>
  <c r="C954" i="37"/>
  <c r="B972" i="37"/>
  <c r="D972" i="37" s="1"/>
  <c r="C941" i="37"/>
  <c r="B991" i="37"/>
  <c r="D991" i="37" s="1"/>
  <c r="C960" i="37"/>
  <c r="F938" i="37"/>
  <c r="G938" i="37"/>
  <c r="F927" i="37"/>
  <c r="G927" i="37"/>
  <c r="H927" i="37" s="1"/>
  <c r="F932" i="37"/>
  <c r="G932" i="37"/>
  <c r="H932" i="37" s="1"/>
  <c r="F915" i="37"/>
  <c r="G915" i="37"/>
  <c r="H915" i="37" s="1"/>
  <c r="B938" i="37"/>
  <c r="D938" i="37" s="1"/>
  <c r="C907" i="37"/>
  <c r="I907" i="37" s="1"/>
  <c r="B961" i="37"/>
  <c r="D961" i="37" s="1"/>
  <c r="C930" i="37"/>
  <c r="I930" i="37" s="1"/>
  <c r="B955" i="37"/>
  <c r="D955" i="37" s="1"/>
  <c r="C924" i="37"/>
  <c r="E998" i="37"/>
  <c r="F967" i="37"/>
  <c r="G967" i="37"/>
  <c r="B962" i="37"/>
  <c r="D962" i="37" s="1"/>
  <c r="C931" i="37"/>
  <c r="B966" i="37"/>
  <c r="D966" i="37" s="1"/>
  <c r="C935" i="37"/>
  <c r="E969" i="37"/>
  <c r="E946" i="37"/>
  <c r="E940" i="37"/>
  <c r="E958" i="37"/>
  <c r="E957" i="37"/>
  <c r="E970" i="37"/>
  <c r="E951" i="37"/>
  <c r="E964" i="37"/>
  <c r="E952" i="37"/>
  <c r="E963" i="37"/>
  <c r="E945" i="37"/>
  <c r="J907" i="37" l="1"/>
  <c r="J936" i="37"/>
  <c r="H934" i="37"/>
  <c r="J934" i="37" s="1"/>
  <c r="J917" i="37"/>
  <c r="I960" i="37"/>
  <c r="L936" i="37"/>
  <c r="K908" i="37"/>
  <c r="H948" i="37"/>
  <c r="L948" i="37" s="1"/>
  <c r="I912" i="37"/>
  <c r="L930" i="37"/>
  <c r="H961" i="37"/>
  <c r="J961" i="37" s="1"/>
  <c r="L918" i="37"/>
  <c r="K917" i="37"/>
  <c r="K903" i="37"/>
  <c r="I924" i="37"/>
  <c r="H938" i="37"/>
  <c r="L938" i="37" s="1"/>
  <c r="H939" i="37"/>
  <c r="K939" i="37" s="1"/>
  <c r="J908" i="37"/>
  <c r="H967" i="37"/>
  <c r="L967" i="37" s="1"/>
  <c r="I915" i="37"/>
  <c r="I933" i="37"/>
  <c r="I928" i="37"/>
  <c r="I926" i="37"/>
  <c r="I931" i="37"/>
  <c r="I909" i="37"/>
  <c r="I919" i="37"/>
  <c r="I920" i="37"/>
  <c r="I921" i="37"/>
  <c r="I916" i="37"/>
  <c r="I927" i="37"/>
  <c r="I932" i="37"/>
  <c r="I937" i="37"/>
  <c r="I922" i="37"/>
  <c r="L934" i="37"/>
  <c r="K934" i="37"/>
  <c r="L921" i="37"/>
  <c r="J921" i="37"/>
  <c r="K921" i="37"/>
  <c r="L909" i="37"/>
  <c r="J909" i="37"/>
  <c r="K909" i="37"/>
  <c r="L937" i="37"/>
  <c r="J937" i="37"/>
  <c r="K937" i="37"/>
  <c r="L922" i="37"/>
  <c r="K922" i="37"/>
  <c r="J922" i="37"/>
  <c r="J923" i="37"/>
  <c r="K923" i="37"/>
  <c r="L923" i="37"/>
  <c r="L912" i="37"/>
  <c r="J912" i="37"/>
  <c r="K912" i="37"/>
  <c r="L960" i="37"/>
  <c r="J960" i="37"/>
  <c r="K960" i="37"/>
  <c r="J926" i="37"/>
  <c r="K926" i="37"/>
  <c r="L926" i="37"/>
  <c r="L919" i="37"/>
  <c r="J919" i="37"/>
  <c r="K919" i="37"/>
  <c r="J925" i="37"/>
  <c r="K925" i="37"/>
  <c r="L925" i="37"/>
  <c r="L916" i="37"/>
  <c r="K916" i="37"/>
  <c r="J916" i="37"/>
  <c r="L911" i="37"/>
  <c r="J911" i="37"/>
  <c r="K911" i="37"/>
  <c r="L932" i="37"/>
  <c r="J932" i="37"/>
  <c r="K932" i="37"/>
  <c r="L904" i="37"/>
  <c r="K904" i="37"/>
  <c r="J904" i="37"/>
  <c r="L927" i="37"/>
  <c r="J927" i="37"/>
  <c r="K927" i="37"/>
  <c r="L915" i="37"/>
  <c r="J915" i="37"/>
  <c r="K915" i="37"/>
  <c r="K938" i="37"/>
  <c r="L928" i="37"/>
  <c r="K928" i="37"/>
  <c r="J928" i="37"/>
  <c r="L949" i="37"/>
  <c r="J949" i="37"/>
  <c r="K949" i="37"/>
  <c r="L931" i="37"/>
  <c r="J931" i="37"/>
  <c r="K931" i="37"/>
  <c r="L910" i="37"/>
  <c r="K910" i="37"/>
  <c r="J910" i="37"/>
  <c r="L920" i="37"/>
  <c r="J920" i="37"/>
  <c r="K920" i="37"/>
  <c r="L924" i="37"/>
  <c r="J924" i="37"/>
  <c r="K924" i="37"/>
  <c r="L933" i="37"/>
  <c r="J933" i="37"/>
  <c r="K933" i="37"/>
  <c r="L944" i="37"/>
  <c r="J944" i="37"/>
  <c r="K944" i="37"/>
  <c r="J914" i="37"/>
  <c r="K914" i="37"/>
  <c r="L914" i="37"/>
  <c r="E986" i="37"/>
  <c r="G955" i="37"/>
  <c r="H955" i="37" s="1"/>
  <c r="F955" i="37"/>
  <c r="G942" i="37"/>
  <c r="H942" i="37" s="1"/>
  <c r="F942" i="37"/>
  <c r="I942" i="37" s="1"/>
  <c r="E973" i="37"/>
  <c r="G954" i="37"/>
  <c r="H954" i="37" s="1"/>
  <c r="E985" i="37"/>
  <c r="F954" i="37"/>
  <c r="I954" i="37" s="1"/>
  <c r="F943" i="37"/>
  <c r="G943" i="37"/>
  <c r="H943" i="37" s="1"/>
  <c r="E974" i="37"/>
  <c r="C953" i="37"/>
  <c r="B984" i="37"/>
  <c r="D984" i="37" s="1"/>
  <c r="B979" i="37"/>
  <c r="D979" i="37" s="1"/>
  <c r="C948" i="37"/>
  <c r="I948" i="37" s="1"/>
  <c r="E993" i="37"/>
  <c r="F962" i="37"/>
  <c r="G962" i="37"/>
  <c r="H962" i="37" s="1"/>
  <c r="F969" i="37"/>
  <c r="G969" i="37"/>
  <c r="B983" i="37"/>
  <c r="D983" i="37" s="1"/>
  <c r="C952" i="37"/>
  <c r="G958" i="37"/>
  <c r="H958" i="37" s="1"/>
  <c r="F958" i="37"/>
  <c r="B997" i="37"/>
  <c r="D997" i="37" s="1"/>
  <c r="C966" i="37"/>
  <c r="B986" i="37"/>
  <c r="D986" i="37" s="1"/>
  <c r="C955" i="37"/>
  <c r="B1016" i="37"/>
  <c r="D1016" i="37" s="1"/>
  <c r="C985" i="37"/>
  <c r="B982" i="37"/>
  <c r="D982" i="37" s="1"/>
  <c r="C951" i="37"/>
  <c r="E996" i="37"/>
  <c r="F965" i="37"/>
  <c r="G965" i="37"/>
  <c r="E981" i="37"/>
  <c r="F950" i="37"/>
  <c r="G950" i="37"/>
  <c r="H950" i="37" s="1"/>
  <c r="B978" i="37"/>
  <c r="D978" i="37" s="1"/>
  <c r="C947" i="37"/>
  <c r="B965" i="37"/>
  <c r="D965" i="37" s="1"/>
  <c r="C934" i="37"/>
  <c r="I934" i="37" s="1"/>
  <c r="E984" i="37"/>
  <c r="F953" i="37"/>
  <c r="G953" i="37"/>
  <c r="H953" i="37" s="1"/>
  <c r="E966" i="37"/>
  <c r="F935" i="37"/>
  <c r="I935" i="37" s="1"/>
  <c r="G935" i="37"/>
  <c r="H935" i="37" s="1"/>
  <c r="F945" i="37"/>
  <c r="I945" i="37" s="1"/>
  <c r="G945" i="37"/>
  <c r="H945" i="37" s="1"/>
  <c r="F951" i="37"/>
  <c r="G951" i="37"/>
  <c r="H951" i="37" s="1"/>
  <c r="F957" i="37"/>
  <c r="G957" i="37"/>
  <c r="H957" i="37" s="1"/>
  <c r="F998" i="37"/>
  <c r="G998" i="37"/>
  <c r="C943" i="37"/>
  <c r="I943" i="37" s="1"/>
  <c r="B974" i="37"/>
  <c r="D974" i="37" s="1"/>
  <c r="E1022" i="37"/>
  <c r="F991" i="37"/>
  <c r="G991" i="37"/>
  <c r="H991" i="37" s="1"/>
  <c r="B999" i="37"/>
  <c r="D999" i="37" s="1"/>
  <c r="C968" i="37"/>
  <c r="G940" i="37"/>
  <c r="H940" i="37" s="1"/>
  <c r="F940" i="37"/>
  <c r="G946" i="37"/>
  <c r="H946" i="37" s="1"/>
  <c r="F946" i="37"/>
  <c r="B969" i="37"/>
  <c r="D969" i="37" s="1"/>
  <c r="C938" i="37"/>
  <c r="I938" i="37" s="1"/>
  <c r="E990" i="37"/>
  <c r="F959" i="37"/>
  <c r="G959" i="37"/>
  <c r="H959" i="37" s="1"/>
  <c r="E1010" i="37"/>
  <c r="F979" i="37"/>
  <c r="G979" i="37"/>
  <c r="B1004" i="37"/>
  <c r="D1004" i="37" s="1"/>
  <c r="C973" i="37"/>
  <c r="B989" i="37"/>
  <c r="D989" i="37" s="1"/>
  <c r="C958" i="37"/>
  <c r="E987" i="37"/>
  <c r="F956" i="37"/>
  <c r="G956" i="37"/>
  <c r="H956" i="37" s="1"/>
  <c r="E978" i="37"/>
  <c r="F947" i="37"/>
  <c r="G947" i="37"/>
  <c r="H947" i="37" s="1"/>
  <c r="E972" i="37"/>
  <c r="F941" i="37"/>
  <c r="I941" i="37" s="1"/>
  <c r="G941" i="37"/>
  <c r="H941" i="37" s="1"/>
  <c r="B998" i="37"/>
  <c r="D998" i="37" s="1"/>
  <c r="C967" i="37"/>
  <c r="I967" i="37" s="1"/>
  <c r="B971" i="37"/>
  <c r="D971" i="37" s="1"/>
  <c r="C940" i="37"/>
  <c r="B993" i="37"/>
  <c r="D993" i="37" s="1"/>
  <c r="C962" i="37"/>
  <c r="B992" i="37"/>
  <c r="D992" i="37" s="1"/>
  <c r="C961" i="37"/>
  <c r="I961" i="37" s="1"/>
  <c r="B1022" i="37"/>
  <c r="D1022" i="37" s="1"/>
  <c r="C991" i="37"/>
  <c r="B1006" i="37"/>
  <c r="D1006" i="37" s="1"/>
  <c r="C975" i="37"/>
  <c r="B977" i="37"/>
  <c r="D977" i="37" s="1"/>
  <c r="C946" i="37"/>
  <c r="B1007" i="37"/>
  <c r="D1007" i="37" s="1"/>
  <c r="C976" i="37"/>
  <c r="B970" i="37"/>
  <c r="D970" i="37" s="1"/>
  <c r="C939" i="37"/>
  <c r="I939" i="37" s="1"/>
  <c r="B994" i="37"/>
  <c r="D994" i="37" s="1"/>
  <c r="C963" i="37"/>
  <c r="E999" i="37"/>
  <c r="F968" i="37"/>
  <c r="G968" i="37"/>
  <c r="H968" i="37" s="1"/>
  <c r="B980" i="37"/>
  <c r="D980" i="37" s="1"/>
  <c r="C949" i="37"/>
  <c r="I949" i="37" s="1"/>
  <c r="E1006" i="37"/>
  <c r="G975" i="37"/>
  <c r="H975" i="37" s="1"/>
  <c r="F975" i="37"/>
  <c r="B1003" i="37"/>
  <c r="D1003" i="37" s="1"/>
  <c r="C972" i="37"/>
  <c r="E1023" i="37"/>
  <c r="F992" i="37"/>
  <c r="G992" i="37"/>
  <c r="F963" i="37"/>
  <c r="G963" i="37"/>
  <c r="H963" i="37" s="1"/>
  <c r="G952" i="37"/>
  <c r="H952" i="37" s="1"/>
  <c r="F952" i="37"/>
  <c r="G964" i="37"/>
  <c r="H964" i="37" s="1"/>
  <c r="F964" i="37"/>
  <c r="F970" i="37"/>
  <c r="G970" i="37"/>
  <c r="H970" i="37" s="1"/>
  <c r="B981" i="37"/>
  <c r="D981" i="37" s="1"/>
  <c r="C950" i="37"/>
  <c r="B990" i="37"/>
  <c r="D990" i="37" s="1"/>
  <c r="C959" i="37"/>
  <c r="B995" i="37"/>
  <c r="D995" i="37" s="1"/>
  <c r="C964" i="37"/>
  <c r="E1011" i="37"/>
  <c r="F980" i="37"/>
  <c r="G980" i="37"/>
  <c r="H980" i="37" s="1"/>
  <c r="B988" i="37"/>
  <c r="D988" i="37" s="1"/>
  <c r="C957" i="37"/>
  <c r="B987" i="37"/>
  <c r="D987" i="37" s="1"/>
  <c r="C956" i="37"/>
  <c r="E976" i="37"/>
  <c r="E983" i="37"/>
  <c r="E982" i="37"/>
  <c r="E971" i="37"/>
  <c r="E995" i="37"/>
  <c r="E1001" i="37"/>
  <c r="E988" i="37"/>
  <c r="E989" i="37"/>
  <c r="E977" i="37"/>
  <c r="E994" i="37"/>
  <c r="E1000" i="37"/>
  <c r="R15" i="2"/>
  <c r="M10" i="2"/>
  <c r="L11" i="2"/>
  <c r="J967" i="37" l="1"/>
  <c r="L939" i="37"/>
  <c r="H979" i="37"/>
  <c r="L961" i="37"/>
  <c r="J939" i="37"/>
  <c r="K961" i="37"/>
  <c r="K948" i="37"/>
  <c r="J948" i="37"/>
  <c r="I956" i="37"/>
  <c r="I962" i="37"/>
  <c r="J938" i="37"/>
  <c r="I959" i="37"/>
  <c r="K967" i="37"/>
  <c r="H992" i="37"/>
  <c r="L992" i="37" s="1"/>
  <c r="H965" i="37"/>
  <c r="J965" i="37" s="1"/>
  <c r="I957" i="37"/>
  <c r="I940" i="37"/>
  <c r="H998" i="37"/>
  <c r="J998" i="37" s="1"/>
  <c r="H969" i="37"/>
  <c r="L969" i="37" s="1"/>
  <c r="I946" i="37"/>
  <c r="I964" i="37"/>
  <c r="I953" i="37"/>
  <c r="I963" i="37"/>
  <c r="I950" i="37"/>
  <c r="I955" i="37"/>
  <c r="I975" i="37"/>
  <c r="I947" i="37"/>
  <c r="I952" i="37"/>
  <c r="I968" i="37"/>
  <c r="I991" i="37"/>
  <c r="I951" i="37"/>
  <c r="I958" i="37"/>
  <c r="L945" i="37"/>
  <c r="J945" i="37"/>
  <c r="K945" i="37"/>
  <c r="L975" i="37"/>
  <c r="J975" i="37"/>
  <c r="K975" i="37"/>
  <c r="J947" i="37"/>
  <c r="K947" i="37"/>
  <c r="L947" i="37"/>
  <c r="L991" i="37"/>
  <c r="J991" i="37"/>
  <c r="K991" i="37"/>
  <c r="L955" i="37"/>
  <c r="J955" i="37"/>
  <c r="K955" i="37"/>
  <c r="L980" i="37"/>
  <c r="J980" i="37"/>
  <c r="K980" i="37"/>
  <c r="L935" i="37"/>
  <c r="J935" i="37"/>
  <c r="K935" i="37"/>
  <c r="L954" i="37"/>
  <c r="J954" i="37"/>
  <c r="K954" i="37"/>
  <c r="L946" i="37"/>
  <c r="K946" i="37"/>
  <c r="J946" i="37"/>
  <c r="J962" i="37"/>
  <c r="K962" i="37"/>
  <c r="L962" i="37"/>
  <c r="K965" i="37"/>
  <c r="L958" i="37"/>
  <c r="K958" i="37"/>
  <c r="J958" i="37"/>
  <c r="J950" i="37"/>
  <c r="K950" i="37"/>
  <c r="L950" i="37"/>
  <c r="L959" i="37"/>
  <c r="J959" i="37"/>
  <c r="K959" i="37"/>
  <c r="L957" i="37"/>
  <c r="J957" i="37"/>
  <c r="K957" i="37"/>
  <c r="L952" i="37"/>
  <c r="K952" i="37"/>
  <c r="J952" i="37"/>
  <c r="L941" i="37"/>
  <c r="J941" i="37"/>
  <c r="K941" i="37"/>
  <c r="L956" i="37"/>
  <c r="J956" i="37"/>
  <c r="K956" i="37"/>
  <c r="L940" i="37"/>
  <c r="K940" i="37"/>
  <c r="J940" i="37"/>
  <c r="L951" i="37"/>
  <c r="J951" i="37"/>
  <c r="K951" i="37"/>
  <c r="L943" i="37"/>
  <c r="J943" i="37"/>
  <c r="K943" i="37"/>
  <c r="L964" i="37"/>
  <c r="K964" i="37"/>
  <c r="J964" i="37"/>
  <c r="L970" i="37"/>
  <c r="K970" i="37"/>
  <c r="J970" i="37"/>
  <c r="L963" i="37"/>
  <c r="J963" i="37"/>
  <c r="K963" i="37"/>
  <c r="L968" i="37"/>
  <c r="J968" i="37"/>
  <c r="K968" i="37"/>
  <c r="L979" i="37"/>
  <c r="J979" i="37"/>
  <c r="K979" i="37"/>
  <c r="L953" i="37"/>
  <c r="J953" i="37"/>
  <c r="K953" i="37"/>
  <c r="L942" i="37"/>
  <c r="J942" i="37"/>
  <c r="K942" i="37"/>
  <c r="G986" i="37"/>
  <c r="H986" i="37" s="1"/>
  <c r="E1017" i="37"/>
  <c r="F986" i="37"/>
  <c r="E1016" i="37"/>
  <c r="G985" i="37"/>
  <c r="H985" i="37" s="1"/>
  <c r="F985" i="37"/>
  <c r="I985" i="37" s="1"/>
  <c r="E1004" i="37"/>
  <c r="F973" i="37"/>
  <c r="I973" i="37" s="1"/>
  <c r="G973" i="37"/>
  <c r="H973" i="37" s="1"/>
  <c r="E1005" i="37"/>
  <c r="F974" i="37"/>
  <c r="G974" i="37"/>
  <c r="H974" i="37" s="1"/>
  <c r="B1015" i="37"/>
  <c r="D1015" i="37" s="1"/>
  <c r="C984" i="37"/>
  <c r="B1020" i="37"/>
  <c r="D1020" i="37" s="1"/>
  <c r="C989" i="37"/>
  <c r="B1005" i="37"/>
  <c r="D1005" i="37" s="1"/>
  <c r="C974" i="37"/>
  <c r="I974" i="37" s="1"/>
  <c r="F1000" i="37"/>
  <c r="G1000" i="37"/>
  <c r="F994" i="37"/>
  <c r="G994" i="37"/>
  <c r="H994" i="37" s="1"/>
  <c r="F977" i="37"/>
  <c r="G977" i="37"/>
  <c r="H977" i="37" s="1"/>
  <c r="F988" i="37"/>
  <c r="G988" i="37"/>
  <c r="H988" i="37" s="1"/>
  <c r="F971" i="37"/>
  <c r="G971" i="37"/>
  <c r="H971" i="37" s="1"/>
  <c r="F983" i="37"/>
  <c r="G983" i="37"/>
  <c r="H983" i="37" s="1"/>
  <c r="F1011" i="37"/>
  <c r="G1011" i="37"/>
  <c r="B1021" i="37"/>
  <c r="D1021" i="37" s="1"/>
  <c r="C990" i="37"/>
  <c r="B1011" i="37"/>
  <c r="D1011" i="37" s="1"/>
  <c r="C980" i="37"/>
  <c r="I980" i="37" s="1"/>
  <c r="E1003" i="37"/>
  <c r="F972" i="37"/>
  <c r="I972" i="37" s="1"/>
  <c r="G972" i="37"/>
  <c r="H972" i="37" s="1"/>
  <c r="E1018" i="37"/>
  <c r="F987" i="37"/>
  <c r="G987" i="37"/>
  <c r="H987" i="37" s="1"/>
  <c r="C1004" i="37"/>
  <c r="B1000" i="37"/>
  <c r="D1000" i="37" s="1"/>
  <c r="C969" i="37"/>
  <c r="I969" i="37" s="1"/>
  <c r="E997" i="37"/>
  <c r="F966" i="37"/>
  <c r="I966" i="37" s="1"/>
  <c r="G966" i="37"/>
  <c r="H966" i="37" s="1"/>
  <c r="E1024" i="37"/>
  <c r="F993" i="37"/>
  <c r="G993" i="37"/>
  <c r="H993" i="37" s="1"/>
  <c r="F1006" i="37"/>
  <c r="G1006" i="37"/>
  <c r="H1006" i="37" s="1"/>
  <c r="B1025" i="37"/>
  <c r="D1025" i="37" s="1"/>
  <c r="C994" i="37"/>
  <c r="B1008" i="37"/>
  <c r="D1008" i="37" s="1"/>
  <c r="C977" i="37"/>
  <c r="B1023" i="37"/>
  <c r="D1023" i="37" s="1"/>
  <c r="C992" i="37"/>
  <c r="I992" i="37" s="1"/>
  <c r="B1002" i="37"/>
  <c r="D1002" i="37" s="1"/>
  <c r="C971" i="37"/>
  <c r="F1022" i="37"/>
  <c r="G1022" i="37"/>
  <c r="H1022" i="37" s="1"/>
  <c r="E1015" i="37"/>
  <c r="F984" i="37"/>
  <c r="G984" i="37"/>
  <c r="H984" i="37" s="1"/>
  <c r="B1017" i="37"/>
  <c r="D1017" i="37" s="1"/>
  <c r="C986" i="37"/>
  <c r="B1018" i="37"/>
  <c r="D1018" i="37" s="1"/>
  <c r="C987" i="37"/>
  <c r="B1001" i="37"/>
  <c r="D1001" i="37" s="1"/>
  <c r="C970" i="37"/>
  <c r="I970" i="37" s="1"/>
  <c r="C1022" i="37"/>
  <c r="F1010" i="37"/>
  <c r="G1010" i="37"/>
  <c r="B1009" i="37"/>
  <c r="D1009" i="37" s="1"/>
  <c r="C978" i="37"/>
  <c r="F996" i="37"/>
  <c r="G996" i="37"/>
  <c r="C1016" i="37"/>
  <c r="B1014" i="37"/>
  <c r="D1014" i="37" s="1"/>
  <c r="C983" i="37"/>
  <c r="B1026" i="37"/>
  <c r="D1026" i="37" s="1"/>
  <c r="C995" i="37"/>
  <c r="C1003" i="37"/>
  <c r="C999" i="37"/>
  <c r="F989" i="37"/>
  <c r="G989" i="37"/>
  <c r="H989" i="37" s="1"/>
  <c r="F1001" i="37"/>
  <c r="G1001" i="37"/>
  <c r="H1001" i="37" s="1"/>
  <c r="F995" i="37"/>
  <c r="G995" i="37"/>
  <c r="H995" i="37" s="1"/>
  <c r="F982" i="37"/>
  <c r="G982" i="37"/>
  <c r="H982" i="37" s="1"/>
  <c r="F976" i="37"/>
  <c r="I976" i="37" s="1"/>
  <c r="G976" i="37"/>
  <c r="H976" i="37" s="1"/>
  <c r="B1019" i="37"/>
  <c r="D1019" i="37" s="1"/>
  <c r="C988" i="37"/>
  <c r="F999" i="37"/>
  <c r="G999" i="37"/>
  <c r="H999" i="37" s="1"/>
  <c r="C1007" i="37"/>
  <c r="C1006" i="37"/>
  <c r="B1024" i="37"/>
  <c r="D1024" i="37" s="1"/>
  <c r="C993" i="37"/>
  <c r="I993" i="37" s="1"/>
  <c r="C998" i="37"/>
  <c r="I998" i="37" s="1"/>
  <c r="E1009" i="37"/>
  <c r="F978" i="37"/>
  <c r="G978" i="37"/>
  <c r="H978" i="37" s="1"/>
  <c r="B996" i="37"/>
  <c r="D996" i="37" s="1"/>
  <c r="C965" i="37"/>
  <c r="I965" i="37" s="1"/>
  <c r="B1013" i="37"/>
  <c r="D1013" i="37" s="1"/>
  <c r="C982" i="37"/>
  <c r="C997" i="37"/>
  <c r="B1012" i="37"/>
  <c r="D1012" i="37" s="1"/>
  <c r="C981" i="37"/>
  <c r="F1023" i="37"/>
  <c r="G1023" i="37"/>
  <c r="E1021" i="37"/>
  <c r="F990" i="37"/>
  <c r="G990" i="37"/>
  <c r="H990" i="37" s="1"/>
  <c r="E1012" i="37"/>
  <c r="G981" i="37"/>
  <c r="H981" i="37" s="1"/>
  <c r="F981" i="37"/>
  <c r="B1010" i="37"/>
  <c r="D1010" i="37" s="1"/>
  <c r="C979" i="37"/>
  <c r="I979" i="37" s="1"/>
  <c r="E1025" i="37"/>
  <c r="E1019" i="37"/>
  <c r="E1026" i="37"/>
  <c r="E1014" i="37"/>
  <c r="E1020" i="37"/>
  <c r="E1002" i="37"/>
  <c r="E1013" i="37"/>
  <c r="E1008" i="37"/>
  <c r="E1007" i="37"/>
  <c r="C30" i="2"/>
  <c r="M30" i="2" s="1"/>
  <c r="I988" i="37" l="1"/>
  <c r="L965" i="37"/>
  <c r="L998" i="37"/>
  <c r="K998" i="37"/>
  <c r="H1011" i="37"/>
  <c r="K1011" i="37" s="1"/>
  <c r="K992" i="37"/>
  <c r="J992" i="37"/>
  <c r="H1023" i="37"/>
  <c r="L1023" i="37" s="1"/>
  <c r="H1010" i="37"/>
  <c r="L1010" i="37" s="1"/>
  <c r="K969" i="37"/>
  <c r="H1000" i="37"/>
  <c r="J1000" i="37" s="1"/>
  <c r="J969" i="37"/>
  <c r="H996" i="37"/>
  <c r="K996" i="37" s="1"/>
  <c r="I1006" i="37"/>
  <c r="C26" i="2"/>
  <c r="I1022" i="37"/>
  <c r="I977" i="37"/>
  <c r="I999" i="37"/>
  <c r="I986" i="37"/>
  <c r="I984" i="37"/>
  <c r="I981" i="37"/>
  <c r="I971" i="37"/>
  <c r="I994" i="37"/>
  <c r="I995" i="37"/>
  <c r="I978" i="37"/>
  <c r="I982" i="37"/>
  <c r="I983" i="37"/>
  <c r="I987" i="37"/>
  <c r="I990" i="37"/>
  <c r="I989" i="37"/>
  <c r="L972" i="37"/>
  <c r="J972" i="37"/>
  <c r="K972" i="37"/>
  <c r="L973" i="37"/>
  <c r="J973" i="37"/>
  <c r="K973" i="37"/>
  <c r="L981" i="37"/>
  <c r="J981" i="37"/>
  <c r="K981" i="37"/>
  <c r="J995" i="37"/>
  <c r="K995" i="37"/>
  <c r="L995" i="37"/>
  <c r="J1011" i="37"/>
  <c r="L988" i="37"/>
  <c r="K988" i="37"/>
  <c r="J988" i="37"/>
  <c r="L993" i="37"/>
  <c r="J993" i="37"/>
  <c r="K993" i="37"/>
  <c r="J986" i="37"/>
  <c r="K986" i="37"/>
  <c r="L986" i="37"/>
  <c r="L1022" i="37"/>
  <c r="J1022" i="37"/>
  <c r="K1022" i="37"/>
  <c r="L976" i="37"/>
  <c r="K976" i="37"/>
  <c r="J976" i="37"/>
  <c r="L1001" i="37"/>
  <c r="J1001" i="37"/>
  <c r="K1001" i="37"/>
  <c r="L984" i="37"/>
  <c r="J984" i="37"/>
  <c r="K984" i="37"/>
  <c r="L966" i="37"/>
  <c r="J966" i="37"/>
  <c r="K966" i="37"/>
  <c r="L987" i="37"/>
  <c r="J987" i="37"/>
  <c r="K987" i="37"/>
  <c r="L983" i="37"/>
  <c r="J983" i="37"/>
  <c r="K983" i="37"/>
  <c r="L977" i="37"/>
  <c r="J977" i="37"/>
  <c r="K977" i="37"/>
  <c r="J974" i="37"/>
  <c r="K974" i="37"/>
  <c r="L974" i="37"/>
  <c r="L990" i="37"/>
  <c r="J990" i="37"/>
  <c r="K990" i="37"/>
  <c r="L1006" i="37"/>
  <c r="K1006" i="37"/>
  <c r="J1006" i="37"/>
  <c r="L985" i="37"/>
  <c r="J985" i="37"/>
  <c r="K985" i="37"/>
  <c r="K1023" i="37"/>
  <c r="J1010" i="37"/>
  <c r="K1010" i="37"/>
  <c r="L978" i="37"/>
  <c r="J978" i="37"/>
  <c r="K978" i="37"/>
  <c r="L999" i="37"/>
  <c r="J999" i="37"/>
  <c r="K999" i="37"/>
  <c r="L982" i="37"/>
  <c r="K982" i="37"/>
  <c r="J982" i="37"/>
  <c r="L989" i="37"/>
  <c r="J989" i="37"/>
  <c r="K989" i="37"/>
  <c r="J971" i="37"/>
  <c r="K971" i="37"/>
  <c r="L971" i="37"/>
  <c r="L994" i="37"/>
  <c r="K994" i="37"/>
  <c r="J994" i="37"/>
  <c r="F1017" i="37"/>
  <c r="G1017" i="37"/>
  <c r="H1017" i="37" s="1"/>
  <c r="F1004" i="37"/>
  <c r="I1004" i="37" s="1"/>
  <c r="G1004" i="37"/>
  <c r="H1004" i="37" s="1"/>
  <c r="G1016" i="37"/>
  <c r="H1016" i="37" s="1"/>
  <c r="F1016" i="37"/>
  <c r="I1016" i="37" s="1"/>
  <c r="F1005" i="37"/>
  <c r="G1005" i="37"/>
  <c r="H1005" i="37" s="1"/>
  <c r="C1015" i="37"/>
  <c r="C1009" i="37"/>
  <c r="F1018" i="37"/>
  <c r="G1018" i="37"/>
  <c r="H1018" i="37" s="1"/>
  <c r="C1010" i="37"/>
  <c r="I1010" i="37" s="1"/>
  <c r="F1021" i="37"/>
  <c r="G1021" i="37"/>
  <c r="H1021" i="37" s="1"/>
  <c r="C1018" i="37"/>
  <c r="C1023" i="37"/>
  <c r="I1023" i="37" s="1"/>
  <c r="F1007" i="37"/>
  <c r="I1007" i="37" s="1"/>
  <c r="G1007" i="37"/>
  <c r="H1007" i="37" s="1"/>
  <c r="F1026" i="37"/>
  <c r="G1026" i="37"/>
  <c r="H1026" i="37" s="1"/>
  <c r="C1012" i="37"/>
  <c r="C1013" i="37"/>
  <c r="C1014" i="37"/>
  <c r="F997" i="37"/>
  <c r="I997" i="37" s="1"/>
  <c r="G997" i="37"/>
  <c r="H997" i="37" s="1"/>
  <c r="F1013" i="37"/>
  <c r="G1013" i="37"/>
  <c r="H1013" i="37" s="1"/>
  <c r="F1020" i="37"/>
  <c r="G1020" i="37"/>
  <c r="H1020" i="37" s="1"/>
  <c r="C1019" i="37"/>
  <c r="F1024" i="37"/>
  <c r="G1024" i="37"/>
  <c r="H1024" i="37" s="1"/>
  <c r="C1021" i="37"/>
  <c r="F1014" i="37"/>
  <c r="G1014" i="37"/>
  <c r="H1014" i="37" s="1"/>
  <c r="C1001" i="37"/>
  <c r="I1001" i="37" s="1"/>
  <c r="F1003" i="37"/>
  <c r="I1003" i="37" s="1"/>
  <c r="G1003" i="37"/>
  <c r="H1003" i="37" s="1"/>
  <c r="C1005" i="37"/>
  <c r="F1012" i="37"/>
  <c r="G1012" i="37"/>
  <c r="H1012" i="37" s="1"/>
  <c r="C996" i="37"/>
  <c r="I996" i="37" s="1"/>
  <c r="F1009" i="37"/>
  <c r="G1009" i="37"/>
  <c r="H1009" i="37" s="1"/>
  <c r="C1026" i="37"/>
  <c r="F1015" i="37"/>
  <c r="G1015" i="37"/>
  <c r="H1015" i="37" s="1"/>
  <c r="C1011" i="37"/>
  <c r="I1011" i="37" s="1"/>
  <c r="F1008" i="37"/>
  <c r="G1008" i="37"/>
  <c r="H1008" i="37" s="1"/>
  <c r="F1019" i="37"/>
  <c r="G1019" i="37"/>
  <c r="H1019" i="37" s="1"/>
  <c r="F1025" i="37"/>
  <c r="G1025" i="37"/>
  <c r="H1025" i="37" s="1"/>
  <c r="C1024" i="37"/>
  <c r="I1024" i="37" s="1"/>
  <c r="C1002" i="37"/>
  <c r="C1008" i="37"/>
  <c r="F1002" i="37"/>
  <c r="G1002" i="37"/>
  <c r="H1002" i="37" s="1"/>
  <c r="C1017" i="37"/>
  <c r="I1017" i="37" s="1"/>
  <c r="C1025" i="37"/>
  <c r="C1000" i="37"/>
  <c r="I1000" i="37" s="1"/>
  <c r="C1020" i="37"/>
  <c r="C27" i="2"/>
  <c r="M27" i="2" s="1"/>
  <c r="M26" i="2" l="1"/>
  <c r="K1000" i="37"/>
  <c r="L1011" i="37"/>
  <c r="L1000" i="37"/>
  <c r="J1023" i="37"/>
  <c r="J996" i="37"/>
  <c r="L996" i="37"/>
  <c r="I1014" i="37"/>
  <c r="I1005" i="37"/>
  <c r="I1008" i="37"/>
  <c r="I1026" i="37"/>
  <c r="I1021" i="37"/>
  <c r="I1018" i="37"/>
  <c r="I1020" i="37"/>
  <c r="I1012" i="37"/>
  <c r="I1002" i="37"/>
  <c r="I1013" i="37"/>
  <c r="I1009" i="37"/>
  <c r="I1015" i="37"/>
  <c r="I1025" i="37"/>
  <c r="I1019" i="37"/>
  <c r="L1012" i="37"/>
  <c r="K1012" i="37"/>
  <c r="J1012" i="37"/>
  <c r="L1018" i="37"/>
  <c r="K1018" i="37"/>
  <c r="J1018" i="37"/>
  <c r="J1019" i="37"/>
  <c r="K1019" i="37"/>
  <c r="L1019" i="37"/>
  <c r="J1016" i="37"/>
  <c r="K1016" i="37"/>
  <c r="L1016" i="37"/>
  <c r="L1004" i="37"/>
  <c r="J1004" i="37"/>
  <c r="K1004" i="37"/>
  <c r="L1015" i="37"/>
  <c r="J1015" i="37"/>
  <c r="K1015" i="37"/>
  <c r="L1008" i="37"/>
  <c r="J1008" i="37"/>
  <c r="K1008" i="37"/>
  <c r="L1009" i="37"/>
  <c r="J1009" i="37"/>
  <c r="K1009" i="37"/>
  <c r="L1003" i="37"/>
  <c r="J1003" i="37"/>
  <c r="K1003" i="37"/>
  <c r="L1024" i="37"/>
  <c r="K1024" i="37"/>
  <c r="J1024" i="37"/>
  <c r="L1026" i="37"/>
  <c r="J1026" i="37"/>
  <c r="K1026" i="37"/>
  <c r="L1021" i="37"/>
  <c r="J1021" i="37"/>
  <c r="K1021" i="37"/>
  <c r="L1020" i="37"/>
  <c r="J1020" i="37"/>
  <c r="K1020" i="37"/>
  <c r="L1013" i="37"/>
  <c r="J1013" i="37"/>
  <c r="K1013" i="37"/>
  <c r="J997" i="37"/>
  <c r="K997" i="37"/>
  <c r="L997" i="37"/>
  <c r="L1005" i="37"/>
  <c r="J1005" i="37"/>
  <c r="K1005" i="37"/>
  <c r="L1017" i="37"/>
  <c r="J1017" i="37"/>
  <c r="K1017" i="37"/>
  <c r="L1002" i="37"/>
  <c r="J1002" i="37"/>
  <c r="K1002" i="37"/>
  <c r="L1014" i="37"/>
  <c r="J1014" i="37"/>
  <c r="K1014" i="37"/>
  <c r="L1025" i="37"/>
  <c r="J1025" i="37"/>
  <c r="K1025" i="37"/>
  <c r="L1007" i="37"/>
  <c r="J1007" i="37"/>
  <c r="K1007" i="37"/>
  <c r="C20" i="5"/>
  <c r="C25" i="5"/>
  <c r="C17" i="5"/>
  <c r="C9" i="5"/>
  <c r="C12" i="5"/>
  <c r="C6" i="5"/>
  <c r="M39" i="2" l="1"/>
  <c r="E9" i="5"/>
  <c r="E17" i="5"/>
  <c r="E20" i="5"/>
  <c r="E6" i="5"/>
  <c r="E12" i="5"/>
  <c r="E25" i="5"/>
  <c r="E35" i="2"/>
  <c r="E36" i="2"/>
  <c r="E34" i="2"/>
  <c r="M8" i="2" l="1"/>
  <c r="E41" i="2" s="1"/>
  <c r="E42" i="2" s="1"/>
  <c r="J22" i="2" l="1"/>
  <c r="K22" i="2"/>
  <c r="L22" i="2"/>
  <c r="E40" i="2"/>
  <c r="J26" i="2"/>
  <c r="L26" i="2" s="1"/>
  <c r="J39" i="2"/>
  <c r="K42" i="2"/>
  <c r="J42" i="2"/>
  <c r="J36" i="2"/>
  <c r="L36" i="2" s="1"/>
  <c r="K19" i="2"/>
  <c r="J35" i="2"/>
  <c r="L35" i="2" s="1"/>
  <c r="K28" i="2"/>
  <c r="K29" i="2"/>
  <c r="K23" i="2"/>
  <c r="K17" i="2"/>
  <c r="J19" i="2"/>
  <c r="L19" i="2" s="1"/>
  <c r="J20" i="2"/>
  <c r="L20" i="2" s="1"/>
  <c r="K24" i="2"/>
  <c r="K34" i="2"/>
  <c r="J23" i="2"/>
  <c r="L23" i="2" s="1"/>
  <c r="Q23" i="2" s="1"/>
  <c r="R23" i="2" s="1"/>
  <c r="J17" i="2"/>
  <c r="L17" i="2" s="1"/>
  <c r="Q17" i="2" s="1"/>
  <c r="R17" i="2" s="1"/>
  <c r="J27" i="2"/>
  <c r="L27" i="2" s="1"/>
  <c r="Q27" i="2" s="1"/>
  <c r="R27" i="2" s="1"/>
  <c r="J28" i="2"/>
  <c r="L28" i="2" s="1"/>
  <c r="Q28" i="2" s="1"/>
  <c r="R28" i="2" s="1"/>
  <c r="K18" i="2"/>
  <c r="K32" i="2"/>
  <c r="K25" i="2"/>
  <c r="J25" i="2"/>
  <c r="L25" i="2" s="1"/>
  <c r="J32" i="2"/>
  <c r="J33" i="2"/>
  <c r="J21" i="2"/>
  <c r="L21" i="2" s="1"/>
  <c r="Q21" i="2" s="1"/>
  <c r="R21" i="2" s="1"/>
  <c r="K35" i="2"/>
  <c r="K21" i="2"/>
  <c r="J24" i="2"/>
  <c r="L24" i="2" s="1"/>
  <c r="J31" i="2"/>
  <c r="J16" i="2"/>
  <c r="L16" i="2" s="1"/>
  <c r="J18" i="2"/>
  <c r="J29" i="2"/>
  <c r="L29" i="2" s="1"/>
  <c r="Q29" i="2" s="1"/>
  <c r="R29" i="2" s="1"/>
  <c r="K36" i="2"/>
  <c r="K30" i="2"/>
  <c r="K20" i="2"/>
  <c r="J30" i="2"/>
  <c r="J34" i="2"/>
  <c r="L34" i="2" s="1"/>
  <c r="K31" i="2"/>
  <c r="K27" i="2"/>
  <c r="K33" i="2"/>
  <c r="Q26" i="2" l="1"/>
  <c r="R26" i="2" s="1"/>
  <c r="L39" i="2"/>
  <c r="N39" i="2" s="1"/>
  <c r="Q39" i="2"/>
  <c r="R39" i="2" s="1"/>
  <c r="L18" i="2"/>
  <c r="N18" i="2" s="1"/>
  <c r="G22" i="2"/>
  <c r="I22" i="2"/>
  <c r="H22" i="2"/>
  <c r="Q22" i="2"/>
  <c r="R22" i="2" s="1"/>
  <c r="N22" i="2"/>
  <c r="Q16" i="2"/>
  <c r="R16" i="2" s="1"/>
  <c r="L30" i="2"/>
  <c r="Q30" i="2" s="1"/>
  <c r="R30" i="2" s="1"/>
  <c r="N34" i="2"/>
  <c r="Q34" i="2"/>
  <c r="R34" i="2" s="1"/>
  <c r="N20" i="2"/>
  <c r="Q20" i="2"/>
  <c r="R20" i="2" s="1"/>
  <c r="N35" i="2"/>
  <c r="Q35" i="2"/>
  <c r="R35" i="2" s="1"/>
  <c r="N19" i="2"/>
  <c r="Q19" i="2"/>
  <c r="R19" i="2" s="1"/>
  <c r="N24" i="2"/>
  <c r="Q24" i="2"/>
  <c r="R24" i="2" s="1"/>
  <c r="N25" i="2"/>
  <c r="Q25" i="2"/>
  <c r="R25" i="2" s="1"/>
  <c r="N36" i="2"/>
  <c r="Q36" i="2"/>
  <c r="R36" i="2" s="1"/>
  <c r="N16" i="2"/>
  <c r="H16" i="2"/>
  <c r="G16" i="2"/>
  <c r="I16" i="2"/>
  <c r="G21" i="2"/>
  <c r="H21" i="2"/>
  <c r="I21" i="2"/>
  <c r="N23" i="2"/>
  <c r="H23" i="2"/>
  <c r="G23" i="2"/>
  <c r="I23" i="2"/>
  <c r="G19" i="2"/>
  <c r="H19" i="2"/>
  <c r="I19" i="2"/>
  <c r="H24" i="2"/>
  <c r="I24" i="2"/>
  <c r="G24" i="2"/>
  <c r="H25" i="2"/>
  <c r="I25" i="2"/>
  <c r="G25" i="2"/>
  <c r="I28" i="2"/>
  <c r="G28" i="2"/>
  <c r="H28" i="2"/>
  <c r="N21" i="2"/>
  <c r="H29" i="2"/>
  <c r="I29" i="2"/>
  <c r="G29" i="2"/>
  <c r="N26" i="2"/>
  <c r="G26" i="2"/>
  <c r="I26" i="2"/>
  <c r="H26" i="2"/>
  <c r="H27" i="2"/>
  <c r="I27" i="2"/>
  <c r="G27" i="2"/>
  <c r="N27" i="2"/>
  <c r="N29" i="2"/>
  <c r="N28" i="2"/>
  <c r="H18" i="2"/>
  <c r="I18" i="2"/>
  <c r="N17" i="2"/>
  <c r="G17" i="2"/>
  <c r="H17" i="2"/>
  <c r="I17" i="2"/>
  <c r="G20" i="2"/>
  <c r="H20" i="2"/>
  <c r="I20" i="2"/>
  <c r="O20" i="2"/>
  <c r="O21" i="2"/>
  <c r="O19" i="2"/>
  <c r="O29" i="2"/>
  <c r="G18" i="2" l="1"/>
  <c r="Q18" i="2"/>
  <c r="R18" i="2" s="1"/>
  <c r="G30" i="2"/>
  <c r="E31" i="2" s="1"/>
  <c r="L31" i="2" s="1"/>
  <c r="N30" i="2"/>
  <c r="H30" i="2"/>
  <c r="E33" i="2" s="1"/>
  <c r="L33" i="2" s="1"/>
  <c r="I30" i="2"/>
  <c r="L42" i="2"/>
  <c r="D19" i="13"/>
  <c r="F19" i="13"/>
  <c r="B19" i="13"/>
  <c r="Q42" i="2" l="1"/>
  <c r="N42" i="2"/>
  <c r="N33" i="2"/>
  <c r="Q33" i="2"/>
  <c r="R33" i="2" s="1"/>
  <c r="N31" i="2"/>
  <c r="Q31" i="2"/>
  <c r="R31" i="2" s="1"/>
  <c r="B20" i="13"/>
  <c r="B21" i="13" s="1"/>
  <c r="D20" i="13"/>
  <c r="E32" i="2"/>
  <c r="L32" i="2" s="1"/>
  <c r="F20" i="13"/>
  <c r="N32" i="2" l="1"/>
  <c r="N37" i="2" s="1"/>
  <c r="Q32" i="2"/>
  <c r="R32" i="2" s="1"/>
  <c r="R42" i="2"/>
  <c r="D21" i="13"/>
  <c r="F21" i="13"/>
  <c r="B22" i="13"/>
  <c r="N43" i="2" l="1"/>
  <c r="Q37" i="2"/>
  <c r="Q43" i="2" s="1"/>
  <c r="N38" i="2"/>
  <c r="O18" i="2"/>
  <c r="D22" i="13"/>
  <c r="R37" i="2"/>
  <c r="F22" i="13"/>
  <c r="B23" i="13"/>
  <c r="O43" i="2" l="1"/>
  <c r="O39" i="2"/>
  <c r="O42" i="2"/>
  <c r="O22" i="2"/>
  <c r="O37" i="2"/>
  <c r="N44" i="2"/>
  <c r="Q38" i="2"/>
  <c r="Q44" i="2" s="1"/>
  <c r="R43" i="2"/>
  <c r="S37" i="2" s="1"/>
  <c r="R38" i="2"/>
  <c r="D23" i="13"/>
  <c r="O17" i="2"/>
  <c r="O34" i="2"/>
  <c r="O16" i="2"/>
  <c r="O33" i="2"/>
  <c r="O35" i="2"/>
  <c r="O26" i="2"/>
  <c r="O27" i="2"/>
  <c r="O28" i="2"/>
  <c r="O25" i="2"/>
  <c r="O30" i="2"/>
  <c r="O36" i="2"/>
  <c r="O32" i="2"/>
  <c r="O31" i="2"/>
  <c r="F23" i="13"/>
  <c r="B24" i="13"/>
  <c r="O38" i="2" l="1"/>
  <c r="O44" i="2"/>
  <c r="R44" i="2"/>
  <c r="S44" i="2" s="1"/>
  <c r="S22" i="2"/>
  <c r="D24" i="13"/>
  <c r="D25" i="13" s="1"/>
  <c r="D26" i="13" s="1"/>
  <c r="D27" i="13" s="1"/>
  <c r="S25" i="2"/>
  <c r="S23" i="2"/>
  <c r="S31" i="2"/>
  <c r="S21" i="2"/>
  <c r="S42" i="2"/>
  <c r="S34" i="2"/>
  <c r="S26" i="2"/>
  <c r="S18" i="2"/>
  <c r="S19" i="2"/>
  <c r="S28" i="2"/>
  <c r="S27" i="2"/>
  <c r="S20" i="2"/>
  <c r="S30" i="2"/>
  <c r="S43" i="2"/>
  <c r="S36" i="2"/>
  <c r="S29" i="2"/>
  <c r="S35" i="2"/>
  <c r="S33" i="2"/>
  <c r="S24" i="2"/>
  <c r="S16" i="2"/>
  <c r="S17" i="2"/>
  <c r="S32" i="2"/>
  <c r="B25" i="13"/>
  <c r="F24" i="13"/>
  <c r="S38" i="2" l="1"/>
  <c r="D28" i="13"/>
  <c r="F25" i="13"/>
  <c r="B26" i="13"/>
  <c r="F26" i="13" l="1"/>
  <c r="F27" i="13" s="1"/>
  <c r="F28" i="13" s="1"/>
  <c r="D29" i="13"/>
  <c r="D30" i="13"/>
  <c r="B27" i="13"/>
  <c r="B28" i="13" s="1"/>
  <c r="B30" i="13" l="1"/>
  <c r="B29" i="13"/>
  <c r="F29" i="13"/>
  <c r="F30" i="13"/>
  <c r="D31" i="13"/>
  <c r="F31" i="13" l="1"/>
  <c r="F32" i="13" s="1"/>
  <c r="D32" i="13"/>
  <c r="B31" i="13"/>
  <c r="F33" i="13" l="1"/>
  <c r="F34" i="13" s="1"/>
  <c r="F35" i="13" s="1"/>
  <c r="F36" i="13" s="1"/>
  <c r="F37" i="13" s="1"/>
  <c r="F38" i="13" s="1"/>
  <c r="F39" i="13" s="1"/>
  <c r="F40" i="13" s="1"/>
  <c r="F41" i="13" s="1"/>
  <c r="F42" i="13" s="1"/>
  <c r="F43" i="13" s="1"/>
  <c r="F44" i="13" s="1"/>
  <c r="F45" i="13" s="1"/>
  <c r="F46" i="13" s="1"/>
  <c r="F47" i="13" s="1"/>
  <c r="F48" i="13" s="1"/>
  <c r="F49" i="13" s="1"/>
  <c r="F50" i="13" s="1"/>
  <c r="F51" i="13" s="1"/>
  <c r="D33" i="13"/>
  <c r="B32" i="13"/>
  <c r="B33" i="13" s="1"/>
  <c r="B34" i="13" s="1"/>
  <c r="B35" i="13" s="1"/>
  <c r="B36" i="13" s="1"/>
  <c r="B37" i="13" s="1"/>
  <c r="B38" i="13" s="1"/>
  <c r="B39" i="13" s="1"/>
  <c r="B40" i="13" l="1"/>
  <c r="D34" i="13"/>
  <c r="D35" i="13" s="1"/>
  <c r="B41" i="13" l="1"/>
  <c r="B42" i="13" s="1"/>
  <c r="B43" i="13" s="1"/>
  <c r="B44" i="13" s="1"/>
  <c r="B45" i="13" s="1"/>
  <c r="B46" i="13" s="1"/>
  <c r="B47" i="13" s="1"/>
  <c r="B48" i="13" s="1"/>
  <c r="B49" i="13" s="1"/>
  <c r="B50" i="13" s="1"/>
  <c r="B51" i="13" s="1"/>
  <c r="B52" i="13" s="1"/>
  <c r="D36" i="13"/>
  <c r="D37" i="13" s="1"/>
  <c r="D38" i="13" l="1"/>
  <c r="D39" i="13" s="1"/>
  <c r="D40" i="13" l="1"/>
  <c r="D41" i="13" l="1"/>
  <c r="D42" i="13" l="1"/>
  <c r="D43" i="13" s="1"/>
  <c r="D44" i="13" s="1"/>
  <c r="D45" i="13" s="1"/>
  <c r="D46" i="13" s="1"/>
  <c r="D47" i="13" s="1"/>
  <c r="D48" i="13" s="1"/>
  <c r="D49" i="13" s="1"/>
  <c r="D50" i="13" s="1"/>
  <c r="D51" i="13" s="1"/>
  <c r="I25" i="17" l="1"/>
  <c r="I61" i="17"/>
  <c r="I45" i="17"/>
  <c r="I27" i="17"/>
  <c r="I31" i="17"/>
  <c r="I80" i="17"/>
  <c r="I51" i="17"/>
  <c r="I6" i="17"/>
  <c r="I28" i="17"/>
  <c r="I15" i="17"/>
  <c r="I40" i="17"/>
  <c r="I58" i="17"/>
  <c r="I10" i="17"/>
  <c r="I39" i="17"/>
  <c r="I56" i="17"/>
  <c r="I60" i="17"/>
  <c r="I4" i="17"/>
  <c r="I52" i="17"/>
  <c r="I54" i="17"/>
  <c r="I12" i="17"/>
  <c r="I71" i="17"/>
  <c r="I65" i="17"/>
  <c r="I78" i="17"/>
  <c r="I77" i="17"/>
  <c r="I64" i="17"/>
  <c r="I11" i="17"/>
  <c r="I8" i="17"/>
  <c r="I83" i="17"/>
  <c r="I76" i="17"/>
  <c r="I84" i="17"/>
  <c r="I13" i="17"/>
  <c r="I29" i="17"/>
  <c r="I17" i="17"/>
  <c r="I5" i="17"/>
  <c r="I85" i="17"/>
  <c r="I34" i="17"/>
  <c r="I72" i="17"/>
  <c r="I66" i="17"/>
  <c r="I23" i="17"/>
  <c r="I44" i="17"/>
  <c r="I32" i="17"/>
  <c r="I42" i="17"/>
  <c r="I43" i="17"/>
  <c r="I68" i="17"/>
  <c r="I26" i="17"/>
  <c r="I63" i="17"/>
  <c r="I57" i="17"/>
  <c r="I74" i="17"/>
  <c r="I18" i="17"/>
  <c r="I67" i="17"/>
  <c r="I30" i="17"/>
  <c r="I82" i="17"/>
  <c r="I22" i="17"/>
  <c r="I86" i="17"/>
  <c r="I14" i="17"/>
  <c r="I49" i="17"/>
  <c r="I70" i="17"/>
  <c r="I73" i="17"/>
  <c r="I36" i="17"/>
  <c r="I69" i="17"/>
  <c r="I20" i="17"/>
  <c r="I50" i="17"/>
  <c r="I24" i="17"/>
  <c r="I62" i="17"/>
  <c r="I21" i="17"/>
  <c r="I79" i="17"/>
  <c r="I16" i="17"/>
  <c r="I19" i="17"/>
  <c r="I7" i="17"/>
  <c r="I38" i="17"/>
  <c r="I9" i="17"/>
  <c r="I75" i="17"/>
  <c r="I33" i="17"/>
  <c r="I46" i="17"/>
  <c r="I37" i="17"/>
  <c r="I59" i="17"/>
  <c r="I55" i="17"/>
  <c r="I53" i="17"/>
  <c r="I81" i="17"/>
  <c r="I3" i="17"/>
  <c r="I41" i="17"/>
  <c r="I35" i="17"/>
  <c r="I47" i="17"/>
  <c r="I48" i="17"/>
  <c r="G80" i="17"/>
  <c r="G71" i="17"/>
  <c r="G77" i="17"/>
  <c r="G51" i="17"/>
  <c r="G6" i="17"/>
  <c r="G33" i="17"/>
  <c r="G49" i="17"/>
  <c r="G21" i="17"/>
  <c r="G39" i="17"/>
  <c r="G69" i="17"/>
  <c r="G60" i="17"/>
  <c r="G14" i="17"/>
  <c r="G53" i="17"/>
  <c r="G10" i="17"/>
  <c r="G22" i="17"/>
  <c r="G86" i="17"/>
  <c r="G73" i="17"/>
  <c r="G74" i="17"/>
  <c r="G65" i="17"/>
  <c r="G42" i="17"/>
  <c r="G37" i="17"/>
  <c r="G27" i="17"/>
  <c r="G75" i="17"/>
  <c r="G20" i="17"/>
  <c r="G54" i="17"/>
  <c r="G56" i="17"/>
  <c r="G35" i="17"/>
  <c r="G68" i="17"/>
  <c r="G18" i="17"/>
  <c r="G52" i="17"/>
  <c r="G70" i="17"/>
  <c r="G31" i="17"/>
  <c r="G29" i="17"/>
  <c r="G24" i="17"/>
  <c r="G32" i="17"/>
  <c r="G8" i="17"/>
  <c r="G3" i="17"/>
  <c r="G34" i="17"/>
  <c r="G82" i="17"/>
  <c r="G36" i="17"/>
  <c r="G45" i="17"/>
  <c r="G4" i="17"/>
  <c r="G5" i="17"/>
  <c r="G9" i="17"/>
  <c r="G50" i="17"/>
  <c r="G13" i="17"/>
  <c r="G43" i="17"/>
  <c r="G28" i="17"/>
  <c r="G16" i="17"/>
  <c r="G46" i="17"/>
  <c r="G30" i="17"/>
  <c r="G11" i="17"/>
  <c r="G79" i="17"/>
  <c r="G23" i="17"/>
  <c r="G66" i="17"/>
  <c r="G15" i="17"/>
  <c r="G64" i="17"/>
  <c r="G84" i="17"/>
  <c r="G41" i="17"/>
  <c r="G57" i="17"/>
  <c r="G44" i="17"/>
  <c r="G38" i="17"/>
  <c r="G25" i="17"/>
  <c r="G76" i="17"/>
  <c r="G19" i="17"/>
  <c r="G58" i="17"/>
  <c r="G83" i="17"/>
  <c r="G47" i="17"/>
  <c r="G7" i="17"/>
  <c r="G48" i="17"/>
  <c r="G12" i="17"/>
  <c r="G61" i="17"/>
  <c r="G67" i="17"/>
  <c r="G62" i="17"/>
  <c r="G26" i="17"/>
  <c r="G78" i="17"/>
  <c r="G59" i="17"/>
  <c r="G40" i="17"/>
  <c r="G55" i="17"/>
  <c r="G81" i="17"/>
  <c r="G17" i="17"/>
  <c r="G72" i="17"/>
  <c r="G85" i="17"/>
  <c r="G63" i="17"/>
  <c r="K55" i="17"/>
  <c r="K16" i="17"/>
  <c r="K72" i="17"/>
  <c r="K52" i="17"/>
  <c r="K69" i="17"/>
  <c r="K64" i="17"/>
  <c r="K85" i="17"/>
  <c r="K35" i="17"/>
  <c r="K38" i="17"/>
  <c r="K66" i="17"/>
  <c r="K13" i="17"/>
  <c r="K50" i="17"/>
  <c r="K3" i="17"/>
  <c r="K71" i="17"/>
  <c r="K28" i="17"/>
  <c r="K32" i="17"/>
  <c r="K57" i="17"/>
  <c r="K12" i="17"/>
  <c r="K65" i="17"/>
  <c r="K10" i="17"/>
  <c r="K44" i="17"/>
  <c r="K36" i="17"/>
  <c r="K60" i="17"/>
  <c r="K24" i="17"/>
  <c r="K82" i="17"/>
  <c r="K11" i="17"/>
  <c r="K74" i="17"/>
  <c r="K9" i="17"/>
  <c r="K39" i="17"/>
  <c r="K37" i="17"/>
  <c r="K33" i="17"/>
  <c r="K76" i="17"/>
  <c r="K73" i="17"/>
  <c r="K40" i="17"/>
  <c r="K46" i="17"/>
  <c r="K59" i="17"/>
  <c r="K78" i="17"/>
  <c r="K29" i="17"/>
  <c r="K53" i="17"/>
  <c r="K17" i="17"/>
  <c r="K83" i="17"/>
  <c r="K31" i="17"/>
  <c r="K81" i="17"/>
  <c r="K14" i="17"/>
  <c r="K19" i="17"/>
  <c r="K7" i="17"/>
  <c r="K56" i="17"/>
  <c r="K70" i="17"/>
  <c r="K34" i="17"/>
  <c r="K80" i="17"/>
  <c r="K18" i="17"/>
  <c r="K54" i="17"/>
  <c r="K62" i="17"/>
  <c r="K51" i="17"/>
  <c r="K6" i="17"/>
  <c r="K86" i="17"/>
  <c r="K15" i="17"/>
  <c r="K4" i="17"/>
  <c r="K22" i="17"/>
  <c r="K41" i="17"/>
  <c r="K77" i="17"/>
  <c r="K58" i="17"/>
  <c r="K30" i="17"/>
  <c r="K27" i="17"/>
  <c r="K61" i="17"/>
  <c r="K79" i="17"/>
  <c r="K68" i="17"/>
  <c r="K8" i="17"/>
  <c r="K84" i="17"/>
  <c r="K25" i="17"/>
  <c r="K67" i="17"/>
  <c r="K45" i="17"/>
  <c r="K20" i="17"/>
  <c r="K21" i="17"/>
  <c r="K23" i="17"/>
  <c r="K5" i="17"/>
  <c r="K42" i="17"/>
  <c r="K47" i="17"/>
  <c r="K43" i="17"/>
  <c r="K26" i="17"/>
  <c r="K63" i="17"/>
  <c r="K75" i="17"/>
  <c r="K49" i="17"/>
  <c r="K48"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Kandeel</author>
  </authors>
  <commentList>
    <comment ref="C59" authorId="0" shapeId="0" xr:uid="{EB1DAC84-F71D-4A4E-BE8C-03BE83A95866}">
      <text>
        <r>
          <rPr>
            <b/>
            <sz val="9"/>
            <color indexed="81"/>
            <rFont val="Tahoma"/>
            <family val="2"/>
          </rPr>
          <t>Kandeel:</t>
        </r>
        <r>
          <rPr>
            <sz val="9"/>
            <color indexed="81"/>
            <rFont val="Tahoma"/>
            <family val="2"/>
          </rPr>
          <t xml:space="preserve">
Statistique Ministère : Taux d'occupation trajet quotidien de 1.43. Soit 10% d'occupation des sièges passagers pour un véhicule 5 places</t>
        </r>
      </text>
    </comment>
    <comment ref="C60" authorId="0" shapeId="0" xr:uid="{ED495A6E-A1D2-4E7D-935E-5E31BAF18CA1}">
      <text>
        <r>
          <rPr>
            <b/>
            <sz val="9"/>
            <color indexed="81"/>
            <rFont val="Tahoma"/>
            <family val="2"/>
          </rPr>
          <t>Kandeel:</t>
        </r>
        <r>
          <rPr>
            <sz val="9"/>
            <color indexed="81"/>
            <rFont val="Tahoma"/>
            <family val="2"/>
          </rPr>
          <t xml:space="preserve">
Base Carbone : 24% pour les VUL Essence, 36% pour les VUL Diesel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Kandeel</author>
  </authors>
  <commentList>
    <comment ref="E22" authorId="0" shapeId="0" xr:uid="{EC45BC75-AB94-4262-93D6-87849FCE536D}">
      <text>
        <r>
          <rPr>
            <b/>
            <sz val="9"/>
            <color indexed="81"/>
            <rFont val="Tahoma"/>
            <family val="2"/>
          </rPr>
          <t>Kandeel:</t>
        </r>
        <r>
          <rPr>
            <sz val="9"/>
            <color indexed="81"/>
            <rFont val="Tahoma"/>
            <family val="2"/>
          </rPr>
          <t xml:space="preserve">
L'empreinte carbone est calculée sur la base de la puissance PV (C8). Le poids est cependant nécessaire.</t>
        </r>
      </text>
    </comment>
    <comment ref="E23" authorId="0" shapeId="0" xr:uid="{F0368B93-7911-4455-A137-72A8047965B8}">
      <text>
        <r>
          <rPr>
            <b/>
            <sz val="9"/>
            <color indexed="81"/>
            <rFont val="Tahoma"/>
            <family val="2"/>
          </rPr>
          <t>Kandeel:</t>
        </r>
        <r>
          <rPr>
            <sz val="9"/>
            <color indexed="81"/>
            <rFont val="Tahoma"/>
            <family val="2"/>
          </rPr>
          <t xml:space="preserve">
L'empreinte carbone est calculée sur la base de la capacité de la batterie (E7). Le poids est cependant nécessaire.</t>
        </r>
      </text>
    </comment>
    <comment ref="E39" authorId="0" shapeId="0" xr:uid="{606D66FB-436E-48F1-8B8C-EA34E085E2CF}">
      <text>
        <r>
          <rPr>
            <b/>
            <sz val="9"/>
            <color indexed="81"/>
            <rFont val="Tahoma"/>
            <family val="2"/>
          </rPr>
          <t>Kandeel:</t>
        </r>
        <r>
          <rPr>
            <sz val="9"/>
            <color indexed="81"/>
            <rFont val="Tahoma"/>
            <family val="2"/>
          </rPr>
          <t xml:space="preserve">
Nb de remplacement, hors pneus d'origine, pour la durée de vie définie pour le véhicule</t>
        </r>
      </text>
    </comment>
  </commentList>
</comments>
</file>

<file path=xl/sharedStrings.xml><?xml version="1.0" encoding="utf-8"?>
<sst xmlns="http://schemas.openxmlformats.org/spreadsheetml/2006/main" count="1179" uniqueCount="610">
  <si>
    <t>Cet outil vise à calculer les émissions de GES des véhicules intermédiaires</t>
  </si>
  <si>
    <t>case en jaune : à compléter par le constructeur</t>
  </si>
  <si>
    <t>case en bleu : paramètres du calculateur</t>
  </si>
  <si>
    <t>Procédure d'utilisation simplifiée :</t>
  </si>
  <si>
    <t>Seul l'onglet "Tableau de bord est à compléter par les constructeurs.</t>
  </si>
  <si>
    <t>1) Compléter la partie "Caractéristiques du véhicule" (+/- à gauche du tableur pour afficher/masquer cette partie)</t>
  </si>
  <si>
    <t>2) Détailler les principaux matériaux composant le véhicule, et leurs origine</t>
  </si>
  <si>
    <t>3) Si besoin, paramétrer les distances parcourues et durées de vie (+/- en haut du tableur pour afficher/masquer cette partie)</t>
  </si>
  <si>
    <t>4) Consulter et analyser les résultats</t>
  </si>
  <si>
    <t>Détail des procédures, paramètres et hypothèses</t>
  </si>
  <si>
    <t>Les caractéristiques du cycle WMTC sont indiquée dans un onglet dédiée</t>
  </si>
  <si>
    <t>La catégorie de véhicule permet de définir des durée de vie et kilométrages par défaut</t>
  </si>
  <si>
    <t>Composants</t>
  </si>
  <si>
    <t>Précisions sur les données collectées</t>
  </si>
  <si>
    <t>Chassis, cadre, carosserie</t>
  </si>
  <si>
    <t>Y compris essieux. 
Origine = lieux de fabrication du matériau</t>
  </si>
  <si>
    <t>Batterie</t>
  </si>
  <si>
    <t xml:space="preserve">Y compris BMS. Origine = lieux d'assemblage des cellules en pack batterie. </t>
  </si>
  <si>
    <t>Moteur (+ génératrice)</t>
  </si>
  <si>
    <t>Origine = lieux d'assemblage du moteur</t>
  </si>
  <si>
    <t>Moyeux</t>
  </si>
  <si>
    <t>Hors moyeux moteurs. Origine = lieux de fabrication du moyeu</t>
  </si>
  <si>
    <t xml:space="preserve">Jantes </t>
  </si>
  <si>
    <t>Origine = lieux de fabrication de la jante</t>
  </si>
  <si>
    <t>Pneumatique + Chambre</t>
  </si>
  <si>
    <t>Origine = lieux de fabrication du pneumatique</t>
  </si>
  <si>
    <t>Assise</t>
  </si>
  <si>
    <t>Origine = lieux de fabrication de l'assise</t>
  </si>
  <si>
    <t>Composants non détaillés</t>
  </si>
  <si>
    <t>électronique, freins, guidons, éclairages, … Calculé automatiquement</t>
  </si>
  <si>
    <t>Les distances et durées de vie par défaut ne permettent pas de comparer entre eux des véhicules de classe différente</t>
  </si>
  <si>
    <t>De plus, il est pêrtinent de pouvoir modéliser des cas d'usage spécifique.</t>
  </si>
  <si>
    <t>Il est donc possible de paramétrer le kilométrage total du véhicule sur sa vie</t>
  </si>
  <si>
    <t>Il est également possible de modifier la durée de vie de chaque composant, pour anticiper des besoins de remplacement</t>
  </si>
  <si>
    <r>
      <t>Pour ce faire, il faut définir l'approche "</t>
    </r>
    <r>
      <rPr>
        <i/>
        <sz val="11"/>
        <color theme="1"/>
        <rFont val="Calibri"/>
        <family val="2"/>
        <scheme val="minor"/>
      </rPr>
      <t>Personnalisée</t>
    </r>
    <r>
      <rPr>
        <sz val="11"/>
        <color theme="1"/>
        <rFont val="Calibri"/>
        <family val="2"/>
        <scheme val="minor"/>
      </rPr>
      <t>" au lieu de "</t>
    </r>
    <r>
      <rPr>
        <i/>
        <sz val="11"/>
        <color theme="1"/>
        <rFont val="Calibri"/>
        <family val="2"/>
        <scheme val="minor"/>
      </rPr>
      <t>par défaut</t>
    </r>
    <r>
      <rPr>
        <sz val="11"/>
        <color theme="1"/>
        <rFont val="Calibri"/>
        <family val="2"/>
        <scheme val="minor"/>
      </rPr>
      <t>", et modifier les paramètres</t>
    </r>
  </si>
  <si>
    <t>Les résultats sont présentés avec plusieurs unités et périmètres</t>
  </si>
  <si>
    <t>A) Emissions à la fabrication</t>
  </si>
  <si>
    <t>Calcul des émissions à la fabrication du véhicule, en prenant également en compte le remplacement à venir des pneumatiques.</t>
  </si>
  <si>
    <t>Cette analyse permet de comparer 2 véhicules sans cas d'usage précis.</t>
  </si>
  <si>
    <r>
      <t>Avec l'approche "</t>
    </r>
    <r>
      <rPr>
        <i/>
        <sz val="11"/>
        <color theme="1"/>
        <rFont val="Calibri"/>
        <family val="2"/>
        <scheme val="minor"/>
      </rPr>
      <t>Personnalisée</t>
    </r>
    <r>
      <rPr>
        <sz val="11"/>
        <color theme="1"/>
        <rFont val="Calibri"/>
        <family val="2"/>
        <scheme val="minor"/>
      </rPr>
      <t>", il est possible de prendre en compte ici le remplacement d'autres composants</t>
    </r>
  </si>
  <si>
    <t>B) Emission sur la vie du véhicule, rapportée au km</t>
  </si>
  <si>
    <t xml:space="preserve">Les émissions sont rapportées par kilomètre parcouru sur la vie du véhicule. </t>
  </si>
  <si>
    <t>La consommation est intégrée</t>
  </si>
  <si>
    <t>Cette analyse permet de comparer 2 véhicules avec un cas d'usage précis.</t>
  </si>
  <si>
    <t>C) Emission sur la vie du véhicule, rapportée au km et à la capacité du véhicule</t>
  </si>
  <si>
    <t>Cette analyse permet de comparer 2 véhicules avec un cas d'usage et une fonction précise.</t>
  </si>
  <si>
    <t>Paramètres spécifiques du modèle :</t>
  </si>
  <si>
    <t>Durée de vie par défaut</t>
  </si>
  <si>
    <t xml:space="preserve">Kilométrage annuel X : </t>
  </si>
  <si>
    <t>selon catégorie de véhicule</t>
  </si>
  <si>
    <t>Hypothèses sur l'emport du véhicule (selon la capacité du véhicule)</t>
  </si>
  <si>
    <t>Taux de remplissage passagers</t>
  </si>
  <si>
    <t xml:space="preserve"> (hors conducteur)</t>
  </si>
  <si>
    <t>Taux de remplissage marchandises</t>
  </si>
  <si>
    <t>Le facteur d'émission des batteries est défini en fonction de la capacité en kWh. Un facteur d'émission par kg est calculé en fonction de la densité</t>
  </si>
  <si>
    <t>Le facteur d'émission des panneaux PV est défini en fonction de la puissance en Wc. Un facteur d'émission par kg est calculé en fonction de la densité</t>
  </si>
  <si>
    <t>Hypothèses de calcul des distances en fret routier</t>
  </si>
  <si>
    <t>Distance en fret routier Pays Origine</t>
  </si>
  <si>
    <t>Distance en fret routier France</t>
  </si>
  <si>
    <t>Hypothèses de calcul de la consommation d'électricité</t>
  </si>
  <si>
    <t>Hypothèse sur l'énergie apportée par le pédalage :</t>
  </si>
  <si>
    <t>W durant les phases de maintien de vitesse et d'accélération (WMTC)</t>
  </si>
  <si>
    <t>La réduction de consommation permise par les panneaux solaires PV est calculée sur la base d'une méthode approuvée par la Comission Européenne pour les technologies innovantes permettant de réduire les émissions de CO2 des voitures particulières, conformément au règlement (CE) no 443/2009</t>
  </si>
  <si>
    <t>Sources des facteurs d'émission :</t>
  </si>
  <si>
    <t>Batteries, Acier, Aluminium : Méthodologie ADEME pour le bonus écologique des voitures électriques - basé sur des données Ecoinvent</t>
  </si>
  <si>
    <t>Les facteurs d'émissions des batteries en kgCO2e/kg sont calculé à partir des émissions par kWh, du poids de la batterie et de sa capacité</t>
  </si>
  <si>
    <t>Transport des véhicules : Méthodologie ADEME pour le bonus écologique des voitures électriques - basé sur des données Base Empreinte</t>
  </si>
  <si>
    <t>Mix électrique pays : Méthodologie ADEME de l‘évaluation carbone simplifiée, AO CRE PPE2 - Ecoinvent 3.5, Méthode : IPCC2021GWP100ans, Sima Pro 9.3</t>
  </si>
  <si>
    <t>Autres facteurs d'émission : voir onglet FE_Autres</t>
  </si>
  <si>
    <t>Il est libre d'utilisation.</t>
  </si>
  <si>
    <t>Versions</t>
  </si>
  <si>
    <t>Numéro, date</t>
  </si>
  <si>
    <t>Notes de version</t>
  </si>
  <si>
    <t>v1.0, 13/09/2024</t>
  </si>
  <si>
    <t>Première version, incluant les émissions à la fabrication et à l'utilisation du véhicule.</t>
  </si>
  <si>
    <t>v2.0, 28/10/2024</t>
  </si>
  <si>
    <t>Correction du calcul de la production PV, améliorations mineures de forme.</t>
  </si>
  <si>
    <t>Classification</t>
  </si>
  <si>
    <t>Vie du véhicule</t>
  </si>
  <si>
    <t>Performance (WMTC)</t>
  </si>
  <si>
    <t>Caractéristiques réglementaires (à titre indicatif)</t>
  </si>
  <si>
    <t>Catégories</t>
  </si>
  <si>
    <t>Nom</t>
  </si>
  <si>
    <t>Kilométrage annuel</t>
  </si>
  <si>
    <t>Classe WMTC</t>
  </si>
  <si>
    <t>Vitesse moyenne</t>
  </si>
  <si>
    <t>% maintien de vitesse ou accélération</t>
  </si>
  <si>
    <t>Energie par pédalage</t>
  </si>
  <si>
    <t>Nb roues</t>
  </si>
  <si>
    <t>Puissance</t>
  </si>
  <si>
    <t>vitesse maximale</t>
  </si>
  <si>
    <t>Masse OM</t>
  </si>
  <si>
    <t>Places max</t>
  </si>
  <si>
    <t>Longueur max</t>
  </si>
  <si>
    <t>Largeur max</t>
  </si>
  <si>
    <t>km/an</t>
  </si>
  <si>
    <t>années</t>
  </si>
  <si>
    <t>km</t>
  </si>
  <si>
    <t>km/h</t>
  </si>
  <si>
    <t>%</t>
  </si>
  <si>
    <t>Wh/km</t>
  </si>
  <si>
    <t>kW</t>
  </si>
  <si>
    <t>kg</t>
  </si>
  <si>
    <t>mm</t>
  </si>
  <si>
    <t>VAE</t>
  </si>
  <si>
    <t>Class1-25</t>
  </si>
  <si>
    <t>L1e</t>
  </si>
  <si>
    <t>Deux-roues motorisé léger</t>
  </si>
  <si>
    <t>Class1-45</t>
  </si>
  <si>
    <t>L1e-A</t>
  </si>
  <si>
    <t>Vélo à moteur</t>
  </si>
  <si>
    <t>L1e-B</t>
  </si>
  <si>
    <t>Cyclomoteur à deux roues</t>
  </si>
  <si>
    <t>L2e</t>
  </si>
  <si>
    <t>Cyclomoteur à trois roues</t>
  </si>
  <si>
    <t>L2e-P</t>
  </si>
  <si>
    <t>Cyclomoteur à trois roues conçus pour le transport de voyageurs</t>
  </si>
  <si>
    <t>L2e-U</t>
  </si>
  <si>
    <t>Cyclomoteur à trois roues conçus à des fins utilitaires</t>
  </si>
  <si>
    <t>L3e</t>
  </si>
  <si>
    <t>Motocycle à deux roues</t>
  </si>
  <si>
    <t>class3-2</t>
  </si>
  <si>
    <t>L3e-A1</t>
  </si>
  <si>
    <t>Motocycle à performances réduites</t>
  </si>
  <si>
    <t>L3e-A2</t>
  </si>
  <si>
    <t>Motocycle à performances moyennes</t>
  </si>
  <si>
    <t>L3e-A3</t>
  </si>
  <si>
    <t>Motocycle à performances élevées</t>
  </si>
  <si>
    <t>L4e</t>
  </si>
  <si>
    <t>Motocycles à deux roues avec side-car</t>
  </si>
  <si>
    <t>2+1</t>
  </si>
  <si>
    <t>L5e</t>
  </si>
  <si>
    <t>Tricycle motorisé</t>
  </si>
  <si>
    <t>L5e-A</t>
  </si>
  <si>
    <t>Tricycle</t>
  </si>
  <si>
    <t>L5e-B</t>
  </si>
  <si>
    <t>Tricycle utilitaire</t>
  </si>
  <si>
    <t>L6e</t>
  </si>
  <si>
    <t xml:space="preserve">Quadricycle léger </t>
  </si>
  <si>
    <t>L6e-A</t>
  </si>
  <si>
    <t>Quad routier léger</t>
  </si>
  <si>
    <t>L6e-B</t>
  </si>
  <si>
    <t>Quadricycle léger</t>
  </si>
  <si>
    <t>L6e-BP</t>
  </si>
  <si>
    <t>Quadrimobile léger pour le transport de personnes</t>
  </si>
  <si>
    <t>L6e-BU</t>
  </si>
  <si>
    <t>Quadrimobile léger pour le transport de marchandises</t>
  </si>
  <si>
    <t>L7e</t>
  </si>
  <si>
    <t>Quadricycle lourd</t>
  </si>
  <si>
    <t>Class2-2-90</t>
  </si>
  <si>
    <t>L7e-C</t>
  </si>
  <si>
    <t>Quadrimobile lourd</t>
  </si>
  <si>
    <t>L7e-CP</t>
  </si>
  <si>
    <t>Quadrimobile lourd pour le transport de personnes</t>
  </si>
  <si>
    <t>L7e-CU</t>
  </si>
  <si>
    <t>Quadrimobile lourd pour le transport de marchandises</t>
  </si>
  <si>
    <t>Autre</t>
  </si>
  <si>
    <t>Nb de pneus utilisés par roue sur la vie du véhicule</t>
  </si>
  <si>
    <t>Caractéristiques du véhicule</t>
  </si>
  <si>
    <t>Nom du constructeur</t>
  </si>
  <si>
    <t>Poids total véhicule (kg)</t>
  </si>
  <si>
    <t>Nom du véhicule</t>
  </si>
  <si>
    <t>Consommation WMTC (Wh/km)</t>
  </si>
  <si>
    <t>Catégorie</t>
  </si>
  <si>
    <t>Vitesse maximale (km/h)</t>
  </si>
  <si>
    <t>Pays de fabrication</t>
  </si>
  <si>
    <t>Autonomie (km)</t>
  </si>
  <si>
    <t>Génération pédalage</t>
  </si>
  <si>
    <t>Capacité batterie (kWh)</t>
  </si>
  <si>
    <t>Choix de la durée de vie</t>
  </si>
  <si>
    <t>Par défaut</t>
  </si>
  <si>
    <t>Inclinaison PV (0°=à plat)</t>
  </si>
  <si>
    <t>Durée de vie véhicule (par défaut), en km :</t>
  </si>
  <si>
    <t>Type de véhicule</t>
  </si>
  <si>
    <t>Transport de passagers</t>
  </si>
  <si>
    <t>Durée de vie véhicule (personnalisé), en km :</t>
  </si>
  <si>
    <t>Nb places adultes</t>
  </si>
  <si>
    <t>Volume de stockage (L)</t>
  </si>
  <si>
    <t>Nb places enfants</t>
  </si>
  <si>
    <t>Capacité d'emport (kg)</t>
  </si>
  <si>
    <t>Unité fonctionnelle (UF) 2 :</t>
  </si>
  <si>
    <t>Unité de référence</t>
  </si>
  <si>
    <t>Transport des composants</t>
  </si>
  <si>
    <t>Durée de vie (km)</t>
  </si>
  <si>
    <t>Quantité</t>
  </si>
  <si>
    <t>Facteur d'émission</t>
  </si>
  <si>
    <t>Poste</t>
  </si>
  <si>
    <t>Origine</t>
  </si>
  <si>
    <t>Maritime</t>
  </si>
  <si>
    <t xml:space="preserve">Routier Europe </t>
  </si>
  <si>
    <t>Routier Monde</t>
  </si>
  <si>
    <t>Personnalisé</t>
  </si>
  <si>
    <t>unité de ref</t>
  </si>
  <si>
    <t>t.km</t>
  </si>
  <si>
    <t>kgCO2e/unité</t>
  </si>
  <si>
    <t>kgCO2e</t>
  </si>
  <si>
    <t>gCO2e/km</t>
  </si>
  <si>
    <t>Chassis, carosserie</t>
  </si>
  <si>
    <t>Acier</t>
  </si>
  <si>
    <t>Aluminium</t>
  </si>
  <si>
    <t>Matériau 3</t>
  </si>
  <si>
    <t>Matériau 4</t>
  </si>
  <si>
    <t>Matériau 5</t>
  </si>
  <si>
    <t>Matériau 6</t>
  </si>
  <si>
    <t>Roues</t>
  </si>
  <si>
    <t>Pneus + chambres</t>
  </si>
  <si>
    <t>Moteur</t>
  </si>
  <si>
    <t>Non détaillé</t>
  </si>
  <si>
    <t>Y</t>
  </si>
  <si>
    <t>Transport composants</t>
  </si>
  <si>
    <t>Transport maritime</t>
  </si>
  <si>
    <t>Transport routier Europe</t>
  </si>
  <si>
    <t>Routier eur</t>
  </si>
  <si>
    <t>Transport routier Monde</t>
  </si>
  <si>
    <t>Routier monde</t>
  </si>
  <si>
    <t>Z</t>
  </si>
  <si>
    <t>Transport véhicule</t>
  </si>
  <si>
    <t>Pédalage</t>
  </si>
  <si>
    <t>Energie musculaire</t>
  </si>
  <si>
    <t>kWh</t>
  </si>
  <si>
    <t>Toit solaire PV</t>
  </si>
  <si>
    <t>Energie solaire</t>
  </si>
  <si>
    <t>Consommation électricité</t>
  </si>
  <si>
    <t>Electricité</t>
  </si>
  <si>
    <t>Transport</t>
  </si>
  <si>
    <t>Alu</t>
  </si>
  <si>
    <t>Batteries, corrigé par kg</t>
  </si>
  <si>
    <t>Batteries, kgCO2e/kWh</t>
  </si>
  <si>
    <t>source ADEME</t>
  </si>
  <si>
    <t>calculé à partir des émissions par kWh, du poids de la batterie et de sa capacité</t>
  </si>
  <si>
    <t>Mode de transport véhicules</t>
  </si>
  <si>
    <t>FE MDT
(kgCO2e/t.km)</t>
  </si>
  <si>
    <t>Pays / zone</t>
  </si>
  <si>
    <t>Europe</t>
  </si>
  <si>
    <t>FE Elec</t>
  </si>
  <si>
    <t>FE Acier 
(kgCO2e/kg)</t>
  </si>
  <si>
    <t>FE Alu
(kgCO2e/kg)</t>
  </si>
  <si>
    <t>NMC532</t>
  </si>
  <si>
    <t>NMC622</t>
  </si>
  <si>
    <t>NMC811</t>
  </si>
  <si>
    <t>LFP</t>
  </si>
  <si>
    <t>Autre chimie</t>
  </si>
  <si>
    <t>Ratio efficacité</t>
  </si>
  <si>
    <t>Allemagne</t>
  </si>
  <si>
    <t>Routier, Europe</t>
  </si>
  <si>
    <t>Autriche</t>
  </si>
  <si>
    <t>Routier, Monde</t>
  </si>
  <si>
    <t>Belgique</t>
  </si>
  <si>
    <t>Brésil</t>
  </si>
  <si>
    <t>Ferré, Afrique</t>
  </si>
  <si>
    <t>Chine</t>
  </si>
  <si>
    <t>Ferré, Asie</t>
  </si>
  <si>
    <t>Corée du Sud</t>
  </si>
  <si>
    <t>Ferré, Europe hors Fr</t>
  </si>
  <si>
    <t>Espagne</t>
  </si>
  <si>
    <t>Ferré, France</t>
  </si>
  <si>
    <t>États-Unis</t>
  </si>
  <si>
    <t>Ferré, Autre</t>
  </si>
  <si>
    <t>Finlande</t>
  </si>
  <si>
    <t>Fluvial</t>
  </si>
  <si>
    <t>France</t>
  </si>
  <si>
    <t>Aérien</t>
  </si>
  <si>
    <t>Hongrie</t>
  </si>
  <si>
    <t>Routier, Afrique</t>
  </si>
  <si>
    <t>Inde</t>
  </si>
  <si>
    <t>Routier, Amérique</t>
  </si>
  <si>
    <t>Indonésie</t>
  </si>
  <si>
    <t>Routier, Asie</t>
  </si>
  <si>
    <t>Italie</t>
  </si>
  <si>
    <t>Routier, Europe hors Fr</t>
  </si>
  <si>
    <t>Japon</t>
  </si>
  <si>
    <t>Routier, France</t>
  </si>
  <si>
    <t>Maroc</t>
  </si>
  <si>
    <t>Routier, Océanie</t>
  </si>
  <si>
    <t>Mexique</t>
  </si>
  <si>
    <t>Maritime, v. carrier, high cap. (2.1)</t>
  </si>
  <si>
    <t>Pologne</t>
  </si>
  <si>
    <t>Maritime, v. carrier, med cap. (2.2)</t>
  </si>
  <si>
    <t>Portugal</t>
  </si>
  <si>
    <t>République tchèque</t>
  </si>
  <si>
    <t>Royaume-Uni</t>
  </si>
  <si>
    <t>Slovaquie</t>
  </si>
  <si>
    <t>Slovénie</t>
  </si>
  <si>
    <t>Suède</t>
  </si>
  <si>
    <t>Turquie</t>
  </si>
  <si>
    <t>Vietnam</t>
  </si>
  <si>
    <t>Norvège</t>
  </si>
  <si>
    <t>Autres pays d’Europe</t>
  </si>
  <si>
    <t>Autres</t>
  </si>
  <si>
    <t>Autres pays d’Amérique</t>
  </si>
  <si>
    <t>Procédé UUID</t>
  </si>
  <si>
    <t>Conversion des unités</t>
  </si>
  <si>
    <t>Facteur d'émission GES</t>
  </si>
  <si>
    <t>Cout environnemental</t>
  </si>
  <si>
    <t>Informations complémentaires</t>
  </si>
  <si>
    <t>Libellé</t>
  </si>
  <si>
    <t>Unité</t>
  </si>
  <si>
    <t>Source</t>
  </si>
  <si>
    <t>Unités UUID</t>
  </si>
  <si>
    <t>conversion kg/unité UUID</t>
  </si>
  <si>
    <t>Perte procédé</t>
  </si>
  <si>
    <t>UUID</t>
  </si>
  <si>
    <t>Par unité calculette</t>
  </si>
  <si>
    <t>Par kg</t>
  </si>
  <si>
    <t>Nom du procédé dans la Base</t>
  </si>
  <si>
    <t>BaseEmpreinte</t>
  </si>
  <si>
    <t>Spécifique</t>
  </si>
  <si>
    <t>Electronique</t>
  </si>
  <si>
    <t>6a198645-82bb-4fc4-aa4f-70b227fe1681</t>
  </si>
  <si>
    <t>u</t>
  </si>
  <si>
    <t>Télécommande</t>
  </si>
  <si>
    <t>Pneumatique type vélo</t>
  </si>
  <si>
    <t>c4b3fe68-9682-4caa-843e-9199cf23be0f</t>
  </si>
  <si>
    <t>Caoutchouc butyle - caoutchouc isobutylène-isoprène (IIR) par polymérisation en émulsion, RER</t>
  </si>
  <si>
    <t>Pneumatique type véhicules légers</t>
  </si>
  <si>
    <t>Pneumatique type véhicules lourds</t>
  </si>
  <si>
    <t>Autres composants</t>
  </si>
  <si>
    <t>40% inox, 30% plastique, 30% composants électronique</t>
  </si>
  <si>
    <t>ADEME / Ecoinvent</t>
  </si>
  <si>
    <t>Electricité/2022 - mix moyen/consommation</t>
  </si>
  <si>
    <t>Porte-conteneur/Dry/Valeur moyenne</t>
  </si>
  <si>
    <t>c0397088-6a57-eea7-8950-1d6db2e6bfdb</t>
  </si>
  <si>
    <t>Transport en camion (dont parc, utilisation et infrastructure) (50%) [tkm], RER</t>
  </si>
  <si>
    <t>cf6e9d81-358c-4f44-5ab7-0e7a89440576</t>
  </si>
  <si>
    <t>Transport en camion (dont parc, utilisation et infrastructure) (50%) [tkm], GLO</t>
  </si>
  <si>
    <t>Chassis Carosserie</t>
  </si>
  <si>
    <t>Moyeu Jante</t>
  </si>
  <si>
    <t>Intérêt</t>
  </si>
  <si>
    <t>n° liste</t>
  </si>
  <si>
    <t>Métaux: Acier galvanisé, 100% recyclage</t>
  </si>
  <si>
    <t>385fe6c8-179a-e8eb-ccb7-d12ae2e3e447</t>
  </si>
  <si>
    <t xml:space="preserve"> Metal </t>
  </si>
  <si>
    <t xml:space="preserve"> Acier </t>
  </si>
  <si>
    <t xml:space="preserve"> produit intermédiaire </t>
  </si>
  <si>
    <t xml:space="preserve"> Acier, rouleaux, galvanisé à chaud pour meuble (100% de recyclage) </t>
  </si>
  <si>
    <t>Métaux: Acier galvanisé, 0% recyclage</t>
  </si>
  <si>
    <t>1e92b419-a02a-5721-85af-2354d2b3c791</t>
  </si>
  <si>
    <t xml:space="preserve"> Acier, rouleaux, galvanisé à chaud pour habillement (0% de recyclage) </t>
  </si>
  <si>
    <t>Métaux: Acier galvanisé, 50% recyclage</t>
  </si>
  <si>
    <t>a2594c17-7fcc-7737-bf3d-6666723d96ec</t>
  </si>
  <si>
    <t xml:space="preserve"> Acier, rouleaux, galvanisé à chaud pour EEE (50% de recyclage) </t>
  </si>
  <si>
    <t>Métaux: Acier inoxydable, 100% recyclage</t>
  </si>
  <si>
    <t>7fbb6cb7-8256-73e0-0fc6-636f6c37bfd5</t>
  </si>
  <si>
    <t xml:space="preserve"> Acier inoxydable, rouleaux, laminés à froid (304) pour meuble (100% de recyclage) </t>
  </si>
  <si>
    <t>Métaux: Acier inoxydable, 0% recyclage</t>
  </si>
  <si>
    <t>54225d7b-e9f0-e4cd-d896-157b52559fd9</t>
  </si>
  <si>
    <t xml:space="preserve"> Acier inoxydable, rouleaux, laminés à froid (304) pour habillement (0% de recyclage) </t>
  </si>
  <si>
    <t>Métaux: Acier inoxydable, 50% recyclage</t>
  </si>
  <si>
    <t>7eda3271-2647-2a61-f9ab-99c92ff95381</t>
  </si>
  <si>
    <t xml:space="preserve"> Acier inoxydable, rouleaux, laminés à froid (304) pour EEE (50% de recyclage) </t>
  </si>
  <si>
    <t>Métaux: Aluminium tôle, 78% recyclé (UE)</t>
  </si>
  <si>
    <t>09215eb1-5fc9-11dd-ad8b-0800200c9a66</t>
  </si>
  <si>
    <t xml:space="preserve"> Aluminium </t>
  </si>
  <si>
    <t xml:space="preserve"> Aluminium, tôle </t>
  </si>
  <si>
    <t>Métaux: Aluminium profil extrudé, 78% recyclé (UE)</t>
  </si>
  <si>
    <t>09215eb0-5fc9-11dd-ad8b-0800200c9a66</t>
  </si>
  <si>
    <t xml:space="preserve"> Aluminium, profilé extrudé </t>
  </si>
  <si>
    <t xml:space="preserve">Métaux: Zamak - alliage de zinc (ZnAlMgCu) </t>
  </si>
  <si>
    <t>91efc8a2-ee30-4304-a76b-dc3f97578b98</t>
  </si>
  <si>
    <t xml:space="preserve"> Autre métal non-ferreux </t>
  </si>
  <si>
    <t xml:space="preserve"> Zamak - alliage de zinc (ZnAlMgCu) </t>
  </si>
  <si>
    <t>Métaux: Cuivre</t>
  </si>
  <si>
    <t>c7177880-7394-406f-8488-348238061cdf</t>
  </si>
  <si>
    <t xml:space="preserve"> Mix cuivre (99,999% issu de l'électrolyse) </t>
  </si>
  <si>
    <t xml:space="preserve">Métaux: Laiton (CuZn20) </t>
  </si>
  <si>
    <t>97d697dd-0f27-49b6-a8f5-d9b35705ab28</t>
  </si>
  <si>
    <t xml:space="preserve"> Laiton (CuZn20) </t>
  </si>
  <si>
    <t>Plastiques: Polyuréthane (PU) mousse souple</t>
  </si>
  <si>
    <t>0dedb5b8-eead-4035-9558-b567318b1eef</t>
  </si>
  <si>
    <t xml:space="preserve"> Plastique </t>
  </si>
  <si>
    <t xml:space="preserve"> Autre plastique </t>
  </si>
  <si>
    <t xml:space="preserve"> Produit intermédiaire </t>
  </si>
  <si>
    <t xml:space="preserve"> Mousse flexible de polyuréthane (PU), RER </t>
  </si>
  <si>
    <t>Plastiques: Polytéréphtalate de butylène (PBT)</t>
  </si>
  <si>
    <t>615938e0-029f-4cb2-8962-b81fd7f1b4b5</t>
  </si>
  <si>
    <t xml:space="preserve"> Résine de polyester insaturé (UP), RER </t>
  </si>
  <si>
    <t>Plastiques: Polyuréthane (PU) mousse rigide</t>
  </si>
  <si>
    <t>b708cf33-134d-4e49-a0dc-1ee460b9d638</t>
  </si>
  <si>
    <t xml:space="preserve"> Mousse rigide de polyuréthane (PU), RER </t>
  </si>
  <si>
    <t>Plastiques: Acrylonitrile butadiène styrène (ABS)</t>
  </si>
  <si>
    <t>3c806ba2-5567-4ebd-a1ac-6b9a5b226f6a</t>
  </si>
  <si>
    <t xml:space="preserve"> Acrylonitrile butadiène styrène, granulés (ABS), RER </t>
  </si>
  <si>
    <t>Plastiques: Polycarbonate (PC)</t>
  </si>
  <si>
    <t>630ad4db-20ad-4169-9c1a-c4a1d3fd939c</t>
  </si>
  <si>
    <t xml:space="preserve"> Polycarbonate, granulés (PC), EU-25 </t>
  </si>
  <si>
    <t>Plastiques: Polyméthacrylate de méthyle (PMMA) (Plexiglas®)</t>
  </si>
  <si>
    <t>6f2cf604-82e9-444c-a146-6984977137b1</t>
  </si>
  <si>
    <t xml:space="preserve"> Polyméthacrylate de méthyle, billes (PMMA), RER </t>
  </si>
  <si>
    <t>Plastiques: Nylon-Polyamide (PA 6)</t>
  </si>
  <si>
    <t>08d5b9c6-774a-4a0a-bb22-78be10e2158e</t>
  </si>
  <si>
    <t xml:space="preserve"> Polyamide </t>
  </si>
  <si>
    <t xml:space="preserve"> Nylon 6, granulés (PA 6), RER </t>
  </si>
  <si>
    <t>Plastiques: Nylon-Polyamide 66 (PA-66)</t>
  </si>
  <si>
    <t>d6516c2b-9ebe-4c34-a189-2dd3cf0c461b</t>
  </si>
  <si>
    <t xml:space="preserve"> Nylon 6.6, granulés (PA 6.6), RER </t>
  </si>
  <si>
    <t>Plastiques: Polytétrafluoroéthylène (PTFE)</t>
  </si>
  <si>
    <t>278cd646-0ae5-4e2c-b602-7abe3d061d43</t>
  </si>
  <si>
    <t xml:space="preserve"> Polymère de l'éthylène </t>
  </si>
  <si>
    <t xml:space="preserve"> Polytétrafluoroéthylène, granulés (PTFE), mix, RER </t>
  </si>
  <si>
    <t>Plastiques: Polyéthylène téréphthalate, granulés (PET, amorphe)</t>
  </si>
  <si>
    <t>7cb29b49-5898-4274-9fb6-cf59889c4256</t>
  </si>
  <si>
    <t xml:space="preserve"> Polyéthylène téréphthalate, granulés (PET, amorphe), RER </t>
  </si>
  <si>
    <t>Plastiques: Polyéthylène film basse densité (PEbd)</t>
  </si>
  <si>
    <t>d42fea0b-4f12-4c93-a838-4f2d0014ca60</t>
  </si>
  <si>
    <t xml:space="preserve"> Polyéthylène basse densité, granulés (PE-LD), RER </t>
  </si>
  <si>
    <t>Plastiques: Polyethylène haute densité (PEhd)</t>
  </si>
  <si>
    <t>ef8a6f57-b85b-4df9-8440-658b56ffaad8</t>
  </si>
  <si>
    <t xml:space="preserve"> Polyéthylène haute densité, granulés (PE-HD), RER </t>
  </si>
  <si>
    <t>Plastiques: Polyoxyméthylène (POM)</t>
  </si>
  <si>
    <t>8ab5de52-ba21-4c0d-9b9f-008bf074dd4a</t>
  </si>
  <si>
    <t xml:space="preserve"> Polyoxyméthylène, granulés (POM), RER </t>
  </si>
  <si>
    <t>Plastiques: Autres plastiques (PP)</t>
  </si>
  <si>
    <t>62d97409-d9ae-4242-9967-ba8cd14c4bb3</t>
  </si>
  <si>
    <t xml:space="preserve"> Polymère de propylène </t>
  </si>
  <si>
    <t xml:space="preserve"> Polypropylène, granulés (PP), RER </t>
  </si>
  <si>
    <t xml:space="preserve">Plastiques: Ethylène-propylène-diène monomère (EPDM) </t>
  </si>
  <si>
    <t>e21ee2e7-0dda-4d42-9c6d-3c313aa334a7</t>
  </si>
  <si>
    <t xml:space="preserve"> Polypropylène/éthylène-propylène-diène, granulés (PP/EPDM), mix, RER </t>
  </si>
  <si>
    <t>Plastiques: Polystyrène (PS)</t>
  </si>
  <si>
    <t>96d3d0ec-e032-4402-b377-da55967d647e</t>
  </si>
  <si>
    <t xml:space="preserve"> Polymère de styrène </t>
  </si>
  <si>
    <t xml:space="preserve"> Polystyrène, granulés (PS), RER </t>
  </si>
  <si>
    <t>Plastiques: Polystyrene expensé (EPS)</t>
  </si>
  <si>
    <t>be875f90-1269-4bd9-bb35-dd05df0fcf98</t>
  </si>
  <si>
    <t xml:space="preserve"> Polystyrène expansé, granulés (EPS), RER </t>
  </si>
  <si>
    <t>Plastiques: Polychlorure de vinyle (S-PVC)</t>
  </si>
  <si>
    <t>3884f45b-1e18-4e03-93d3-ee7cd32db7c4</t>
  </si>
  <si>
    <t xml:space="preserve"> Polymère du chlorure de vinyle </t>
  </si>
  <si>
    <t xml:space="preserve"> Polychlorure de vinyle, granulés (Suspension, S-PVC), RER </t>
  </si>
  <si>
    <t>Plastiques: Polychlorure de vinyle (B-PVC)</t>
  </si>
  <si>
    <t>9e397d20-9f09-4b88-bdcb-07f8e8375e6e</t>
  </si>
  <si>
    <t xml:space="preserve"> Polychlorure de vinyle, résine (B-PVC), RER </t>
  </si>
  <si>
    <t>Autres: Bois panneaux aggloméré</t>
  </si>
  <si>
    <t>96e48385-c5af-4718-924e-3eb9dd2ea6a0</t>
  </si>
  <si>
    <t xml:space="preserve"> Bois </t>
  </si>
  <si>
    <t xml:space="preserve"> Bois dérivé </t>
  </si>
  <si>
    <t xml:space="preserve"> Panneau de particules pour mobilier d'intérieur, sylviculture non durable, 1kg, RER </t>
  </si>
  <si>
    <t>Autres: Bois brut</t>
  </si>
  <si>
    <t>f608dfa8-a737-42d5-9afc-766df2c3a67b</t>
  </si>
  <si>
    <t xml:space="preserve"> bois massif, développement naturel </t>
  </si>
  <si>
    <t xml:space="preserve"> Bois d'oeuvre de résineux, 1 pouce d'épaisseur, sylviculture non durable, 1kg, RER </t>
  </si>
  <si>
    <t>Autres: Fibre de verre haute résistance</t>
  </si>
  <si>
    <t>56e7b757-6ddf-488e-91c8-a56473362562</t>
  </si>
  <si>
    <t xml:space="preserve"> Resine, fibre, charge </t>
  </si>
  <si>
    <t xml:space="preserve"> Fibre </t>
  </si>
  <si>
    <t xml:space="preserve"> Fibres de verre (haute résistance) </t>
  </si>
  <si>
    <t>Autres: Fibre de verre faible résistance</t>
  </si>
  <si>
    <t>1b8a69fc-b6e9-407f-a90c-ff7921811384</t>
  </si>
  <si>
    <t xml:space="preserve"> Fibres de verre (faible résistance) </t>
  </si>
  <si>
    <t>Autres: Fibre de carbone (CF, haute résistance, fibres longues)</t>
  </si>
  <si>
    <t>4fd27951-5d6d-4d55-9a5e-aa1eab50c351</t>
  </si>
  <si>
    <t xml:space="preserve"> Fibre de carbone (CF, depuis PAN, haute résistance, fibres longues) </t>
  </si>
  <si>
    <t>Autres: Fibre de carbone (CF, fibres courtes)</t>
  </si>
  <si>
    <t>4cdcfb74-7225-4771-977b-be9afd81b988</t>
  </si>
  <si>
    <t xml:space="preserve"> Fibre de carbone (CF, depuis PAN, fibres courtes) </t>
  </si>
  <si>
    <t>e5a6d538-f932-4242-98b4-3a0c6439629c</t>
  </si>
  <si>
    <t xml:space="preserve"> Textile </t>
  </si>
  <si>
    <t xml:space="preserve"> Matieres </t>
  </si>
  <si>
    <t xml:space="preserve"> Matieres naturelles </t>
  </si>
  <si>
    <t xml:space="preserve"> Fil de lin (filasse) </t>
  </si>
  <si>
    <t>f211bbdb-415c-46fd-be4d-ddf199575b44</t>
  </si>
  <si>
    <t xml:space="preserve"> Fil de coton conventionnel, inventaire partiellement agrégé </t>
  </si>
  <si>
    <t>08601439-f338-4f94-ac8c-538061b65d16</t>
  </si>
  <si>
    <t xml:space="preserve"> Fil de chanvre </t>
  </si>
  <si>
    <t>Autres: Verre de sécurité laminé</t>
  </si>
  <si>
    <t>729bb3f2-4a95-4391-bb0b-eac8d900fb7e</t>
  </si>
  <si>
    <t xml:space="preserve"> Verre </t>
  </si>
  <si>
    <t xml:space="preserve"> Verre plat </t>
  </si>
  <si>
    <t xml:space="preserve"> Verre de sécurité laminé, RER </t>
  </si>
  <si>
    <t>Autres: Verre courbé</t>
  </si>
  <si>
    <t>af995c78-f229-4052-b059-8338136f3fff</t>
  </si>
  <si>
    <t xml:space="preserve"> Verre courbé, RER </t>
  </si>
  <si>
    <t>Autres: Caoutchouc nitrile (NBR)</t>
  </si>
  <si>
    <t>60c3ba38-2d3e-462f-a599-1bb87fbc431d</t>
  </si>
  <si>
    <t xml:space="preserve"> Caoutchouc Nitrile-Butadiène (NBR), RER </t>
  </si>
  <si>
    <t>Autres: Caoutchouc butyle (IIR)</t>
  </si>
  <si>
    <t xml:space="preserve"> Caoutchouc butyle - caoutchouc isobutylène-isoprène (IIR) par polymérisation en émulsion, RER </t>
  </si>
  <si>
    <t>Autres: Caoutchouc naturel (NR)</t>
  </si>
  <si>
    <t>f924e735-d104-4507-aaed-c2b42e59e6a8</t>
  </si>
  <si>
    <t xml:space="preserve"> Caoutchouc naturel (NR), RER </t>
  </si>
  <si>
    <t>Autres: Résine époxy</t>
  </si>
  <si>
    <t>3c5d177e-666e-4024-9c62-82d0fad6f3aa</t>
  </si>
  <si>
    <t xml:space="preserve"> Résine époxy, RER </t>
  </si>
  <si>
    <t>Wc</t>
  </si>
  <si>
    <t>Référence AO CRE France (méthodologie ADEME)</t>
  </si>
  <si>
    <t>Pays de départ</t>
  </si>
  <si>
    <t>Pays d'arrivée</t>
  </si>
  <si>
    <t>Code</t>
  </si>
  <si>
    <t>Distances</t>
  </si>
  <si>
    <t>ligne</t>
  </si>
  <si>
    <t>PD</t>
  </si>
  <si>
    <t>Pays Depart</t>
  </si>
  <si>
    <t>Europe D</t>
  </si>
  <si>
    <t>PA</t>
  </si>
  <si>
    <t>Pays Arrivee</t>
  </si>
  <si>
    <t>Europe A</t>
  </si>
  <si>
    <t>Trajet Europe</t>
  </si>
  <si>
    <t>Route Europe</t>
  </si>
  <si>
    <t>Route Hors Europe</t>
  </si>
  <si>
    <t>Distance mer</t>
  </si>
  <si>
    <t>Distance route</t>
  </si>
  <si>
    <t>Amérique du Nord</t>
  </si>
  <si>
    <t>Amérique du Sud</t>
  </si>
  <si>
    <t>CC du Golfe</t>
  </si>
  <si>
    <t>unité de capacité</t>
  </si>
  <si>
    <t>Unité fonctionnelle 2</t>
  </si>
  <si>
    <t>unité UF2</t>
  </si>
  <si>
    <t>personnes</t>
  </si>
  <si>
    <t>Transporter 1 personne sur 1km</t>
  </si>
  <si>
    <t>p.km</t>
  </si>
  <si>
    <t>Transport de marchandises</t>
  </si>
  <si>
    <t>tonnes</t>
  </si>
  <si>
    <t>Transporter 1 tonne sur 1km</t>
  </si>
  <si>
    <t>Classe de véhicule</t>
  </si>
  <si>
    <t>Class1</t>
    <phoneticPr fontId="2"/>
  </si>
  <si>
    <t>Class2-1</t>
    <phoneticPr fontId="2"/>
  </si>
  <si>
    <t>Class2-2</t>
    <phoneticPr fontId="2"/>
  </si>
  <si>
    <t>Class3-1</t>
    <phoneticPr fontId="2"/>
  </si>
  <si>
    <t>class3-2</t>
    <phoneticPr fontId="2"/>
  </si>
  <si>
    <t>Bridage vitesse</t>
  </si>
  <si>
    <t>Non</t>
  </si>
  <si>
    <t>Durée du test (s)</t>
  </si>
  <si>
    <t>Durée du test (h)</t>
  </si>
  <si>
    <t>V moyenne (km/h)</t>
  </si>
  <si>
    <t>Distance km</t>
  </si>
  <si>
    <t>Vitesse max</t>
  </si>
  <si>
    <t>% Maintien de visette ou accélération</t>
  </si>
  <si>
    <t>Vitesse du véhicule</t>
  </si>
  <si>
    <t>Maintien de visette ou accélération</t>
  </si>
  <si>
    <t>time</t>
  </si>
  <si>
    <t>Calcul de la réduction de consommation apportée par le toit solaire PV</t>
  </si>
  <si>
    <t>Paramètre</t>
  </si>
  <si>
    <t>Donnée</t>
  </si>
  <si>
    <t>Code CE</t>
  </si>
  <si>
    <t>Référence</t>
  </si>
  <si>
    <t>Irradiation solaire annuelle moyenne en Europe</t>
  </si>
  <si>
    <t>W/m²</t>
  </si>
  <si>
    <t>S.ir</t>
  </si>
  <si>
    <t>5.7.1</t>
  </si>
  <si>
    <t>Facteur d'usage (effet d'ombrage)</t>
  </si>
  <si>
    <t>na</t>
  </si>
  <si>
    <t>UF.ir</t>
  </si>
  <si>
    <t>5.4.2</t>
  </si>
  <si>
    <t>rendement du système solaire PV</t>
  </si>
  <si>
    <t>Eta.ss</t>
  </si>
  <si>
    <t>5.1.3</t>
  </si>
  <si>
    <t>Puissance du toit solaire PV</t>
  </si>
  <si>
    <t>mP.p</t>
  </si>
  <si>
    <t>Irradiation globale dans les conditions d'essai standard</t>
  </si>
  <si>
    <t>S.ir_stc</t>
  </si>
  <si>
    <t>Angle d'inclinaison, en degrés (0°=à plat)</t>
  </si>
  <si>
    <t>degrés</t>
  </si>
  <si>
    <t>Phi</t>
  </si>
  <si>
    <t>Puissance PV moyenne annuelle</t>
  </si>
  <si>
    <t>W</t>
  </si>
  <si>
    <t xml:space="preserve">Production PV moyenne journalière </t>
  </si>
  <si>
    <t>Wh/jour</t>
  </si>
  <si>
    <t xml:space="preserve">Production PV moyenne annuelle </t>
  </si>
  <si>
    <t>kWh/an</t>
  </si>
  <si>
    <t>Rendement batterie&gt;moteur</t>
  </si>
  <si>
    <t>Eta.b</t>
  </si>
  <si>
    <t xml:space="preserve">Réduction max de consommation au km </t>
  </si>
  <si>
    <t>Méthodologie de référence :</t>
  </si>
  <si>
    <t>https://eur-lex.europa.eu/legal-content/FR/TXT/PDF/?uri=CELEX:32016D1926&amp;qid=1694748250886</t>
  </si>
  <si>
    <t>Calcul de SCC</t>
  </si>
  <si>
    <t xml:space="preserve">Consommation de référence </t>
  </si>
  <si>
    <t>Wh/j</t>
  </si>
  <si>
    <t>Kilométrage annuel par défaut</t>
  </si>
  <si>
    <t>Consommation véhicule</t>
  </si>
  <si>
    <t>Consommation corrigée</t>
  </si>
  <si>
    <t>Donnée véhicule</t>
  </si>
  <si>
    <t>Capacité batterie</t>
  </si>
  <si>
    <t>Capacité utile totale de stockage (12 V)/puissance crête du panneau photovoltaïque</t>
  </si>
  <si>
    <t>Ah/Wp, cons. de référence</t>
  </si>
  <si>
    <t xml:space="preserve">Capacité utile totale de stockage/puissance crête du panneau photovoltaïque </t>
  </si>
  <si>
    <t>Wh/Wp, cons. de référence</t>
  </si>
  <si>
    <t>Wh/Wp, cons. Corrigée</t>
  </si>
  <si>
    <t>Coefficient de correction solaire (SCC)</t>
  </si>
  <si>
    <t>Capacité utile totale de stockage/puissance crête du panneau photovoltaïque, en Wh/Wp, cons. de référence</t>
  </si>
  <si>
    <t>SCC</t>
  </si>
  <si>
    <t>TOTAL Fabrication + pneus, hors durabilité</t>
  </si>
  <si>
    <t>TOTAL Fabrication + pneus, durabilité inclue</t>
  </si>
  <si>
    <t>coefficient du durabilité :</t>
  </si>
  <si>
    <t>Cet outil a été créé par Nicolas Planchenault (Kandeel), pour le compte de l'ADEME.</t>
  </si>
  <si>
    <t>Credits et droits d'utilisation</t>
  </si>
  <si>
    <t>Matériaux</t>
  </si>
  <si>
    <t>Remplacement des pneumatiques</t>
  </si>
  <si>
    <t>remplacmts</t>
  </si>
  <si>
    <t>Plastiques: Polypropylene (PP)</t>
  </si>
  <si>
    <t>Autres: Fibre de verre - Polyamide</t>
  </si>
  <si>
    <t>Autres: Fibre polyester</t>
  </si>
  <si>
    <t>b5f6ed12-6016-4543-8a08-11213fcbdd35</t>
  </si>
  <si>
    <t>Autres: Fibre de lin</t>
  </si>
  <si>
    <t>Autres: Fibre de coton</t>
  </si>
  <si>
    <t>Autres: Fibre de chanvre</t>
  </si>
  <si>
    <t>Autres: Fibre de verre - Polyester</t>
  </si>
  <si>
    <t>Système photovoltaïque</t>
  </si>
  <si>
    <t>Puissance PV (Wc)</t>
  </si>
  <si>
    <t>TOTAL avec utilisation, hors durabilité</t>
  </si>
  <si>
    <t>TOTAL avec utilisation, durabilité inclue</t>
  </si>
  <si>
    <t>Autres: autres matériaux composites</t>
  </si>
  <si>
    <t>Fibres composites</t>
  </si>
  <si>
    <t>Composé</t>
  </si>
  <si>
    <t>v3.0, 18/11/2024</t>
  </si>
  <si>
    <t>- Intégration du coefficient de durabilité, 
- Séparation du renouvellement des pneumatiques dans la partie usage, 
- Séparation de la partie système PV de la carosserie, 
- Modification de la base de données de matériaux sur les fibres et matériaux composites, 
- Ajout de notes sur la quantité à renseigner pour les batteries et système PV.</t>
  </si>
  <si>
    <t>Emissions
par km</t>
  </si>
  <si>
    <t>Emissions vie du véhicule</t>
  </si>
  <si>
    <t>Emissions selon capacité</t>
  </si>
  <si>
    <t>MOTION ENGINEERING</t>
  </si>
  <si>
    <t>Plateforme compacte  modulaire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</si>
</sst>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0.0000"/>
    <numFmt numFmtId="167" formatCode="#,##0.0"/>
    <numFmt numFmtId="168" formatCode="0.000"/>
    <numFmt numFmtId="169" formatCode="_-* #,##0_-;\-* #,##0_-;_-* &quot;-&quot;??_-;_-@_-"/>
    <numFmt numFmtId="170" formatCode="0.00000"/>
  </numFmts>
  <fonts count="33">
    <font>
      <sz val="11"/>
      <color theme="1"/>
      <name val="Calibri"/>
      <family val="2"/>
      <scheme val="minor"/>
    </font>
    <font>
      <sz val="8"/>
      <name val="Calibri"/>
      <family val="2"/>
      <scheme val="minor"/>
    </font>
    <font>
      <b/>
      <sz val="11"/>
      <color theme="1"/>
      <name val="Calibri"/>
      <family val="2"/>
      <scheme val="minor"/>
    </font>
    <font>
      <i/>
      <sz val="11"/>
      <color theme="1"/>
      <name val="Calibri"/>
      <family val="2"/>
      <scheme val="minor"/>
    </font>
    <font>
      <i/>
      <sz val="10"/>
      <color theme="1"/>
      <name val="Calibri"/>
      <family val="2"/>
      <scheme val="minor"/>
    </font>
    <font>
      <u/>
      <sz val="11"/>
      <color theme="1"/>
      <name val="Calibri"/>
      <family val="2"/>
      <scheme val="minor"/>
    </font>
    <font>
      <sz val="11"/>
      <color rgb="FFFF0000"/>
      <name val="Calibri"/>
      <family val="2"/>
      <scheme val="minor"/>
    </font>
    <font>
      <b/>
      <i/>
      <sz val="11"/>
      <color theme="1"/>
      <name val="Calibri"/>
      <family val="2"/>
      <scheme val="minor"/>
    </font>
    <font>
      <sz val="11"/>
      <color theme="1"/>
      <name val="Calibri"/>
      <family val="2"/>
      <scheme val="minor"/>
    </font>
    <font>
      <sz val="11"/>
      <name val="Calibri"/>
      <family val="2"/>
      <scheme val="minor"/>
    </font>
    <font>
      <i/>
      <sz val="11"/>
      <name val="Calibri"/>
      <family val="2"/>
      <scheme val="minor"/>
    </font>
    <font>
      <b/>
      <sz val="11"/>
      <name val="Calibri"/>
      <family val="2"/>
      <scheme val="minor"/>
    </font>
    <font>
      <b/>
      <i/>
      <sz val="11"/>
      <name val="Calibri"/>
      <family val="2"/>
      <scheme val="minor"/>
    </font>
    <font>
      <sz val="10"/>
      <name val="Calibri"/>
      <family val="2"/>
      <scheme val="minor"/>
    </font>
    <font>
      <b/>
      <u/>
      <sz val="11"/>
      <color theme="1"/>
      <name val="Calibri"/>
      <family val="2"/>
      <scheme val="minor"/>
    </font>
    <font>
      <sz val="9"/>
      <color indexed="81"/>
      <name val="Tahoma"/>
      <family val="2"/>
    </font>
    <font>
      <b/>
      <sz val="9"/>
      <color indexed="81"/>
      <name val="Tahoma"/>
      <family val="2"/>
    </font>
    <font>
      <b/>
      <sz val="11"/>
      <color rgb="FF0070C0"/>
      <name val="Calibri"/>
      <family val="2"/>
      <scheme val="minor"/>
    </font>
    <font>
      <b/>
      <sz val="11"/>
      <color rgb="FFFF0000"/>
      <name val="Calibri"/>
      <family val="2"/>
      <scheme val="minor"/>
    </font>
    <font>
      <sz val="11"/>
      <color theme="1" tint="0.34998626667073579"/>
      <name val="Calibri"/>
      <family val="2"/>
      <scheme val="minor"/>
    </font>
    <font>
      <u/>
      <sz val="11"/>
      <color theme="10"/>
      <name val="Calibri"/>
      <family val="2"/>
      <scheme val="minor"/>
    </font>
    <font>
      <sz val="11"/>
      <name val="ＭＳ Ｐゴシック"/>
      <family val="3"/>
      <charset val="128"/>
    </font>
    <font>
      <sz val="11"/>
      <color indexed="10"/>
      <name val="Calibri"/>
      <family val="2"/>
      <scheme val="minor"/>
    </font>
    <font>
      <b/>
      <sz val="11"/>
      <color theme="0"/>
      <name val="Calibri"/>
      <family val="2"/>
      <scheme val="minor"/>
    </font>
    <font>
      <b/>
      <sz val="12"/>
      <color theme="0"/>
      <name val="Calibri"/>
      <family val="2"/>
      <scheme val="minor"/>
    </font>
    <font>
      <b/>
      <i/>
      <sz val="12"/>
      <color theme="0"/>
      <name val="Calibri"/>
      <family val="2"/>
      <scheme val="minor"/>
    </font>
    <font>
      <u/>
      <sz val="11"/>
      <color theme="0"/>
      <name val="Calibri"/>
      <family val="2"/>
      <scheme val="minor"/>
    </font>
    <font>
      <sz val="11"/>
      <color rgb="FF0070C0"/>
      <name val="Calibri"/>
      <family val="2"/>
      <scheme val="minor"/>
    </font>
    <font>
      <sz val="11"/>
      <color rgb="FFFFC000"/>
      <name val="Calibri"/>
      <family val="2"/>
      <scheme val="minor"/>
    </font>
    <font>
      <b/>
      <sz val="11"/>
      <color theme="7" tint="-0.249977111117893"/>
      <name val="Calibri"/>
      <family val="2"/>
      <scheme val="minor"/>
    </font>
    <font>
      <u/>
      <sz val="11"/>
      <name val="Calibri"/>
      <family val="2"/>
      <scheme val="minor"/>
    </font>
    <font>
      <sz val="11"/>
      <color theme="0"/>
      <name val="Calibri"/>
      <family val="2"/>
      <scheme val="minor"/>
    </font>
    <font>
      <i/>
      <sz val="11"/>
      <color theme="0"/>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theme="4"/>
        <bgColor indexed="64"/>
      </patternFill>
    </fill>
    <fill>
      <patternFill patternType="solid">
        <fgColor theme="3"/>
        <bgColor indexed="64"/>
      </patternFill>
    </fill>
    <fill>
      <patternFill patternType="solid">
        <fgColor theme="3"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7">
    <xf numFmtId="0" fontId="0" fillId="0" borderId="0"/>
    <xf numFmtId="9" fontId="8" fillId="0" borderId="0" applyFont="0" applyFill="0" applyBorder="0" applyAlignment="0" applyProtection="0"/>
    <xf numFmtId="0" fontId="8" fillId="0" borderId="0"/>
    <xf numFmtId="43" fontId="8" fillId="0" borderId="0" applyFont="0" applyFill="0" applyBorder="0" applyAlignment="0" applyProtection="0"/>
    <xf numFmtId="0" fontId="20" fillId="0" borderId="0" applyNumberFormat="0" applyFill="0" applyBorder="0" applyAlignment="0" applyProtection="0"/>
    <xf numFmtId="0" fontId="21" fillId="0" borderId="0"/>
    <xf numFmtId="9" fontId="21" fillId="0" borderId="0" applyFont="0" applyFill="0" applyBorder="0" applyAlignment="0" applyProtection="0"/>
  </cellStyleXfs>
  <cellXfs count="263">
    <xf numFmtId="0" fontId="0" fillId="0" borderId="0" xfId="0"/>
    <xf numFmtId="0" fontId="0" fillId="0" borderId="0" xfId="0"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indent="1"/>
    </xf>
    <xf numFmtId="0" fontId="0" fillId="0" borderId="0" xfId="0"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left" vertical="center" wrapText="1" indent="1"/>
    </xf>
    <xf numFmtId="0" fontId="0" fillId="0" borderId="1" xfId="0" applyBorder="1" applyAlignment="1">
      <alignment horizontal="left" vertical="center" indent="1"/>
    </xf>
    <xf numFmtId="164" fontId="0" fillId="0" borderId="1" xfId="0" applyNumberFormat="1" applyBorder="1" applyAlignment="1">
      <alignment vertical="center" wrapText="1"/>
    </xf>
    <xf numFmtId="0" fontId="3" fillId="0" borderId="0" xfId="0" applyFont="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5" xfId="0" applyBorder="1" applyAlignment="1">
      <alignment horizontal="left" vertical="center" wrapText="1"/>
    </xf>
    <xf numFmtId="0" fontId="4" fillId="0" borderId="0" xfId="0" applyFont="1" applyAlignment="1">
      <alignment vertical="center" wrapText="1"/>
    </xf>
    <xf numFmtId="0" fontId="2" fillId="0" borderId="1" xfId="0" applyFont="1" applyBorder="1" applyAlignment="1">
      <alignment vertical="center" wrapText="1"/>
    </xf>
    <xf numFmtId="0" fontId="0" fillId="0" borderId="1" xfId="0" applyBorder="1" applyAlignment="1">
      <alignment horizontal="left" vertical="center" wrapText="1"/>
    </xf>
    <xf numFmtId="0" fontId="0" fillId="0" borderId="1" xfId="0" applyBorder="1"/>
    <xf numFmtId="0" fontId="0" fillId="3" borderId="1" xfId="0" applyFill="1" applyBorder="1" applyAlignment="1">
      <alignment horizontal="center" vertical="center" wrapText="1"/>
    </xf>
    <xf numFmtId="0" fontId="0" fillId="0" borderId="7" xfId="0" applyBorder="1"/>
    <xf numFmtId="0" fontId="0" fillId="2" borderId="7" xfId="0" applyFill="1" applyBorder="1"/>
    <xf numFmtId="0" fontId="0" fillId="0" borderId="6" xfId="0" applyBorder="1"/>
    <xf numFmtId="0" fontId="2" fillId="0" borderId="0" xfId="0" applyFont="1"/>
    <xf numFmtId="0" fontId="9" fillId="0" borderId="1" xfId="0" applyFont="1" applyBorder="1" applyAlignment="1">
      <alignment vertical="center" wrapText="1"/>
    </xf>
    <xf numFmtId="0" fontId="9" fillId="0" borderId="5" xfId="0" applyFont="1" applyBorder="1" applyAlignment="1">
      <alignment vertical="center" wrapText="1"/>
    </xf>
    <xf numFmtId="0" fontId="0" fillId="6" borderId="1" xfId="0" applyFill="1" applyBorder="1"/>
    <xf numFmtId="165" fontId="0" fillId="6" borderId="1" xfId="0" applyNumberFormat="1" applyFill="1" applyBorder="1"/>
    <xf numFmtId="9" fontId="0" fillId="6" borderId="1" xfId="0" applyNumberFormat="1" applyFill="1" applyBorder="1"/>
    <xf numFmtId="2" fontId="0" fillId="6" borderId="1" xfId="0" applyNumberFormat="1" applyFill="1" applyBorder="1"/>
    <xf numFmtId="164" fontId="0" fillId="6" borderId="1" xfId="0" applyNumberFormat="1" applyFill="1" applyBorder="1"/>
    <xf numFmtId="11" fontId="0" fillId="6" borderId="1" xfId="0" applyNumberFormat="1" applyFill="1" applyBorder="1"/>
    <xf numFmtId="0" fontId="0" fillId="2" borderId="1" xfId="0" applyFill="1" applyBorder="1"/>
    <xf numFmtId="0" fontId="0" fillId="5" borderId="1" xfId="0" applyFill="1" applyBorder="1"/>
    <xf numFmtId="0" fontId="2" fillId="0" borderId="1" xfId="0" applyFont="1" applyBorder="1"/>
    <xf numFmtId="3" fontId="0" fillId="2" borderId="1" xfId="0" applyNumberFormat="1" applyFill="1" applyBorder="1" applyAlignment="1">
      <alignment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xf>
    <xf numFmtId="0" fontId="0" fillId="0" borderId="1" xfId="0" applyBorder="1" applyAlignment="1">
      <alignment horizontal="left" vertical="center" wrapText="1" indent="2"/>
    </xf>
    <xf numFmtId="3" fontId="0" fillId="0" borderId="1" xfId="0" applyNumberFormat="1" applyBorder="1" applyAlignment="1">
      <alignment vertical="center" wrapText="1"/>
    </xf>
    <xf numFmtId="3" fontId="2" fillId="0" borderId="1" xfId="0" applyNumberFormat="1" applyFont="1" applyBorder="1" applyAlignment="1">
      <alignment vertical="center" wrapText="1"/>
    </xf>
    <xf numFmtId="3" fontId="2" fillId="2" borderId="1" xfId="0" applyNumberFormat="1" applyFont="1" applyFill="1" applyBorder="1" applyAlignment="1">
      <alignment vertical="center" wrapText="1"/>
    </xf>
    <xf numFmtId="2" fontId="0" fillId="0" borderId="1" xfId="0" applyNumberFormat="1" applyBorder="1" applyAlignment="1">
      <alignment horizontal="right" vertical="center" wrapText="1"/>
    </xf>
    <xf numFmtId="164" fontId="0" fillId="0" borderId="1" xfId="0" applyNumberFormat="1" applyBorder="1" applyAlignment="1">
      <alignment horizontal="right" vertical="center" wrapText="1"/>
    </xf>
    <xf numFmtId="165" fontId="0" fillId="2" borderId="1" xfId="0" applyNumberFormat="1" applyFill="1" applyBorder="1"/>
    <xf numFmtId="9" fontId="0" fillId="2" borderId="1" xfId="0" applyNumberFormat="1" applyFill="1" applyBorder="1"/>
    <xf numFmtId="166" fontId="0" fillId="2" borderId="1" xfId="0" applyNumberFormat="1" applyFill="1" applyBorder="1"/>
    <xf numFmtId="0" fontId="0" fillId="3" borderId="1" xfId="0" applyFill="1" applyBorder="1" applyAlignment="1">
      <alignment horizontal="right" vertical="center" wrapText="1" indent="1"/>
    </xf>
    <xf numFmtId="0" fontId="0" fillId="0" borderId="0" xfId="0" applyAlignment="1">
      <alignment horizontal="left" vertical="center" indent="1"/>
    </xf>
    <xf numFmtId="3" fontId="0" fillId="0" borderId="0" xfId="0" applyNumberFormat="1" applyAlignment="1">
      <alignment vertical="center" wrapText="1"/>
    </xf>
    <xf numFmtId="0" fontId="5" fillId="0" borderId="0" xfId="0" applyFont="1" applyAlignment="1">
      <alignment horizontal="left" vertical="center" indent="1"/>
    </xf>
    <xf numFmtId="0" fontId="3" fillId="0" borderId="10" xfId="0" applyFont="1" applyBorder="1" applyAlignment="1">
      <alignment vertical="center" wrapText="1"/>
    </xf>
    <xf numFmtId="0" fontId="3" fillId="0" borderId="9" xfId="0" applyFont="1" applyBorder="1" applyAlignment="1">
      <alignment vertical="center" wrapText="1"/>
    </xf>
    <xf numFmtId="167" fontId="0" fillId="3" borderId="1" xfId="0" applyNumberFormat="1" applyFill="1" applyBorder="1" applyAlignment="1">
      <alignment horizontal="right" vertical="center" wrapText="1" indent="1"/>
    </xf>
    <xf numFmtId="167" fontId="0" fillId="0" borderId="1" xfId="0" applyNumberFormat="1" applyBorder="1" applyAlignment="1">
      <alignment horizontal="right" vertical="center" wrapText="1" indent="1"/>
    </xf>
    <xf numFmtId="3" fontId="0" fillId="0" borderId="1" xfId="0" applyNumberFormat="1" applyBorder="1" applyAlignment="1">
      <alignment horizontal="right" vertical="center" wrapText="1"/>
    </xf>
    <xf numFmtId="1" fontId="0" fillId="0" borderId="1" xfId="0" applyNumberFormat="1" applyBorder="1" applyAlignment="1">
      <alignment horizontal="right" vertical="center" wrapText="1"/>
    </xf>
    <xf numFmtId="9" fontId="3" fillId="0" borderId="1" xfId="1" applyFont="1" applyFill="1" applyBorder="1" applyAlignment="1">
      <alignment horizontal="right" vertical="center" wrapText="1"/>
    </xf>
    <xf numFmtId="9" fontId="3" fillId="0" borderId="1" xfId="1" applyFont="1" applyBorder="1" applyAlignment="1">
      <alignment horizontal="right" vertical="center" wrapText="1"/>
    </xf>
    <xf numFmtId="0" fontId="3" fillId="0" borderId="10" xfId="0" applyFont="1" applyBorder="1" applyAlignment="1">
      <alignment vertical="center"/>
    </xf>
    <xf numFmtId="0" fontId="0" fillId="3" borderId="1" xfId="0" applyFill="1" applyBorder="1" applyAlignment="1">
      <alignment horizontal="left" vertical="center" wrapText="1"/>
    </xf>
    <xf numFmtId="0" fontId="9" fillId="0" borderId="1" xfId="0" applyFont="1" applyBorder="1" applyAlignment="1">
      <alignment horizontal="left" vertical="center" wrapText="1" indent="2"/>
    </xf>
    <xf numFmtId="0" fontId="9" fillId="0" borderId="5" xfId="0" applyFont="1" applyBorder="1" applyAlignment="1">
      <alignment horizontal="left" vertical="center" wrapText="1" indent="1"/>
    </xf>
    <xf numFmtId="0" fontId="9" fillId="0" borderId="1" xfId="0" applyFont="1" applyBorder="1" applyAlignment="1">
      <alignment horizontal="left" vertical="center" wrapText="1" indent="1"/>
    </xf>
    <xf numFmtId="0" fontId="0" fillId="4" borderId="1" xfId="0" applyFill="1" applyBorder="1" applyAlignment="1">
      <alignment horizontal="center" vertical="center" wrapText="1"/>
    </xf>
    <xf numFmtId="2" fontId="0" fillId="4" borderId="1" xfId="0" applyNumberFormat="1" applyFill="1" applyBorder="1" applyAlignment="1">
      <alignment horizontal="right" vertical="center" wrapText="1"/>
    </xf>
    <xf numFmtId="0" fontId="5" fillId="0" borderId="0" xfId="0" applyFont="1" applyAlignment="1">
      <alignment horizontal="left" vertical="center"/>
    </xf>
    <xf numFmtId="0" fontId="3" fillId="0" borderId="0" xfId="0" applyFont="1" applyAlignment="1">
      <alignment horizontal="left" vertical="center"/>
    </xf>
    <xf numFmtId="0" fontId="2" fillId="4" borderId="5" xfId="0" applyFont="1" applyFill="1" applyBorder="1" applyAlignment="1">
      <alignment horizontal="center" vertical="center" wrapText="1"/>
    </xf>
    <xf numFmtId="0" fontId="2" fillId="0" borderId="0" xfId="0" applyFont="1" applyAlignment="1">
      <alignment vertical="center" wrapText="1"/>
    </xf>
    <xf numFmtId="0" fontId="0" fillId="2" borderId="1" xfId="0" applyFill="1" applyBorder="1" applyAlignment="1">
      <alignment vertical="center" wrapText="1"/>
    </xf>
    <xf numFmtId="168" fontId="0" fillId="0" borderId="1" xfId="0" applyNumberFormat="1" applyBorder="1" applyAlignment="1">
      <alignment vertical="center" wrapText="1"/>
    </xf>
    <xf numFmtId="0" fontId="0" fillId="2" borderId="1" xfId="0" applyFill="1" applyBorder="1" applyAlignment="1">
      <alignment horizontal="center" vertical="center"/>
    </xf>
    <xf numFmtId="0" fontId="5" fillId="0" borderId="0" xfId="0" applyFont="1" applyAlignment="1">
      <alignment vertical="center"/>
    </xf>
    <xf numFmtId="0" fontId="2" fillId="0" borderId="0" xfId="0" quotePrefix="1" applyFont="1" applyAlignment="1">
      <alignment vertical="center"/>
    </xf>
    <xf numFmtId="0" fontId="14" fillId="0" borderId="0" xfId="0" applyFont="1" applyAlignment="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0" fontId="0" fillId="0" borderId="0" xfId="0" applyAlignment="1">
      <alignment horizontal="left" vertical="center"/>
    </xf>
    <xf numFmtId="0" fontId="0" fillId="4" borderId="1" xfId="0" applyFill="1" applyBorder="1" applyAlignment="1">
      <alignment vertical="center" wrapText="1"/>
    </xf>
    <xf numFmtId="2" fontId="9" fillId="0" borderId="5" xfId="0" applyNumberFormat="1" applyFont="1" applyBorder="1" applyAlignment="1">
      <alignment vertical="center" wrapText="1"/>
    </xf>
    <xf numFmtId="2" fontId="6" fillId="5" borderId="5" xfId="0" applyNumberFormat="1" applyFont="1" applyFill="1" applyBorder="1" applyAlignment="1">
      <alignment vertical="center" wrapText="1"/>
    </xf>
    <xf numFmtId="2" fontId="0" fillId="0" borderId="0" xfId="0" applyNumberFormat="1" applyAlignment="1">
      <alignment vertical="center" wrapText="1"/>
    </xf>
    <xf numFmtId="0" fontId="0" fillId="2" borderId="5" xfId="0" applyFill="1" applyBorder="1" applyAlignment="1">
      <alignment vertical="center" wrapText="1"/>
    </xf>
    <xf numFmtId="0" fontId="0" fillId="2" borderId="7" xfId="0" applyFill="1" applyBorder="1" applyAlignment="1">
      <alignment vertical="center" wrapText="1"/>
    </xf>
    <xf numFmtId="2" fontId="0" fillId="5" borderId="1" xfId="0" applyNumberFormat="1" applyFill="1" applyBorder="1" applyAlignment="1">
      <alignment horizontal="right" vertical="center" wrapText="1"/>
    </xf>
    <xf numFmtId="3" fontId="0" fillId="2" borderId="5" xfId="0" applyNumberFormat="1" applyFill="1" applyBorder="1" applyAlignment="1">
      <alignment vertical="center" wrapText="1"/>
    </xf>
    <xf numFmtId="3" fontId="2" fillId="2" borderId="5" xfId="0" applyNumberFormat="1" applyFont="1" applyFill="1" applyBorder="1" applyAlignment="1">
      <alignment vertical="center" wrapText="1"/>
    </xf>
    <xf numFmtId="3" fontId="0" fillId="2" borderId="7" xfId="0" applyNumberFormat="1" applyFill="1" applyBorder="1" applyAlignment="1">
      <alignment vertical="center" wrapText="1"/>
    </xf>
    <xf numFmtId="164" fontId="0" fillId="2" borderId="1" xfId="0" applyNumberFormat="1" applyFill="1" applyBorder="1" applyAlignment="1">
      <alignment vertical="center" wrapText="1"/>
    </xf>
    <xf numFmtId="0" fontId="2" fillId="4" borderId="12" xfId="0" applyFont="1" applyFill="1" applyBorder="1" applyAlignment="1">
      <alignment vertical="center" wrapText="1"/>
    </xf>
    <xf numFmtId="0" fontId="2" fillId="4" borderId="12" xfId="0" applyFont="1" applyFill="1" applyBorder="1" applyAlignment="1">
      <alignment horizontal="center" vertical="center" wrapText="1"/>
    </xf>
    <xf numFmtId="0" fontId="4" fillId="4" borderId="7" xfId="0" applyFont="1" applyFill="1" applyBorder="1" applyAlignment="1">
      <alignment vertical="center" wrapText="1"/>
    </xf>
    <xf numFmtId="0" fontId="4" fillId="4" borderId="7" xfId="0" applyFont="1" applyFill="1" applyBorder="1" applyAlignment="1">
      <alignment horizontal="center" vertical="center" wrapText="1"/>
    </xf>
    <xf numFmtId="0" fontId="0" fillId="4" borderId="5" xfId="0" applyFill="1" applyBorder="1" applyAlignment="1">
      <alignment horizontal="center" vertical="center" wrapText="1"/>
    </xf>
    <xf numFmtId="0" fontId="2" fillId="4" borderId="5" xfId="0" applyFont="1" applyFill="1" applyBorder="1" applyAlignment="1">
      <alignment horizontal="left" vertical="center" wrapText="1" indent="1"/>
    </xf>
    <xf numFmtId="0" fontId="11" fillId="4" borderId="5" xfId="0" applyFont="1" applyFill="1" applyBorder="1" applyAlignment="1">
      <alignment horizontal="center" vertical="center" wrapText="1"/>
    </xf>
    <xf numFmtId="0" fontId="0" fillId="4" borderId="12" xfId="0" applyFill="1" applyBorder="1" applyAlignment="1">
      <alignment horizontal="center" vertical="center" wrapText="1"/>
    </xf>
    <xf numFmtId="0" fontId="2" fillId="4" borderId="12" xfId="0" applyFont="1" applyFill="1" applyBorder="1" applyAlignment="1">
      <alignment horizontal="left" vertical="center" wrapText="1" indent="1"/>
    </xf>
    <xf numFmtId="0" fontId="11" fillId="4" borderId="12"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2" fillId="4" borderId="5" xfId="0" applyFont="1" applyFill="1" applyBorder="1"/>
    <xf numFmtId="0" fontId="0" fillId="4" borderId="7" xfId="0" applyFill="1" applyBorder="1"/>
    <xf numFmtId="0" fontId="2" fillId="4" borderId="7" xfId="0" applyFont="1" applyFill="1" applyBorder="1"/>
    <xf numFmtId="0" fontId="2" fillId="7" borderId="3" xfId="0" applyFont="1" applyFill="1" applyBorder="1" applyAlignment="1">
      <alignment horizontal="center"/>
    </xf>
    <xf numFmtId="0" fontId="2" fillId="7" borderId="5" xfId="0" applyFont="1" applyFill="1" applyBorder="1"/>
    <xf numFmtId="0" fontId="0" fillId="7" borderId="7" xfId="0" applyFill="1" applyBorder="1"/>
    <xf numFmtId="169" fontId="0" fillId="7" borderId="7" xfId="3" applyNumberFormat="1" applyFont="1" applyFill="1" applyBorder="1"/>
    <xf numFmtId="3" fontId="0" fillId="0" borderId="1" xfId="0" applyNumberFormat="1" applyBorder="1"/>
    <xf numFmtId="169" fontId="0" fillId="0" borderId="1" xfId="3" applyNumberFormat="1" applyFont="1" applyBorder="1"/>
    <xf numFmtId="169" fontId="0" fillId="0" borderId="0" xfId="3" applyNumberFormat="1" applyFont="1"/>
    <xf numFmtId="0" fontId="0" fillId="7" borderId="5" xfId="0" applyFill="1" applyBorder="1"/>
    <xf numFmtId="1" fontId="0" fillId="0" borderId="0" xfId="0" applyNumberFormat="1" applyAlignment="1">
      <alignment vertical="center" wrapText="1"/>
    </xf>
    <xf numFmtId="9" fontId="0" fillId="0" borderId="0" xfId="1" applyFont="1" applyAlignment="1">
      <alignment vertical="center" wrapText="1"/>
    </xf>
    <xf numFmtId="167" fontId="0" fillId="3" borderId="5" xfId="0" applyNumberFormat="1" applyFill="1" applyBorder="1" applyAlignment="1">
      <alignment horizontal="right" vertical="center" wrapText="1" indent="1"/>
    </xf>
    <xf numFmtId="0" fontId="9" fillId="3" borderId="1" xfId="0" applyFont="1" applyFill="1" applyBorder="1" applyAlignment="1">
      <alignment horizontal="left" vertical="center" wrapText="1"/>
    </xf>
    <xf numFmtId="3" fontId="0" fillId="3" borderId="0" xfId="0" applyNumberFormat="1" applyFill="1" applyAlignment="1">
      <alignment vertical="center" wrapText="1"/>
    </xf>
    <xf numFmtId="0" fontId="0" fillId="3" borderId="0" xfId="0" applyFill="1" applyAlignment="1">
      <alignment vertical="center" wrapText="1"/>
    </xf>
    <xf numFmtId="0" fontId="2" fillId="0" borderId="0" xfId="0" applyFont="1" applyAlignment="1">
      <alignment vertical="center"/>
    </xf>
    <xf numFmtId="169" fontId="0" fillId="0" borderId="1" xfId="0" applyNumberFormat="1" applyBorder="1" applyAlignment="1">
      <alignment horizontal="right" vertical="center" wrapText="1" indent="1"/>
    </xf>
    <xf numFmtId="169" fontId="0" fillId="3" borderId="1" xfId="0" applyNumberFormat="1" applyFill="1" applyBorder="1" applyAlignment="1">
      <alignment horizontal="right" vertical="center" wrapText="1" indent="1"/>
    </xf>
    <xf numFmtId="167" fontId="0" fillId="0" borderId="1" xfId="0" applyNumberFormat="1" applyBorder="1" applyAlignment="1">
      <alignment vertical="center" wrapText="1"/>
    </xf>
    <xf numFmtId="168" fontId="0" fillId="2" borderId="1" xfId="0" applyNumberFormat="1" applyFill="1" applyBorder="1"/>
    <xf numFmtId="0" fontId="0" fillId="0" borderId="11" xfId="0" applyBorder="1"/>
    <xf numFmtId="0" fontId="0" fillId="0" borderId="14" xfId="0" applyBorder="1"/>
    <xf numFmtId="0" fontId="0" fillId="0" borderId="15" xfId="0" applyBorder="1"/>
    <xf numFmtId="0" fontId="0" fillId="0" borderId="13" xfId="0" applyBorder="1"/>
    <xf numFmtId="0" fontId="19" fillId="5" borderId="1" xfId="0" applyFont="1" applyFill="1" applyBorder="1" applyAlignment="1">
      <alignment vertical="center" wrapText="1"/>
    </xf>
    <xf numFmtId="2" fontId="9" fillId="2" borderId="1" xfId="0" applyNumberFormat="1" applyFont="1" applyFill="1" applyBorder="1"/>
    <xf numFmtId="2" fontId="0" fillId="0" borderId="1" xfId="0" applyNumberFormat="1" applyBorder="1" applyAlignment="1">
      <alignment vertical="center"/>
    </xf>
    <xf numFmtId="0" fontId="20" fillId="0" borderId="0" xfId="4" applyAlignment="1">
      <alignment vertical="center"/>
    </xf>
    <xf numFmtId="9" fontId="0" fillId="0" borderId="1" xfId="0" applyNumberFormat="1" applyBorder="1" applyAlignment="1">
      <alignment vertical="center"/>
    </xf>
    <xf numFmtId="0" fontId="0" fillId="4" borderId="1" xfId="0" applyFill="1" applyBorder="1" applyAlignment="1">
      <alignment vertical="center"/>
    </xf>
    <xf numFmtId="9" fontId="0" fillId="0" borderId="1" xfId="1" applyFont="1" applyBorder="1" applyAlignment="1">
      <alignment vertical="center" wrapText="1"/>
    </xf>
    <xf numFmtId="0" fontId="0" fillId="2" borderId="0" xfId="0" applyFill="1" applyAlignment="1">
      <alignment vertical="center" wrapText="1"/>
    </xf>
    <xf numFmtId="2" fontId="0" fillId="2" borderId="1" xfId="0" applyNumberFormat="1" applyFill="1" applyBorder="1" applyAlignment="1">
      <alignment vertical="center"/>
    </xf>
    <xf numFmtId="0" fontId="9" fillId="0" borderId="0" xfId="5" applyFont="1" applyAlignment="1">
      <alignment vertical="center"/>
    </xf>
    <xf numFmtId="0" fontId="9" fillId="4" borderId="1" xfId="5" applyFont="1" applyFill="1" applyBorder="1" applyAlignment="1">
      <alignment vertical="center"/>
    </xf>
    <xf numFmtId="0" fontId="9" fillId="4" borderId="1" xfId="5" applyFont="1" applyFill="1" applyBorder="1" applyAlignment="1" applyProtection="1">
      <alignment horizontal="center" vertical="center"/>
      <protection hidden="1"/>
    </xf>
    <xf numFmtId="0" fontId="9" fillId="4" borderId="1" xfId="5" applyFont="1" applyFill="1" applyBorder="1" applyAlignment="1">
      <alignment horizontal="center" vertical="center"/>
    </xf>
    <xf numFmtId="0" fontId="9" fillId="0" borderId="0" xfId="5" applyFont="1" applyAlignment="1" applyProtection="1">
      <alignment vertical="center"/>
      <protection hidden="1"/>
    </xf>
    <xf numFmtId="0" fontId="9" fillId="8" borderId="1" xfId="5" applyFont="1" applyFill="1" applyBorder="1" applyAlignment="1" applyProtection="1">
      <alignment horizontal="center" vertical="center"/>
      <protection hidden="1"/>
    </xf>
    <xf numFmtId="0" fontId="9" fillId="8" borderId="1" xfId="5" applyFont="1" applyFill="1" applyBorder="1" applyAlignment="1">
      <alignment horizontal="center" vertical="center"/>
    </xf>
    <xf numFmtId="0" fontId="9" fillId="4" borderId="1" xfId="5" applyFont="1" applyFill="1" applyBorder="1" applyAlignment="1" applyProtection="1">
      <alignment vertical="center"/>
      <protection hidden="1"/>
    </xf>
    <xf numFmtId="0" fontId="9" fillId="0" borderId="1" xfId="5" applyFont="1" applyBorder="1" applyAlignment="1" applyProtection="1">
      <alignment vertical="center"/>
      <protection hidden="1"/>
    </xf>
    <xf numFmtId="2" fontId="9" fillId="0" borderId="1" xfId="5" applyNumberFormat="1" applyFont="1" applyBorder="1" applyAlignment="1" applyProtection="1">
      <alignment vertical="center"/>
      <protection hidden="1"/>
    </xf>
    <xf numFmtId="164" fontId="9" fillId="0" borderId="1" xfId="5" applyNumberFormat="1" applyFont="1" applyBorder="1" applyAlignment="1">
      <alignment vertical="center"/>
    </xf>
    <xf numFmtId="164" fontId="9" fillId="0" borderId="1" xfId="5" applyNumberFormat="1" applyFont="1" applyBorder="1" applyAlignment="1" applyProtection="1">
      <alignment vertical="center"/>
      <protection hidden="1"/>
    </xf>
    <xf numFmtId="0" fontId="9" fillId="0" borderId="1" xfId="5" applyFont="1" applyBorder="1" applyAlignment="1">
      <alignment vertical="center"/>
    </xf>
    <xf numFmtId="165" fontId="9" fillId="0" borderId="1" xfId="6" applyNumberFormat="1" applyFont="1" applyFill="1" applyBorder="1" applyAlignment="1">
      <alignment vertical="center"/>
    </xf>
    <xf numFmtId="0" fontId="22" fillId="0" borderId="0" xfId="5" applyFont="1" applyAlignment="1">
      <alignment vertical="center"/>
    </xf>
    <xf numFmtId="0" fontId="11" fillId="0" borderId="0" xfId="5" applyFont="1" applyAlignment="1">
      <alignment vertical="center"/>
    </xf>
    <xf numFmtId="3" fontId="0" fillId="0" borderId="1" xfId="0" applyNumberFormat="1" applyBorder="1" applyAlignment="1">
      <alignment horizontal="right" vertical="center" wrapText="1" indent="1"/>
    </xf>
    <xf numFmtId="0" fontId="0" fillId="0" borderId="5" xfId="0" applyBorder="1" applyAlignment="1">
      <alignment horizontal="center" vertical="center" wrapText="1"/>
    </xf>
    <xf numFmtId="0" fontId="6" fillId="0" borderId="0" xfId="0" applyFont="1" applyAlignment="1">
      <alignment vertical="center"/>
    </xf>
    <xf numFmtId="9" fontId="0" fillId="0" borderId="1" xfId="1" applyFont="1" applyBorder="1" applyAlignment="1">
      <alignment vertical="center"/>
    </xf>
    <xf numFmtId="0" fontId="0" fillId="0" borderId="9" xfId="0" applyBorder="1" applyAlignment="1">
      <alignment vertical="center"/>
    </xf>
    <xf numFmtId="2" fontId="0" fillId="2" borderId="9" xfId="0" applyNumberFormat="1" applyFill="1" applyBorder="1" applyAlignment="1">
      <alignment vertical="center"/>
    </xf>
    <xf numFmtId="164" fontId="23" fillId="9" borderId="1" xfId="0" applyNumberFormat="1" applyFont="1" applyFill="1" applyBorder="1" applyAlignment="1">
      <alignment vertical="center"/>
    </xf>
    <xf numFmtId="3" fontId="9" fillId="0" borderId="1" xfId="0" applyNumberFormat="1" applyFont="1" applyBorder="1" applyAlignment="1">
      <alignment vertical="center"/>
    </xf>
    <xf numFmtId="167" fontId="0" fillId="3" borderId="1" xfId="0" applyNumberFormat="1" applyFill="1" applyBorder="1" applyAlignment="1">
      <alignment horizontal="center" vertical="center" wrapText="1"/>
    </xf>
    <xf numFmtId="0" fontId="23" fillId="10" borderId="1" xfId="0" applyFont="1" applyFill="1" applyBorder="1" applyAlignment="1">
      <alignment vertical="center" wrapText="1"/>
    </xf>
    <xf numFmtId="164" fontId="23" fillId="10" borderId="1" xfId="0" applyNumberFormat="1" applyFont="1" applyFill="1" applyBorder="1" applyAlignment="1">
      <alignment vertical="center"/>
    </xf>
    <xf numFmtId="0" fontId="23" fillId="10" borderId="1" xfId="0" applyFont="1" applyFill="1" applyBorder="1" applyAlignment="1">
      <alignment vertical="center"/>
    </xf>
    <xf numFmtId="0" fontId="24" fillId="10" borderId="1" xfId="0" applyFont="1" applyFill="1" applyBorder="1" applyAlignment="1">
      <alignment horizontal="center" vertical="center" wrapText="1"/>
    </xf>
    <xf numFmtId="0" fontId="24" fillId="10" borderId="1" xfId="0" applyFont="1" applyFill="1" applyBorder="1" applyAlignment="1">
      <alignment horizontal="left" vertical="center" indent="1"/>
    </xf>
    <xf numFmtId="0" fontId="25" fillId="10" borderId="10" xfId="0" applyFont="1" applyFill="1" applyBorder="1" applyAlignment="1">
      <alignment vertical="center" wrapText="1"/>
    </xf>
    <xf numFmtId="0" fontId="25" fillId="10" borderId="9" xfId="0" applyFont="1" applyFill="1" applyBorder="1" applyAlignment="1">
      <alignment vertical="center" wrapText="1"/>
    </xf>
    <xf numFmtId="167" fontId="24" fillId="10" borderId="1" xfId="0" applyNumberFormat="1" applyFont="1" applyFill="1" applyBorder="1" applyAlignment="1">
      <alignment horizontal="right" vertical="center" wrapText="1" indent="1"/>
    </xf>
    <xf numFmtId="2" fontId="24" fillId="10" borderId="1" xfId="0" applyNumberFormat="1" applyFont="1" applyFill="1" applyBorder="1" applyAlignment="1">
      <alignment horizontal="right" vertical="center" wrapText="1"/>
    </xf>
    <xf numFmtId="3" fontId="24" fillId="10" borderId="1" xfId="0" applyNumberFormat="1" applyFont="1" applyFill="1" applyBorder="1" applyAlignment="1">
      <alignment horizontal="right" vertical="center" wrapText="1" indent="1"/>
    </xf>
    <xf numFmtId="1" fontId="24" fillId="10" borderId="1" xfId="0" applyNumberFormat="1" applyFont="1" applyFill="1" applyBorder="1" applyAlignment="1">
      <alignment horizontal="right" vertical="center" wrapText="1"/>
    </xf>
    <xf numFmtId="9" fontId="25" fillId="10" borderId="1" xfId="1" applyFont="1" applyFill="1" applyBorder="1" applyAlignment="1">
      <alignment horizontal="right" vertical="center" wrapText="1"/>
    </xf>
    <xf numFmtId="0" fontId="26" fillId="10" borderId="0" xfId="0" applyFont="1" applyFill="1" applyAlignment="1">
      <alignment horizontal="left" vertical="center"/>
    </xf>
    <xf numFmtId="164" fontId="24" fillId="10" borderId="1" xfId="0" applyNumberFormat="1" applyFont="1" applyFill="1" applyBorder="1" applyAlignment="1">
      <alignment horizontal="right" vertical="center" wrapText="1"/>
    </xf>
    <xf numFmtId="0" fontId="2" fillId="4" borderId="12" xfId="0" applyFont="1" applyFill="1" applyBorder="1" applyAlignment="1">
      <alignment horizontal="left" vertical="center" wrapText="1"/>
    </xf>
    <xf numFmtId="0" fontId="23" fillId="0" borderId="1" xfId="0" applyFont="1" applyBorder="1" applyAlignment="1">
      <alignment vertical="center"/>
    </xf>
    <xf numFmtId="0" fontId="0" fillId="0" borderId="0" xfId="0" applyAlignment="1">
      <alignment horizontal="left" vertical="center" wrapText="1" indent="1"/>
    </xf>
    <xf numFmtId="0" fontId="14" fillId="0" borderId="11" xfId="0" applyFont="1" applyBorder="1" applyAlignment="1">
      <alignment vertical="center"/>
    </xf>
    <xf numFmtId="0" fontId="2" fillId="0" borderId="11" xfId="0" applyFont="1" applyBorder="1" applyAlignment="1">
      <alignment vertical="center"/>
    </xf>
    <xf numFmtId="0" fontId="0" fillId="0" borderId="11" xfId="0" applyBorder="1" applyAlignment="1">
      <alignment vertical="center"/>
    </xf>
    <xf numFmtId="0" fontId="27" fillId="0" borderId="0" xfId="0" applyFont="1" applyAlignment="1">
      <alignment vertical="center"/>
    </xf>
    <xf numFmtId="0" fontId="0" fillId="0" borderId="0" xfId="0" quotePrefix="1" applyAlignment="1">
      <alignment horizontal="left" vertical="center" indent="1"/>
    </xf>
    <xf numFmtId="0" fontId="28" fillId="0" borderId="0" xfId="0" applyFont="1" applyAlignment="1">
      <alignment vertical="center"/>
    </xf>
    <xf numFmtId="0" fontId="14" fillId="0" borderId="0" xfId="0" quotePrefix="1" applyFont="1" applyAlignment="1">
      <alignment vertical="center"/>
    </xf>
    <xf numFmtId="0" fontId="9" fillId="0" borderId="0" xfId="0" applyFont="1" applyAlignment="1">
      <alignment vertical="center"/>
    </xf>
    <xf numFmtId="0" fontId="3" fillId="0" borderId="0" xfId="0" applyFont="1" applyAlignment="1">
      <alignment vertical="center" wrapText="1"/>
    </xf>
    <xf numFmtId="0" fontId="3" fillId="0" borderId="0" xfId="0" applyFont="1" applyAlignment="1">
      <alignment vertical="center"/>
    </xf>
    <xf numFmtId="0" fontId="0" fillId="4" borderId="1" xfId="0" applyFill="1" applyBorder="1" applyAlignment="1">
      <alignment horizontal="left" vertical="center" indent="1"/>
    </xf>
    <xf numFmtId="2" fontId="23" fillId="9" borderId="1" xfId="0" applyNumberFormat="1" applyFont="1" applyFill="1" applyBorder="1" applyAlignment="1">
      <alignment vertical="center"/>
    </xf>
    <xf numFmtId="0" fontId="18" fillId="0" borderId="11" xfId="0" applyFont="1" applyBorder="1" applyAlignment="1">
      <alignment vertical="center"/>
    </xf>
    <xf numFmtId="2" fontId="11" fillId="0" borderId="1" xfId="0" applyNumberFormat="1" applyFont="1" applyBorder="1" applyAlignment="1">
      <alignment vertical="center"/>
    </xf>
    <xf numFmtId="0" fontId="26" fillId="11" borderId="0" xfId="0" applyFont="1" applyFill="1" applyAlignment="1">
      <alignment horizontal="left" vertical="center"/>
    </xf>
    <xf numFmtId="164" fontId="0" fillId="0" borderId="1" xfId="0" applyNumberFormat="1" applyBorder="1"/>
    <xf numFmtId="0" fontId="0" fillId="0" borderId="5" xfId="0" applyBorder="1" applyAlignment="1">
      <alignment horizontal="left" vertical="center" wrapText="1" indent="1"/>
    </xf>
    <xf numFmtId="170" fontId="0" fillId="2" borderId="1" xfId="0" applyNumberFormat="1" applyFill="1" applyBorder="1"/>
    <xf numFmtId="2" fontId="0" fillId="2" borderId="1" xfId="0" applyNumberFormat="1" applyFill="1" applyBorder="1"/>
    <xf numFmtId="164" fontId="0" fillId="2" borderId="1" xfId="0" applyNumberFormat="1" applyFill="1" applyBorder="1"/>
    <xf numFmtId="4" fontId="9" fillId="3" borderId="1" xfId="0" applyNumberFormat="1" applyFont="1" applyFill="1" applyBorder="1" applyAlignment="1">
      <alignment horizontal="right" vertical="center" wrapText="1" indent="1"/>
    </xf>
    <xf numFmtId="3" fontId="0" fillId="3" borderId="1" xfId="0" applyNumberFormat="1" applyFill="1" applyBorder="1" applyAlignment="1">
      <alignment horizontal="right" vertical="center" wrapText="1" indent="1"/>
    </xf>
    <xf numFmtId="165" fontId="0" fillId="0" borderId="1" xfId="0" applyNumberFormat="1" applyBorder="1"/>
    <xf numFmtId="9" fontId="0" fillId="0" borderId="1" xfId="0" applyNumberFormat="1" applyBorder="1"/>
    <xf numFmtId="2" fontId="0" fillId="0" borderId="1" xfId="0" applyNumberFormat="1" applyBorder="1"/>
    <xf numFmtId="0" fontId="30" fillId="0" borderId="0" xfId="0" applyFont="1" applyAlignment="1">
      <alignment horizontal="left" vertical="center"/>
    </xf>
    <xf numFmtId="0" fontId="31" fillId="10" borderId="1" xfId="0" applyFont="1" applyFill="1" applyBorder="1" applyAlignment="1">
      <alignment horizontal="center" vertical="center" wrapText="1"/>
    </xf>
    <xf numFmtId="0" fontId="31" fillId="11" borderId="1" xfId="0" applyFont="1" applyFill="1" applyBorder="1" applyAlignment="1">
      <alignment horizontal="left" vertical="center" indent="1"/>
    </xf>
    <xf numFmtId="0" fontId="32" fillId="11" borderId="10" xfId="0" applyFont="1" applyFill="1" applyBorder="1" applyAlignment="1">
      <alignment vertical="center" wrapText="1"/>
    </xf>
    <xf numFmtId="0" fontId="32" fillId="11" borderId="9" xfId="0" applyFont="1" applyFill="1" applyBorder="1" applyAlignment="1">
      <alignment vertical="center" wrapText="1"/>
    </xf>
    <xf numFmtId="167" fontId="31" fillId="11" borderId="1" xfId="0" applyNumberFormat="1" applyFont="1" applyFill="1" applyBorder="1" applyAlignment="1">
      <alignment horizontal="right" vertical="center" wrapText="1" indent="1"/>
    </xf>
    <xf numFmtId="0" fontId="31" fillId="11" borderId="1" xfId="0" applyFont="1" applyFill="1" applyBorder="1" applyAlignment="1">
      <alignment horizontal="center" vertical="center" wrapText="1"/>
    </xf>
    <xf numFmtId="2" fontId="31" fillId="11" borderId="1" xfId="0" applyNumberFormat="1" applyFont="1" applyFill="1" applyBorder="1" applyAlignment="1">
      <alignment horizontal="right" vertical="center" wrapText="1"/>
    </xf>
    <xf numFmtId="3" fontId="31" fillId="11" borderId="1" xfId="0" applyNumberFormat="1" applyFont="1" applyFill="1" applyBorder="1" applyAlignment="1">
      <alignment horizontal="right" vertical="center" wrapText="1" indent="1"/>
    </xf>
    <xf numFmtId="1" fontId="31" fillId="11" borderId="1" xfId="0" applyNumberFormat="1" applyFont="1" applyFill="1" applyBorder="1" applyAlignment="1">
      <alignment horizontal="right" vertical="center" wrapText="1"/>
    </xf>
    <xf numFmtId="9" fontId="32" fillId="11" borderId="1" xfId="1" applyFont="1" applyFill="1" applyBorder="1" applyAlignment="1">
      <alignment horizontal="right" vertical="center" wrapText="1"/>
    </xf>
    <xf numFmtId="164" fontId="31" fillId="11" borderId="1" xfId="0" applyNumberFormat="1" applyFont="1" applyFill="1" applyBorder="1" applyAlignment="1">
      <alignment horizontal="right" vertical="center" wrapText="1"/>
    </xf>
    <xf numFmtId="0" fontId="32" fillId="10" borderId="9" xfId="0" applyFont="1" applyFill="1" applyBorder="1" applyAlignment="1">
      <alignment horizontal="right" vertical="center" wrapText="1"/>
    </xf>
    <xf numFmtId="0" fontId="0" fillId="0" borderId="1" xfId="0" applyBorder="1" applyAlignment="1">
      <alignment horizontal="left" vertical="center"/>
    </xf>
    <xf numFmtId="0" fontId="0" fillId="4" borderId="8" xfId="0" applyFill="1" applyBorder="1" applyAlignment="1">
      <alignment horizontal="left" vertical="center"/>
    </xf>
    <xf numFmtId="0" fontId="0" fillId="4" borderId="10" xfId="0" applyFill="1" applyBorder="1" applyAlignment="1">
      <alignment horizontal="left" vertical="center"/>
    </xf>
    <xf numFmtId="0" fontId="0" fillId="4" borderId="9" xfId="0" applyFill="1" applyBorder="1" applyAlignment="1">
      <alignment horizontal="left" vertical="center"/>
    </xf>
    <xf numFmtId="0" fontId="9" fillId="0" borderId="1" xfId="0" applyFont="1" applyBorder="1" applyAlignment="1">
      <alignment horizontal="left" vertical="center"/>
    </xf>
    <xf numFmtId="0" fontId="0" fillId="0" borderId="1" xfId="0" quotePrefix="1" applyBorder="1" applyAlignment="1">
      <alignment horizontal="left" vertical="center" wrapText="1"/>
    </xf>
    <xf numFmtId="0" fontId="0" fillId="0" borderId="1" xfId="0" applyBorder="1" applyAlignment="1">
      <alignment horizontal="left" vertical="center" wrapText="1"/>
    </xf>
    <xf numFmtId="0" fontId="0" fillId="3" borderId="1" xfId="0" quotePrefix="1" applyFill="1" applyBorder="1" applyAlignment="1">
      <alignment horizontal="left" vertical="center" indent="1"/>
    </xf>
    <xf numFmtId="0" fontId="10" fillId="0" borderId="1" xfId="0" applyFont="1" applyBorder="1" applyAlignment="1">
      <alignment horizontal="left" vertical="center" wrapText="1"/>
    </xf>
    <xf numFmtId="0" fontId="7" fillId="4" borderId="8" xfId="0" applyFont="1" applyFill="1" applyBorder="1" applyAlignment="1">
      <alignment horizontal="left" vertical="center" wrapText="1"/>
    </xf>
    <xf numFmtId="0" fontId="7" fillId="4" borderId="9" xfId="0" applyFont="1" applyFill="1" applyBorder="1" applyAlignment="1">
      <alignment horizontal="left" vertical="center" wrapText="1"/>
    </xf>
    <xf numFmtId="0" fontId="0" fillId="2" borderId="1" xfId="0" quotePrefix="1" applyFill="1" applyBorder="1" applyAlignment="1">
      <alignment horizontal="left" vertical="center" wrapText="1" indent="1"/>
    </xf>
    <xf numFmtId="0" fontId="0" fillId="0" borderId="0" xfId="0" applyAlignment="1">
      <alignment horizontal="left" vertical="center" wrapText="1" indent="1"/>
    </xf>
    <xf numFmtId="0" fontId="0" fillId="0" borderId="5" xfId="0" applyBorder="1" applyAlignment="1">
      <alignment horizontal="left" vertical="center" wrapText="1"/>
    </xf>
    <xf numFmtId="0" fontId="0" fillId="0" borderId="7" xfId="0" applyBorder="1" applyAlignment="1">
      <alignment horizontal="left"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4" xfId="0" applyFill="1" applyBorder="1" applyAlignment="1">
      <alignment horizontal="center" vertical="center" wrapText="1"/>
    </xf>
    <xf numFmtId="0" fontId="0" fillId="4" borderId="3" xfId="0"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0" fillId="3" borderId="1" xfId="0" applyFill="1" applyBorder="1" applyAlignment="1">
      <alignment horizontal="left" vertical="center" wrapText="1" indent="1"/>
    </xf>
    <xf numFmtId="0" fontId="11" fillId="4" borderId="2"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8" fillId="4" borderId="5"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4" borderId="12"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4" xfId="0" applyFont="1" applyFill="1" applyBorder="1" applyAlignment="1">
      <alignment horizontal="center" vertical="center" wrapText="1"/>
    </xf>
    <xf numFmtId="0" fontId="2" fillId="4" borderId="11" xfId="0" applyFont="1" applyFill="1" applyBorder="1" applyAlignment="1">
      <alignment horizontal="center"/>
    </xf>
    <xf numFmtId="0" fontId="2" fillId="4" borderId="14" xfId="0" applyFont="1" applyFill="1" applyBorder="1" applyAlignment="1">
      <alignment horizontal="center"/>
    </xf>
    <xf numFmtId="0" fontId="2" fillId="7" borderId="2" xfId="0" applyFont="1" applyFill="1" applyBorder="1" applyAlignment="1">
      <alignment horizontal="center"/>
    </xf>
    <xf numFmtId="0" fontId="2" fillId="7" borderId="4" xfId="0" applyFont="1" applyFill="1" applyBorder="1" applyAlignment="1">
      <alignment horizontal="center"/>
    </xf>
    <xf numFmtId="0" fontId="2" fillId="7" borderId="3" xfId="0" applyFont="1" applyFill="1" applyBorder="1" applyAlignment="1">
      <alignment horizontal="center"/>
    </xf>
    <xf numFmtId="0" fontId="2" fillId="7" borderId="5" xfId="0" applyFont="1" applyFill="1" applyBorder="1" applyAlignment="1">
      <alignment horizontal="center"/>
    </xf>
    <xf numFmtId="169" fontId="2" fillId="7" borderId="5" xfId="3" applyNumberFormat="1" applyFont="1" applyFill="1" applyBorder="1" applyAlignment="1">
      <alignment horizontal="center"/>
    </xf>
    <xf numFmtId="0" fontId="0" fillId="4" borderId="5" xfId="0" applyFill="1" applyBorder="1" applyAlignment="1">
      <alignment horizontal="left" vertical="center" wrapText="1"/>
    </xf>
    <xf numFmtId="0" fontId="0" fillId="4" borderId="7" xfId="0" applyFill="1" applyBorder="1" applyAlignment="1">
      <alignment horizontal="left" vertical="center" wrapText="1"/>
    </xf>
    <xf numFmtId="0" fontId="11" fillId="4" borderId="1" xfId="0" applyFont="1" applyFill="1" applyBorder="1" applyAlignment="1">
      <alignment horizontal="center" vertical="center" wrapText="1"/>
    </xf>
  </cellXfs>
  <cellStyles count="7">
    <cellStyle name="Lien hypertexte" xfId="4" builtinId="8"/>
    <cellStyle name="Milliers" xfId="3" builtinId="3"/>
    <cellStyle name="Normal" xfId="0" builtinId="0"/>
    <cellStyle name="Normal 2" xfId="2" xr:uid="{594A11AA-1F10-4248-A401-1CEEB416FBD6}"/>
    <cellStyle name="Normal 3" xfId="5" xr:uid="{8E7AB88F-3192-4C41-AAE2-023BDA796E5D}"/>
    <cellStyle name="Pourcentage" xfId="1" builtinId="5"/>
    <cellStyle name="Pourcentage 2" xfId="6" xr:uid="{41EA5A6D-9431-4BD1-BAC8-20C19C0BEC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chemeClr val="tx1">
                    <a:lumMod val="65000"/>
                    <a:lumOff val="35000"/>
                  </a:schemeClr>
                </a:solidFill>
                <a:latin typeface="+mn-lt"/>
                <a:ea typeface="+mn-ea"/>
                <a:cs typeface="+mn-cs"/>
              </a:defRPr>
            </a:pPr>
            <a:r>
              <a:rPr lang="fr-FR"/>
              <a:t>Vitesse du véhicule sur le cycle de teste WMTC</a:t>
            </a:r>
          </a:p>
        </c:rich>
      </c:tx>
      <c:overlay val="0"/>
      <c:spPr>
        <a:noFill/>
        <a:ln>
          <a:noFill/>
        </a:ln>
        <a:effectLst/>
      </c:spPr>
      <c:txPr>
        <a:bodyPr rot="0" spcFirstLastPara="1" vertOverflow="ellipsis" vert="horz" wrap="square" anchor="ctr" anchorCtr="1"/>
        <a:lstStyle/>
        <a:p>
          <a:pPr>
            <a:defRPr sz="192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4.4484581412609643E-2"/>
          <c:y val="0.1091173368016463"/>
          <c:w val="0.94487973108231327"/>
          <c:h val="0.638985391036207"/>
        </c:manualLayout>
      </c:layout>
      <c:lineChart>
        <c:grouping val="standard"/>
        <c:varyColors val="0"/>
        <c:ser>
          <c:idx val="1"/>
          <c:order val="0"/>
          <c:tx>
            <c:strRef>
              <c:f>WMTC!$C$10</c:f>
              <c:strCache>
                <c:ptCount val="1"/>
                <c:pt idx="0">
                  <c:v>Class1</c:v>
                </c:pt>
              </c:strCache>
            </c:strRef>
          </c:tx>
          <c:spPr>
            <a:ln w="28575" cap="rnd">
              <a:solidFill>
                <a:schemeClr val="accent2"/>
              </a:solidFill>
              <a:round/>
            </a:ln>
            <a:effectLst/>
          </c:spPr>
          <c:marker>
            <c:symbol val="none"/>
          </c:marker>
          <c:cat>
            <c:numRef>
              <c:f>WMTC!$B$11:$B$1811</c:f>
              <c:numCache>
                <c:formatCode>General</c:formatCode>
                <c:ptCount val="18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numCache>
            </c:numRef>
          </c:cat>
          <c:val>
            <c:numRef>
              <c:f>WMTC!$C$11:$C$1811</c:f>
              <c:numCache>
                <c:formatCode>General</c:formatCode>
                <c:ptCount val="18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c:v>
                </c:pt>
                <c:pt idx="23">
                  <c:v>2.6</c:v>
                </c:pt>
                <c:pt idx="24">
                  <c:v>4.8</c:v>
                </c:pt>
                <c:pt idx="25">
                  <c:v>7.2</c:v>
                </c:pt>
                <c:pt idx="26">
                  <c:v>9.6</c:v>
                </c:pt>
                <c:pt idx="27">
                  <c:v>12</c:v>
                </c:pt>
                <c:pt idx="28">
                  <c:v>14.3</c:v>
                </c:pt>
                <c:pt idx="29">
                  <c:v>16.600000000000001</c:v>
                </c:pt>
                <c:pt idx="30">
                  <c:v>18.899999999999999</c:v>
                </c:pt>
                <c:pt idx="31">
                  <c:v>21.2</c:v>
                </c:pt>
                <c:pt idx="32">
                  <c:v>23.5</c:v>
                </c:pt>
                <c:pt idx="33">
                  <c:v>25.6</c:v>
                </c:pt>
                <c:pt idx="34">
                  <c:v>27.1</c:v>
                </c:pt>
                <c:pt idx="35">
                  <c:v>28</c:v>
                </c:pt>
                <c:pt idx="36">
                  <c:v>28.7</c:v>
                </c:pt>
                <c:pt idx="37">
                  <c:v>29.2</c:v>
                </c:pt>
                <c:pt idx="38">
                  <c:v>29.8</c:v>
                </c:pt>
                <c:pt idx="39">
                  <c:v>30.3</c:v>
                </c:pt>
                <c:pt idx="40">
                  <c:v>29.6</c:v>
                </c:pt>
                <c:pt idx="41">
                  <c:v>28.7</c:v>
                </c:pt>
                <c:pt idx="42">
                  <c:v>27.9</c:v>
                </c:pt>
                <c:pt idx="43">
                  <c:v>27.4</c:v>
                </c:pt>
                <c:pt idx="44">
                  <c:v>27.3</c:v>
                </c:pt>
                <c:pt idx="45">
                  <c:v>27.3</c:v>
                </c:pt>
                <c:pt idx="46">
                  <c:v>27.4</c:v>
                </c:pt>
                <c:pt idx="47">
                  <c:v>27.5</c:v>
                </c:pt>
                <c:pt idx="48">
                  <c:v>27.6</c:v>
                </c:pt>
                <c:pt idx="49">
                  <c:v>27.6</c:v>
                </c:pt>
                <c:pt idx="50">
                  <c:v>27.6</c:v>
                </c:pt>
                <c:pt idx="51">
                  <c:v>27.8</c:v>
                </c:pt>
                <c:pt idx="52">
                  <c:v>28.1</c:v>
                </c:pt>
                <c:pt idx="53">
                  <c:v>28.5</c:v>
                </c:pt>
                <c:pt idx="54">
                  <c:v>28.9</c:v>
                </c:pt>
                <c:pt idx="55">
                  <c:v>29.2</c:v>
                </c:pt>
                <c:pt idx="56">
                  <c:v>29.4</c:v>
                </c:pt>
                <c:pt idx="57">
                  <c:v>29.7</c:v>
                </c:pt>
                <c:pt idx="58">
                  <c:v>30</c:v>
                </c:pt>
                <c:pt idx="59">
                  <c:v>30.5</c:v>
                </c:pt>
                <c:pt idx="60">
                  <c:v>30.6</c:v>
                </c:pt>
                <c:pt idx="61">
                  <c:v>29.6</c:v>
                </c:pt>
                <c:pt idx="62">
                  <c:v>26.9</c:v>
                </c:pt>
                <c:pt idx="63">
                  <c:v>23</c:v>
                </c:pt>
                <c:pt idx="64">
                  <c:v>18.600000000000001</c:v>
                </c:pt>
                <c:pt idx="65">
                  <c:v>14.1</c:v>
                </c:pt>
                <c:pt idx="66">
                  <c:v>9.3000000000000007</c:v>
                </c:pt>
                <c:pt idx="67">
                  <c:v>4.8</c:v>
                </c:pt>
                <c:pt idx="68">
                  <c:v>1.9</c:v>
                </c:pt>
                <c:pt idx="69">
                  <c:v>0</c:v>
                </c:pt>
                <c:pt idx="70">
                  <c:v>0</c:v>
                </c:pt>
                <c:pt idx="71">
                  <c:v>0</c:v>
                </c:pt>
                <c:pt idx="72">
                  <c:v>0</c:v>
                </c:pt>
                <c:pt idx="73">
                  <c:v>0</c:v>
                </c:pt>
                <c:pt idx="74">
                  <c:v>1.7</c:v>
                </c:pt>
                <c:pt idx="75">
                  <c:v>5.8</c:v>
                </c:pt>
                <c:pt idx="76">
                  <c:v>11.8</c:v>
                </c:pt>
                <c:pt idx="77">
                  <c:v>17.3</c:v>
                </c:pt>
                <c:pt idx="78">
                  <c:v>22</c:v>
                </c:pt>
                <c:pt idx="79">
                  <c:v>26.2</c:v>
                </c:pt>
                <c:pt idx="80">
                  <c:v>29.4</c:v>
                </c:pt>
                <c:pt idx="81">
                  <c:v>31.1</c:v>
                </c:pt>
                <c:pt idx="82">
                  <c:v>32.9</c:v>
                </c:pt>
                <c:pt idx="83">
                  <c:v>34.700000000000003</c:v>
                </c:pt>
                <c:pt idx="84">
                  <c:v>34.799999999999997</c:v>
                </c:pt>
                <c:pt idx="85">
                  <c:v>34.799999999999997</c:v>
                </c:pt>
                <c:pt idx="86">
                  <c:v>34.9</c:v>
                </c:pt>
                <c:pt idx="87">
                  <c:v>35.4</c:v>
                </c:pt>
                <c:pt idx="88">
                  <c:v>36.200000000000003</c:v>
                </c:pt>
                <c:pt idx="89">
                  <c:v>37.1</c:v>
                </c:pt>
                <c:pt idx="90">
                  <c:v>38</c:v>
                </c:pt>
                <c:pt idx="91">
                  <c:v>38.700000000000003</c:v>
                </c:pt>
                <c:pt idx="92">
                  <c:v>38.9</c:v>
                </c:pt>
                <c:pt idx="93">
                  <c:v>38.9</c:v>
                </c:pt>
                <c:pt idx="94">
                  <c:v>38.799999999999997</c:v>
                </c:pt>
                <c:pt idx="95">
                  <c:v>38.5</c:v>
                </c:pt>
                <c:pt idx="96">
                  <c:v>38.1</c:v>
                </c:pt>
                <c:pt idx="97">
                  <c:v>37.5</c:v>
                </c:pt>
                <c:pt idx="98">
                  <c:v>37</c:v>
                </c:pt>
                <c:pt idx="99">
                  <c:v>36.700000000000003</c:v>
                </c:pt>
                <c:pt idx="100">
                  <c:v>36.5</c:v>
                </c:pt>
                <c:pt idx="101">
                  <c:v>36.5</c:v>
                </c:pt>
                <c:pt idx="102">
                  <c:v>36.6</c:v>
                </c:pt>
                <c:pt idx="103">
                  <c:v>36.799999999999997</c:v>
                </c:pt>
                <c:pt idx="104">
                  <c:v>37</c:v>
                </c:pt>
                <c:pt idx="105">
                  <c:v>37.1</c:v>
                </c:pt>
                <c:pt idx="106">
                  <c:v>37.299999999999997</c:v>
                </c:pt>
                <c:pt idx="107">
                  <c:v>37.4</c:v>
                </c:pt>
                <c:pt idx="108">
                  <c:v>37.5</c:v>
                </c:pt>
                <c:pt idx="109">
                  <c:v>37.4</c:v>
                </c:pt>
                <c:pt idx="110">
                  <c:v>36.9</c:v>
                </c:pt>
                <c:pt idx="111">
                  <c:v>36</c:v>
                </c:pt>
                <c:pt idx="112">
                  <c:v>34.799999999999997</c:v>
                </c:pt>
                <c:pt idx="113">
                  <c:v>31.9</c:v>
                </c:pt>
                <c:pt idx="114">
                  <c:v>29</c:v>
                </c:pt>
                <c:pt idx="115">
                  <c:v>26.9</c:v>
                </c:pt>
                <c:pt idx="116">
                  <c:v>24.7</c:v>
                </c:pt>
                <c:pt idx="117">
                  <c:v>25.4</c:v>
                </c:pt>
                <c:pt idx="118">
                  <c:v>26.4</c:v>
                </c:pt>
                <c:pt idx="119">
                  <c:v>27.7</c:v>
                </c:pt>
                <c:pt idx="120">
                  <c:v>29.4</c:v>
                </c:pt>
                <c:pt idx="121">
                  <c:v>31.2</c:v>
                </c:pt>
                <c:pt idx="122">
                  <c:v>33</c:v>
                </c:pt>
                <c:pt idx="123">
                  <c:v>34.4</c:v>
                </c:pt>
                <c:pt idx="124">
                  <c:v>35.200000000000003</c:v>
                </c:pt>
                <c:pt idx="125">
                  <c:v>35.4</c:v>
                </c:pt>
                <c:pt idx="126">
                  <c:v>35.200000000000003</c:v>
                </c:pt>
                <c:pt idx="127">
                  <c:v>34.700000000000003</c:v>
                </c:pt>
                <c:pt idx="128">
                  <c:v>33.9</c:v>
                </c:pt>
                <c:pt idx="129">
                  <c:v>32.4</c:v>
                </c:pt>
                <c:pt idx="130">
                  <c:v>29.8</c:v>
                </c:pt>
                <c:pt idx="131">
                  <c:v>26.1</c:v>
                </c:pt>
                <c:pt idx="132">
                  <c:v>22.1</c:v>
                </c:pt>
                <c:pt idx="133">
                  <c:v>18.600000000000001</c:v>
                </c:pt>
                <c:pt idx="134">
                  <c:v>16.8</c:v>
                </c:pt>
                <c:pt idx="135">
                  <c:v>17.7</c:v>
                </c:pt>
                <c:pt idx="136">
                  <c:v>21.1</c:v>
                </c:pt>
                <c:pt idx="137">
                  <c:v>25.4</c:v>
                </c:pt>
                <c:pt idx="138">
                  <c:v>29.2</c:v>
                </c:pt>
                <c:pt idx="139">
                  <c:v>31.6</c:v>
                </c:pt>
                <c:pt idx="140">
                  <c:v>32.1</c:v>
                </c:pt>
                <c:pt idx="141">
                  <c:v>31.6</c:v>
                </c:pt>
                <c:pt idx="142">
                  <c:v>30.7</c:v>
                </c:pt>
                <c:pt idx="143">
                  <c:v>29.7</c:v>
                </c:pt>
                <c:pt idx="144">
                  <c:v>28.1</c:v>
                </c:pt>
                <c:pt idx="145">
                  <c:v>25</c:v>
                </c:pt>
                <c:pt idx="146">
                  <c:v>20.3</c:v>
                </c:pt>
                <c:pt idx="147">
                  <c:v>15</c:v>
                </c:pt>
                <c:pt idx="148">
                  <c:v>9.6999999999999993</c:v>
                </c:pt>
                <c:pt idx="149">
                  <c:v>5</c:v>
                </c:pt>
                <c:pt idx="150">
                  <c:v>1.6</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0.4</c:v>
                </c:pt>
                <c:pt idx="186">
                  <c:v>1.8</c:v>
                </c:pt>
                <c:pt idx="187">
                  <c:v>5.4</c:v>
                </c:pt>
                <c:pt idx="188">
                  <c:v>11.1</c:v>
                </c:pt>
                <c:pt idx="189">
                  <c:v>16.7</c:v>
                </c:pt>
                <c:pt idx="190">
                  <c:v>21.3</c:v>
                </c:pt>
                <c:pt idx="191">
                  <c:v>24.8</c:v>
                </c:pt>
                <c:pt idx="192">
                  <c:v>28.4</c:v>
                </c:pt>
                <c:pt idx="193">
                  <c:v>31.8</c:v>
                </c:pt>
                <c:pt idx="194">
                  <c:v>34.6</c:v>
                </c:pt>
                <c:pt idx="195">
                  <c:v>36.299999999999997</c:v>
                </c:pt>
                <c:pt idx="196">
                  <c:v>37.799999999999997</c:v>
                </c:pt>
                <c:pt idx="197">
                  <c:v>39.6</c:v>
                </c:pt>
                <c:pt idx="198">
                  <c:v>41.3</c:v>
                </c:pt>
                <c:pt idx="199">
                  <c:v>43.3</c:v>
                </c:pt>
                <c:pt idx="200">
                  <c:v>45.1</c:v>
                </c:pt>
                <c:pt idx="201">
                  <c:v>47.5</c:v>
                </c:pt>
                <c:pt idx="202">
                  <c:v>49</c:v>
                </c:pt>
                <c:pt idx="203">
                  <c:v>50</c:v>
                </c:pt>
                <c:pt idx="204">
                  <c:v>49.5</c:v>
                </c:pt>
                <c:pt idx="205">
                  <c:v>48.8</c:v>
                </c:pt>
                <c:pt idx="206">
                  <c:v>47.6</c:v>
                </c:pt>
                <c:pt idx="207">
                  <c:v>46.5</c:v>
                </c:pt>
                <c:pt idx="208">
                  <c:v>46.1</c:v>
                </c:pt>
                <c:pt idx="209">
                  <c:v>46.1</c:v>
                </c:pt>
                <c:pt idx="210">
                  <c:v>46.6</c:v>
                </c:pt>
                <c:pt idx="211">
                  <c:v>46.9</c:v>
                </c:pt>
                <c:pt idx="212">
                  <c:v>47.2</c:v>
                </c:pt>
                <c:pt idx="213">
                  <c:v>47.8</c:v>
                </c:pt>
                <c:pt idx="214">
                  <c:v>48.4</c:v>
                </c:pt>
                <c:pt idx="215">
                  <c:v>48.9</c:v>
                </c:pt>
                <c:pt idx="216">
                  <c:v>49.2</c:v>
                </c:pt>
                <c:pt idx="217">
                  <c:v>49.6</c:v>
                </c:pt>
                <c:pt idx="218">
                  <c:v>49.9</c:v>
                </c:pt>
                <c:pt idx="219">
                  <c:v>50</c:v>
                </c:pt>
                <c:pt idx="220">
                  <c:v>49.8</c:v>
                </c:pt>
                <c:pt idx="221">
                  <c:v>49.5</c:v>
                </c:pt>
                <c:pt idx="222">
                  <c:v>49.2</c:v>
                </c:pt>
                <c:pt idx="223">
                  <c:v>49.3</c:v>
                </c:pt>
                <c:pt idx="224">
                  <c:v>49.4</c:v>
                </c:pt>
                <c:pt idx="225">
                  <c:v>49.4</c:v>
                </c:pt>
                <c:pt idx="226">
                  <c:v>48.6</c:v>
                </c:pt>
                <c:pt idx="227">
                  <c:v>47.8</c:v>
                </c:pt>
                <c:pt idx="228">
                  <c:v>47</c:v>
                </c:pt>
                <c:pt idx="229">
                  <c:v>46.9</c:v>
                </c:pt>
                <c:pt idx="230">
                  <c:v>46.6</c:v>
                </c:pt>
                <c:pt idx="231">
                  <c:v>46.6</c:v>
                </c:pt>
                <c:pt idx="232">
                  <c:v>46.6</c:v>
                </c:pt>
                <c:pt idx="233">
                  <c:v>46.9</c:v>
                </c:pt>
                <c:pt idx="234">
                  <c:v>46.4</c:v>
                </c:pt>
                <c:pt idx="235">
                  <c:v>45.6</c:v>
                </c:pt>
                <c:pt idx="236">
                  <c:v>44.4</c:v>
                </c:pt>
                <c:pt idx="237">
                  <c:v>43.5</c:v>
                </c:pt>
                <c:pt idx="238">
                  <c:v>43.2</c:v>
                </c:pt>
                <c:pt idx="239">
                  <c:v>43.3</c:v>
                </c:pt>
                <c:pt idx="240">
                  <c:v>43.7</c:v>
                </c:pt>
                <c:pt idx="241">
                  <c:v>43.9</c:v>
                </c:pt>
                <c:pt idx="242">
                  <c:v>43.8</c:v>
                </c:pt>
                <c:pt idx="243">
                  <c:v>43</c:v>
                </c:pt>
                <c:pt idx="244">
                  <c:v>40.9</c:v>
                </c:pt>
                <c:pt idx="245">
                  <c:v>36.9</c:v>
                </c:pt>
                <c:pt idx="246">
                  <c:v>32.1</c:v>
                </c:pt>
                <c:pt idx="247">
                  <c:v>26.6</c:v>
                </c:pt>
                <c:pt idx="248">
                  <c:v>21.8</c:v>
                </c:pt>
                <c:pt idx="249">
                  <c:v>17.2</c:v>
                </c:pt>
                <c:pt idx="250">
                  <c:v>13.7</c:v>
                </c:pt>
                <c:pt idx="251">
                  <c:v>10.3</c:v>
                </c:pt>
                <c:pt idx="252">
                  <c:v>7</c:v>
                </c:pt>
                <c:pt idx="253">
                  <c:v>3.5</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0.5</c:v>
                </c:pt>
                <c:pt idx="268">
                  <c:v>2.9</c:v>
                </c:pt>
                <c:pt idx="269">
                  <c:v>8.1999999999999993</c:v>
                </c:pt>
                <c:pt idx="270">
                  <c:v>13.2</c:v>
                </c:pt>
                <c:pt idx="271">
                  <c:v>17.8</c:v>
                </c:pt>
                <c:pt idx="272">
                  <c:v>21.4</c:v>
                </c:pt>
                <c:pt idx="273">
                  <c:v>24.1</c:v>
                </c:pt>
                <c:pt idx="274">
                  <c:v>26.4</c:v>
                </c:pt>
                <c:pt idx="275">
                  <c:v>28.4</c:v>
                </c:pt>
                <c:pt idx="276">
                  <c:v>29.9</c:v>
                </c:pt>
                <c:pt idx="277">
                  <c:v>30.5</c:v>
                </c:pt>
                <c:pt idx="278">
                  <c:v>30.5</c:v>
                </c:pt>
                <c:pt idx="279">
                  <c:v>30.3</c:v>
                </c:pt>
                <c:pt idx="280">
                  <c:v>30.2</c:v>
                </c:pt>
                <c:pt idx="281">
                  <c:v>30.1</c:v>
                </c:pt>
                <c:pt idx="282">
                  <c:v>30.1</c:v>
                </c:pt>
                <c:pt idx="283">
                  <c:v>30.1</c:v>
                </c:pt>
                <c:pt idx="284">
                  <c:v>30.2</c:v>
                </c:pt>
                <c:pt idx="285">
                  <c:v>30.2</c:v>
                </c:pt>
                <c:pt idx="286">
                  <c:v>30.2</c:v>
                </c:pt>
                <c:pt idx="287">
                  <c:v>30.2</c:v>
                </c:pt>
                <c:pt idx="288">
                  <c:v>30.5</c:v>
                </c:pt>
                <c:pt idx="289">
                  <c:v>31</c:v>
                </c:pt>
                <c:pt idx="290">
                  <c:v>31.9</c:v>
                </c:pt>
                <c:pt idx="291">
                  <c:v>32.799999999999997</c:v>
                </c:pt>
                <c:pt idx="292">
                  <c:v>33.700000000000003</c:v>
                </c:pt>
                <c:pt idx="293">
                  <c:v>34.5</c:v>
                </c:pt>
                <c:pt idx="294">
                  <c:v>35.1</c:v>
                </c:pt>
                <c:pt idx="295">
                  <c:v>35.5</c:v>
                </c:pt>
                <c:pt idx="296">
                  <c:v>35.6</c:v>
                </c:pt>
                <c:pt idx="297">
                  <c:v>35.4</c:v>
                </c:pt>
                <c:pt idx="298">
                  <c:v>35</c:v>
                </c:pt>
                <c:pt idx="299">
                  <c:v>34</c:v>
                </c:pt>
                <c:pt idx="300">
                  <c:v>32.4</c:v>
                </c:pt>
                <c:pt idx="301">
                  <c:v>30.6</c:v>
                </c:pt>
                <c:pt idx="302">
                  <c:v>29</c:v>
                </c:pt>
                <c:pt idx="303">
                  <c:v>27.8</c:v>
                </c:pt>
                <c:pt idx="304">
                  <c:v>27.2</c:v>
                </c:pt>
                <c:pt idx="305">
                  <c:v>26.9</c:v>
                </c:pt>
                <c:pt idx="306">
                  <c:v>26.5</c:v>
                </c:pt>
                <c:pt idx="307">
                  <c:v>26.1</c:v>
                </c:pt>
                <c:pt idx="308">
                  <c:v>25.7</c:v>
                </c:pt>
                <c:pt idx="309">
                  <c:v>25.5</c:v>
                </c:pt>
                <c:pt idx="310">
                  <c:v>25.7</c:v>
                </c:pt>
                <c:pt idx="311">
                  <c:v>26.4</c:v>
                </c:pt>
                <c:pt idx="312">
                  <c:v>27.3</c:v>
                </c:pt>
                <c:pt idx="313">
                  <c:v>28.1</c:v>
                </c:pt>
                <c:pt idx="314">
                  <c:v>27.9</c:v>
                </c:pt>
                <c:pt idx="315">
                  <c:v>26</c:v>
                </c:pt>
                <c:pt idx="316">
                  <c:v>22.7</c:v>
                </c:pt>
                <c:pt idx="317">
                  <c:v>19</c:v>
                </c:pt>
                <c:pt idx="318">
                  <c:v>16</c:v>
                </c:pt>
                <c:pt idx="319">
                  <c:v>14.6</c:v>
                </c:pt>
                <c:pt idx="320">
                  <c:v>15.2</c:v>
                </c:pt>
                <c:pt idx="321">
                  <c:v>16.899999999999999</c:v>
                </c:pt>
                <c:pt idx="322">
                  <c:v>19.3</c:v>
                </c:pt>
                <c:pt idx="323">
                  <c:v>22</c:v>
                </c:pt>
                <c:pt idx="324">
                  <c:v>24.6</c:v>
                </c:pt>
                <c:pt idx="325">
                  <c:v>26.8</c:v>
                </c:pt>
                <c:pt idx="326">
                  <c:v>27.9</c:v>
                </c:pt>
                <c:pt idx="327">
                  <c:v>28</c:v>
                </c:pt>
                <c:pt idx="328">
                  <c:v>27.7</c:v>
                </c:pt>
                <c:pt idx="329">
                  <c:v>27.1</c:v>
                </c:pt>
                <c:pt idx="330">
                  <c:v>26.8</c:v>
                </c:pt>
                <c:pt idx="331">
                  <c:v>26.6</c:v>
                </c:pt>
                <c:pt idx="332">
                  <c:v>26.8</c:v>
                </c:pt>
                <c:pt idx="333">
                  <c:v>27</c:v>
                </c:pt>
                <c:pt idx="334">
                  <c:v>27.2</c:v>
                </c:pt>
                <c:pt idx="335">
                  <c:v>27.4</c:v>
                </c:pt>
                <c:pt idx="336">
                  <c:v>27.5</c:v>
                </c:pt>
                <c:pt idx="337">
                  <c:v>27.7</c:v>
                </c:pt>
                <c:pt idx="338">
                  <c:v>27.9</c:v>
                </c:pt>
                <c:pt idx="339">
                  <c:v>28.1</c:v>
                </c:pt>
                <c:pt idx="340">
                  <c:v>28.3</c:v>
                </c:pt>
                <c:pt idx="341">
                  <c:v>28.6</c:v>
                </c:pt>
                <c:pt idx="342">
                  <c:v>29.1</c:v>
                </c:pt>
                <c:pt idx="343">
                  <c:v>29.6</c:v>
                </c:pt>
                <c:pt idx="344">
                  <c:v>30.1</c:v>
                </c:pt>
                <c:pt idx="345">
                  <c:v>30.6</c:v>
                </c:pt>
                <c:pt idx="346">
                  <c:v>30.8</c:v>
                </c:pt>
                <c:pt idx="347">
                  <c:v>30.8</c:v>
                </c:pt>
                <c:pt idx="348">
                  <c:v>30.8</c:v>
                </c:pt>
                <c:pt idx="349">
                  <c:v>30.8</c:v>
                </c:pt>
                <c:pt idx="350">
                  <c:v>30.8</c:v>
                </c:pt>
                <c:pt idx="351">
                  <c:v>30.8</c:v>
                </c:pt>
                <c:pt idx="352">
                  <c:v>30.8</c:v>
                </c:pt>
                <c:pt idx="353">
                  <c:v>30.8</c:v>
                </c:pt>
                <c:pt idx="354">
                  <c:v>30.9</c:v>
                </c:pt>
                <c:pt idx="355">
                  <c:v>30.9</c:v>
                </c:pt>
                <c:pt idx="356">
                  <c:v>30.9</c:v>
                </c:pt>
                <c:pt idx="357">
                  <c:v>30.8</c:v>
                </c:pt>
                <c:pt idx="358">
                  <c:v>30.4</c:v>
                </c:pt>
                <c:pt idx="359">
                  <c:v>29.6</c:v>
                </c:pt>
                <c:pt idx="360">
                  <c:v>28.4</c:v>
                </c:pt>
                <c:pt idx="361">
                  <c:v>27.1</c:v>
                </c:pt>
                <c:pt idx="362">
                  <c:v>26</c:v>
                </c:pt>
                <c:pt idx="363">
                  <c:v>25.4</c:v>
                </c:pt>
                <c:pt idx="364">
                  <c:v>25.5</c:v>
                </c:pt>
                <c:pt idx="365">
                  <c:v>26.3</c:v>
                </c:pt>
                <c:pt idx="366">
                  <c:v>27.3</c:v>
                </c:pt>
                <c:pt idx="367">
                  <c:v>28.3</c:v>
                </c:pt>
                <c:pt idx="368">
                  <c:v>29.2</c:v>
                </c:pt>
                <c:pt idx="369">
                  <c:v>29.5</c:v>
                </c:pt>
                <c:pt idx="370">
                  <c:v>29.4</c:v>
                </c:pt>
                <c:pt idx="371">
                  <c:v>28.9</c:v>
                </c:pt>
                <c:pt idx="372">
                  <c:v>28.1</c:v>
                </c:pt>
                <c:pt idx="373">
                  <c:v>27.1</c:v>
                </c:pt>
                <c:pt idx="374">
                  <c:v>26.3</c:v>
                </c:pt>
                <c:pt idx="375">
                  <c:v>25.7</c:v>
                </c:pt>
                <c:pt idx="376">
                  <c:v>25.5</c:v>
                </c:pt>
                <c:pt idx="377">
                  <c:v>25.6</c:v>
                </c:pt>
                <c:pt idx="378">
                  <c:v>25.9</c:v>
                </c:pt>
                <c:pt idx="379">
                  <c:v>26.3</c:v>
                </c:pt>
                <c:pt idx="380">
                  <c:v>26.9</c:v>
                </c:pt>
                <c:pt idx="381">
                  <c:v>27.6</c:v>
                </c:pt>
                <c:pt idx="382">
                  <c:v>28.4</c:v>
                </c:pt>
                <c:pt idx="383">
                  <c:v>29.3</c:v>
                </c:pt>
                <c:pt idx="384">
                  <c:v>30.1</c:v>
                </c:pt>
                <c:pt idx="385">
                  <c:v>30.4</c:v>
                </c:pt>
                <c:pt idx="386">
                  <c:v>30.2</c:v>
                </c:pt>
                <c:pt idx="387">
                  <c:v>29.5</c:v>
                </c:pt>
                <c:pt idx="388">
                  <c:v>28.6</c:v>
                </c:pt>
                <c:pt idx="389">
                  <c:v>27.9</c:v>
                </c:pt>
                <c:pt idx="390">
                  <c:v>27.5</c:v>
                </c:pt>
                <c:pt idx="391">
                  <c:v>27.2</c:v>
                </c:pt>
                <c:pt idx="392">
                  <c:v>26.9</c:v>
                </c:pt>
                <c:pt idx="393">
                  <c:v>26.4</c:v>
                </c:pt>
                <c:pt idx="394">
                  <c:v>25.7</c:v>
                </c:pt>
                <c:pt idx="395">
                  <c:v>24.9</c:v>
                </c:pt>
                <c:pt idx="396">
                  <c:v>21.4</c:v>
                </c:pt>
                <c:pt idx="397">
                  <c:v>15.9</c:v>
                </c:pt>
                <c:pt idx="398">
                  <c:v>9.9</c:v>
                </c:pt>
                <c:pt idx="399">
                  <c:v>4.9000000000000004</c:v>
                </c:pt>
                <c:pt idx="400">
                  <c:v>2.1</c:v>
                </c:pt>
                <c:pt idx="401">
                  <c:v>0.9</c:v>
                </c:pt>
                <c:pt idx="402">
                  <c:v>0</c:v>
                </c:pt>
                <c:pt idx="403">
                  <c:v>0</c:v>
                </c:pt>
                <c:pt idx="404">
                  <c:v>0</c:v>
                </c:pt>
                <c:pt idx="405">
                  <c:v>0</c:v>
                </c:pt>
                <c:pt idx="406">
                  <c:v>0</c:v>
                </c:pt>
                <c:pt idx="407">
                  <c:v>0</c:v>
                </c:pt>
                <c:pt idx="408">
                  <c:v>1.2</c:v>
                </c:pt>
                <c:pt idx="409">
                  <c:v>3.2</c:v>
                </c:pt>
                <c:pt idx="410">
                  <c:v>5.9</c:v>
                </c:pt>
                <c:pt idx="411">
                  <c:v>8.8000000000000007</c:v>
                </c:pt>
                <c:pt idx="412">
                  <c:v>12</c:v>
                </c:pt>
                <c:pt idx="413">
                  <c:v>15.4</c:v>
                </c:pt>
                <c:pt idx="414">
                  <c:v>18.899999999999999</c:v>
                </c:pt>
                <c:pt idx="415">
                  <c:v>22.1</c:v>
                </c:pt>
                <c:pt idx="416">
                  <c:v>24.7</c:v>
                </c:pt>
                <c:pt idx="417">
                  <c:v>26.8</c:v>
                </c:pt>
                <c:pt idx="418">
                  <c:v>28.7</c:v>
                </c:pt>
                <c:pt idx="419">
                  <c:v>30.6</c:v>
                </c:pt>
                <c:pt idx="420">
                  <c:v>32.4</c:v>
                </c:pt>
                <c:pt idx="421">
                  <c:v>34</c:v>
                </c:pt>
                <c:pt idx="422">
                  <c:v>35.4</c:v>
                </c:pt>
                <c:pt idx="423">
                  <c:v>36.5</c:v>
                </c:pt>
                <c:pt idx="424">
                  <c:v>37.5</c:v>
                </c:pt>
                <c:pt idx="425">
                  <c:v>38.6</c:v>
                </c:pt>
                <c:pt idx="426">
                  <c:v>39.6</c:v>
                </c:pt>
                <c:pt idx="427">
                  <c:v>40.700000000000003</c:v>
                </c:pt>
                <c:pt idx="428">
                  <c:v>41.4</c:v>
                </c:pt>
                <c:pt idx="429">
                  <c:v>41.7</c:v>
                </c:pt>
                <c:pt idx="430">
                  <c:v>41.4</c:v>
                </c:pt>
                <c:pt idx="431">
                  <c:v>40.9</c:v>
                </c:pt>
                <c:pt idx="432">
                  <c:v>40.5</c:v>
                </c:pt>
                <c:pt idx="433">
                  <c:v>40.200000000000003</c:v>
                </c:pt>
                <c:pt idx="434">
                  <c:v>40.1</c:v>
                </c:pt>
                <c:pt idx="435">
                  <c:v>40.1</c:v>
                </c:pt>
                <c:pt idx="436">
                  <c:v>39.799999999999997</c:v>
                </c:pt>
                <c:pt idx="437">
                  <c:v>38.9</c:v>
                </c:pt>
                <c:pt idx="438">
                  <c:v>37.4</c:v>
                </c:pt>
                <c:pt idx="439">
                  <c:v>35.799999999999997</c:v>
                </c:pt>
                <c:pt idx="440">
                  <c:v>34.1</c:v>
                </c:pt>
                <c:pt idx="441">
                  <c:v>32.5</c:v>
                </c:pt>
                <c:pt idx="442">
                  <c:v>30.9</c:v>
                </c:pt>
                <c:pt idx="443">
                  <c:v>29.4</c:v>
                </c:pt>
                <c:pt idx="444">
                  <c:v>27.9</c:v>
                </c:pt>
                <c:pt idx="445">
                  <c:v>26.5</c:v>
                </c:pt>
                <c:pt idx="446">
                  <c:v>25</c:v>
                </c:pt>
                <c:pt idx="447">
                  <c:v>23.4</c:v>
                </c:pt>
                <c:pt idx="448">
                  <c:v>21.8</c:v>
                </c:pt>
                <c:pt idx="449">
                  <c:v>20.3</c:v>
                </c:pt>
                <c:pt idx="450">
                  <c:v>19.3</c:v>
                </c:pt>
                <c:pt idx="451">
                  <c:v>18.7</c:v>
                </c:pt>
                <c:pt idx="452">
                  <c:v>18.3</c:v>
                </c:pt>
                <c:pt idx="453">
                  <c:v>17.8</c:v>
                </c:pt>
                <c:pt idx="454">
                  <c:v>17.399999999999999</c:v>
                </c:pt>
                <c:pt idx="455">
                  <c:v>16.8</c:v>
                </c:pt>
                <c:pt idx="456">
                  <c:v>16.3</c:v>
                </c:pt>
                <c:pt idx="457">
                  <c:v>16.5</c:v>
                </c:pt>
                <c:pt idx="458">
                  <c:v>17.600000000000001</c:v>
                </c:pt>
                <c:pt idx="459">
                  <c:v>19.2</c:v>
                </c:pt>
                <c:pt idx="460">
                  <c:v>20.8</c:v>
                </c:pt>
                <c:pt idx="461">
                  <c:v>22.2</c:v>
                </c:pt>
                <c:pt idx="462">
                  <c:v>23</c:v>
                </c:pt>
                <c:pt idx="463">
                  <c:v>23</c:v>
                </c:pt>
                <c:pt idx="464">
                  <c:v>22</c:v>
                </c:pt>
                <c:pt idx="465">
                  <c:v>20.100000000000001</c:v>
                </c:pt>
                <c:pt idx="466">
                  <c:v>17.7</c:v>
                </c:pt>
                <c:pt idx="467">
                  <c:v>15</c:v>
                </c:pt>
                <c:pt idx="468">
                  <c:v>12.1</c:v>
                </c:pt>
                <c:pt idx="469">
                  <c:v>9.1</c:v>
                </c:pt>
                <c:pt idx="470">
                  <c:v>6.2</c:v>
                </c:pt>
                <c:pt idx="471">
                  <c:v>3.6</c:v>
                </c:pt>
                <c:pt idx="472">
                  <c:v>1.8</c:v>
                </c:pt>
                <c:pt idx="473">
                  <c:v>0.8</c:v>
                </c:pt>
                <c:pt idx="474">
                  <c:v>0</c:v>
                </c:pt>
                <c:pt idx="475">
                  <c:v>0</c:v>
                </c:pt>
                <c:pt idx="476">
                  <c:v>0</c:v>
                </c:pt>
                <c:pt idx="477">
                  <c:v>0</c:v>
                </c:pt>
                <c:pt idx="478">
                  <c:v>0</c:v>
                </c:pt>
                <c:pt idx="479">
                  <c:v>0</c:v>
                </c:pt>
                <c:pt idx="480">
                  <c:v>0</c:v>
                </c:pt>
                <c:pt idx="481">
                  <c:v>0</c:v>
                </c:pt>
                <c:pt idx="482">
                  <c:v>0</c:v>
                </c:pt>
                <c:pt idx="483">
                  <c:v>0</c:v>
                </c:pt>
                <c:pt idx="484">
                  <c:v>0</c:v>
                </c:pt>
                <c:pt idx="485">
                  <c:v>0</c:v>
                </c:pt>
                <c:pt idx="486">
                  <c:v>1.4</c:v>
                </c:pt>
                <c:pt idx="487">
                  <c:v>4.5</c:v>
                </c:pt>
                <c:pt idx="488">
                  <c:v>8.8000000000000007</c:v>
                </c:pt>
                <c:pt idx="489">
                  <c:v>13.4</c:v>
                </c:pt>
                <c:pt idx="490">
                  <c:v>17.3</c:v>
                </c:pt>
                <c:pt idx="491">
                  <c:v>19.2</c:v>
                </c:pt>
                <c:pt idx="492">
                  <c:v>19.7</c:v>
                </c:pt>
                <c:pt idx="493">
                  <c:v>19.8</c:v>
                </c:pt>
                <c:pt idx="494">
                  <c:v>20.7</c:v>
                </c:pt>
                <c:pt idx="495">
                  <c:v>23.7</c:v>
                </c:pt>
                <c:pt idx="496">
                  <c:v>27.9</c:v>
                </c:pt>
                <c:pt idx="497">
                  <c:v>31.9</c:v>
                </c:pt>
                <c:pt idx="498">
                  <c:v>35.4</c:v>
                </c:pt>
                <c:pt idx="499">
                  <c:v>36.200000000000003</c:v>
                </c:pt>
                <c:pt idx="500">
                  <c:v>34.200000000000003</c:v>
                </c:pt>
                <c:pt idx="501">
                  <c:v>30.2</c:v>
                </c:pt>
                <c:pt idx="502">
                  <c:v>27.1</c:v>
                </c:pt>
                <c:pt idx="503">
                  <c:v>26.6</c:v>
                </c:pt>
                <c:pt idx="504">
                  <c:v>28.6</c:v>
                </c:pt>
                <c:pt idx="505">
                  <c:v>32.6</c:v>
                </c:pt>
                <c:pt idx="506">
                  <c:v>35.5</c:v>
                </c:pt>
                <c:pt idx="507">
                  <c:v>36.6</c:v>
                </c:pt>
                <c:pt idx="508">
                  <c:v>34.6</c:v>
                </c:pt>
                <c:pt idx="509">
                  <c:v>30</c:v>
                </c:pt>
                <c:pt idx="510">
                  <c:v>23.1</c:v>
                </c:pt>
                <c:pt idx="511">
                  <c:v>16.7</c:v>
                </c:pt>
                <c:pt idx="512">
                  <c:v>10.7</c:v>
                </c:pt>
                <c:pt idx="513">
                  <c:v>4.7</c:v>
                </c:pt>
                <c:pt idx="514">
                  <c:v>1.2</c:v>
                </c:pt>
                <c:pt idx="515">
                  <c:v>0</c:v>
                </c:pt>
                <c:pt idx="516">
                  <c:v>0</c:v>
                </c:pt>
                <c:pt idx="517">
                  <c:v>0</c:v>
                </c:pt>
                <c:pt idx="518">
                  <c:v>0</c:v>
                </c:pt>
                <c:pt idx="519">
                  <c:v>3</c:v>
                </c:pt>
                <c:pt idx="520">
                  <c:v>8.1999999999999993</c:v>
                </c:pt>
                <c:pt idx="521">
                  <c:v>14.3</c:v>
                </c:pt>
                <c:pt idx="522">
                  <c:v>19.3</c:v>
                </c:pt>
                <c:pt idx="523">
                  <c:v>23.5</c:v>
                </c:pt>
                <c:pt idx="524">
                  <c:v>27.3</c:v>
                </c:pt>
                <c:pt idx="525">
                  <c:v>30.8</c:v>
                </c:pt>
                <c:pt idx="526">
                  <c:v>33.700000000000003</c:v>
                </c:pt>
                <c:pt idx="527">
                  <c:v>35.200000000000003</c:v>
                </c:pt>
                <c:pt idx="528">
                  <c:v>35.200000000000003</c:v>
                </c:pt>
                <c:pt idx="529">
                  <c:v>32.5</c:v>
                </c:pt>
                <c:pt idx="530">
                  <c:v>27.9</c:v>
                </c:pt>
                <c:pt idx="531">
                  <c:v>23.2</c:v>
                </c:pt>
                <c:pt idx="532">
                  <c:v>18.5</c:v>
                </c:pt>
                <c:pt idx="533">
                  <c:v>13.8</c:v>
                </c:pt>
                <c:pt idx="534">
                  <c:v>9.1</c:v>
                </c:pt>
                <c:pt idx="535">
                  <c:v>4.5</c:v>
                </c:pt>
                <c:pt idx="536">
                  <c:v>2.2999999999999998</c:v>
                </c:pt>
                <c:pt idx="537">
                  <c:v>0</c:v>
                </c:pt>
                <c:pt idx="538">
                  <c:v>0</c:v>
                </c:pt>
                <c:pt idx="539">
                  <c:v>0</c:v>
                </c:pt>
                <c:pt idx="540">
                  <c:v>0</c:v>
                </c:pt>
                <c:pt idx="541">
                  <c:v>0</c:v>
                </c:pt>
                <c:pt idx="542">
                  <c:v>2.8</c:v>
                </c:pt>
                <c:pt idx="543">
                  <c:v>8.1</c:v>
                </c:pt>
                <c:pt idx="544">
                  <c:v>14.3</c:v>
                </c:pt>
                <c:pt idx="545">
                  <c:v>19.2</c:v>
                </c:pt>
                <c:pt idx="546">
                  <c:v>23.5</c:v>
                </c:pt>
                <c:pt idx="547">
                  <c:v>27.2</c:v>
                </c:pt>
                <c:pt idx="548">
                  <c:v>30.5</c:v>
                </c:pt>
                <c:pt idx="549">
                  <c:v>33.1</c:v>
                </c:pt>
                <c:pt idx="550">
                  <c:v>35.700000000000003</c:v>
                </c:pt>
                <c:pt idx="551">
                  <c:v>38.299999999999997</c:v>
                </c:pt>
                <c:pt idx="552">
                  <c:v>41</c:v>
                </c:pt>
                <c:pt idx="553">
                  <c:v>43.6</c:v>
                </c:pt>
                <c:pt idx="554">
                  <c:v>43.7</c:v>
                </c:pt>
                <c:pt idx="555">
                  <c:v>43.8</c:v>
                </c:pt>
                <c:pt idx="556">
                  <c:v>43.9</c:v>
                </c:pt>
                <c:pt idx="557">
                  <c:v>44</c:v>
                </c:pt>
                <c:pt idx="558">
                  <c:v>44.1</c:v>
                </c:pt>
                <c:pt idx="559">
                  <c:v>44.2</c:v>
                </c:pt>
                <c:pt idx="560">
                  <c:v>44.3</c:v>
                </c:pt>
                <c:pt idx="561">
                  <c:v>44.4</c:v>
                </c:pt>
                <c:pt idx="562">
                  <c:v>44.5</c:v>
                </c:pt>
                <c:pt idx="563">
                  <c:v>44.6</c:v>
                </c:pt>
                <c:pt idx="564">
                  <c:v>44.9</c:v>
                </c:pt>
                <c:pt idx="565">
                  <c:v>45.5</c:v>
                </c:pt>
                <c:pt idx="566">
                  <c:v>46.3</c:v>
                </c:pt>
                <c:pt idx="567">
                  <c:v>47.1</c:v>
                </c:pt>
                <c:pt idx="568">
                  <c:v>48</c:v>
                </c:pt>
                <c:pt idx="569">
                  <c:v>48.7</c:v>
                </c:pt>
                <c:pt idx="570">
                  <c:v>49.2</c:v>
                </c:pt>
                <c:pt idx="571">
                  <c:v>49.4</c:v>
                </c:pt>
                <c:pt idx="572">
                  <c:v>49.3</c:v>
                </c:pt>
                <c:pt idx="573">
                  <c:v>48.7</c:v>
                </c:pt>
                <c:pt idx="574">
                  <c:v>47.3</c:v>
                </c:pt>
                <c:pt idx="575">
                  <c:v>45</c:v>
                </c:pt>
                <c:pt idx="576">
                  <c:v>42.3</c:v>
                </c:pt>
                <c:pt idx="577">
                  <c:v>39.5</c:v>
                </c:pt>
                <c:pt idx="578">
                  <c:v>36.6</c:v>
                </c:pt>
                <c:pt idx="579">
                  <c:v>33.700000000000003</c:v>
                </c:pt>
                <c:pt idx="580">
                  <c:v>30.1</c:v>
                </c:pt>
                <c:pt idx="581">
                  <c:v>26</c:v>
                </c:pt>
                <c:pt idx="582">
                  <c:v>21.8</c:v>
                </c:pt>
                <c:pt idx="583">
                  <c:v>17.7</c:v>
                </c:pt>
                <c:pt idx="584">
                  <c:v>13.5</c:v>
                </c:pt>
                <c:pt idx="585">
                  <c:v>9.4</c:v>
                </c:pt>
                <c:pt idx="586">
                  <c:v>5.6</c:v>
                </c:pt>
                <c:pt idx="587">
                  <c:v>2.1</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numCache>
            </c:numRef>
          </c:val>
          <c:smooth val="0"/>
          <c:extLst>
            <c:ext xmlns:c16="http://schemas.microsoft.com/office/drawing/2014/chart" uri="{C3380CC4-5D6E-409C-BE32-E72D297353CC}">
              <c16:uniqueId val="{00000001-177D-40E4-8406-094D7D8A0447}"/>
            </c:ext>
          </c:extLst>
        </c:ser>
        <c:ser>
          <c:idx val="2"/>
          <c:order val="1"/>
          <c:tx>
            <c:strRef>
              <c:f>WMTC!$D$10</c:f>
              <c:strCache>
                <c:ptCount val="1"/>
                <c:pt idx="0">
                  <c:v>Class2-1</c:v>
                </c:pt>
              </c:strCache>
            </c:strRef>
          </c:tx>
          <c:spPr>
            <a:ln w="28575" cap="rnd">
              <a:solidFill>
                <a:schemeClr val="accent3"/>
              </a:solidFill>
              <a:round/>
            </a:ln>
            <a:effectLst/>
          </c:spPr>
          <c:marker>
            <c:symbol val="none"/>
          </c:marker>
          <c:cat>
            <c:numRef>
              <c:f>WMTC!$B$11:$B$1811</c:f>
              <c:numCache>
                <c:formatCode>General</c:formatCode>
                <c:ptCount val="18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numCache>
            </c:numRef>
          </c:cat>
          <c:val>
            <c:numRef>
              <c:f>WMTC!$D$11:$D$1811</c:f>
              <c:numCache>
                <c:formatCode>General</c:formatCode>
                <c:ptCount val="18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c:v>
                </c:pt>
                <c:pt idx="23">
                  <c:v>2.6</c:v>
                </c:pt>
                <c:pt idx="24">
                  <c:v>4.8</c:v>
                </c:pt>
                <c:pt idx="25">
                  <c:v>7.2</c:v>
                </c:pt>
                <c:pt idx="26">
                  <c:v>9.6</c:v>
                </c:pt>
                <c:pt idx="27">
                  <c:v>12</c:v>
                </c:pt>
                <c:pt idx="28">
                  <c:v>14.3</c:v>
                </c:pt>
                <c:pt idx="29">
                  <c:v>16.600000000000001</c:v>
                </c:pt>
                <c:pt idx="30">
                  <c:v>18.899999999999999</c:v>
                </c:pt>
                <c:pt idx="31">
                  <c:v>21.2</c:v>
                </c:pt>
                <c:pt idx="32">
                  <c:v>23.5</c:v>
                </c:pt>
                <c:pt idx="33">
                  <c:v>25.6</c:v>
                </c:pt>
                <c:pt idx="34">
                  <c:v>27.1</c:v>
                </c:pt>
                <c:pt idx="35">
                  <c:v>28</c:v>
                </c:pt>
                <c:pt idx="36">
                  <c:v>28.7</c:v>
                </c:pt>
                <c:pt idx="37">
                  <c:v>29.2</c:v>
                </c:pt>
                <c:pt idx="38">
                  <c:v>29.8</c:v>
                </c:pt>
                <c:pt idx="39">
                  <c:v>30.3</c:v>
                </c:pt>
                <c:pt idx="40">
                  <c:v>29.6</c:v>
                </c:pt>
                <c:pt idx="41">
                  <c:v>28.7</c:v>
                </c:pt>
                <c:pt idx="42">
                  <c:v>27.9</c:v>
                </c:pt>
                <c:pt idx="43">
                  <c:v>27.4</c:v>
                </c:pt>
                <c:pt idx="44">
                  <c:v>27.3</c:v>
                </c:pt>
                <c:pt idx="45">
                  <c:v>27.3</c:v>
                </c:pt>
                <c:pt idx="46">
                  <c:v>27.4</c:v>
                </c:pt>
                <c:pt idx="47">
                  <c:v>27.5</c:v>
                </c:pt>
                <c:pt idx="48">
                  <c:v>27.6</c:v>
                </c:pt>
                <c:pt idx="49">
                  <c:v>27.6</c:v>
                </c:pt>
                <c:pt idx="50">
                  <c:v>27.6</c:v>
                </c:pt>
                <c:pt idx="51">
                  <c:v>27.8</c:v>
                </c:pt>
                <c:pt idx="52">
                  <c:v>28.1</c:v>
                </c:pt>
                <c:pt idx="53">
                  <c:v>28.5</c:v>
                </c:pt>
                <c:pt idx="54">
                  <c:v>28.9</c:v>
                </c:pt>
                <c:pt idx="55">
                  <c:v>29.2</c:v>
                </c:pt>
                <c:pt idx="56">
                  <c:v>29.4</c:v>
                </c:pt>
                <c:pt idx="57">
                  <c:v>29.7</c:v>
                </c:pt>
                <c:pt idx="58">
                  <c:v>30</c:v>
                </c:pt>
                <c:pt idx="59">
                  <c:v>30.5</c:v>
                </c:pt>
                <c:pt idx="60">
                  <c:v>30.6</c:v>
                </c:pt>
                <c:pt idx="61">
                  <c:v>29.6</c:v>
                </c:pt>
                <c:pt idx="62">
                  <c:v>26.9</c:v>
                </c:pt>
                <c:pt idx="63">
                  <c:v>23</c:v>
                </c:pt>
                <c:pt idx="64">
                  <c:v>18.600000000000001</c:v>
                </c:pt>
                <c:pt idx="65">
                  <c:v>14.1</c:v>
                </c:pt>
                <c:pt idx="66">
                  <c:v>9.3000000000000007</c:v>
                </c:pt>
                <c:pt idx="67">
                  <c:v>4.8</c:v>
                </c:pt>
                <c:pt idx="68">
                  <c:v>1.9</c:v>
                </c:pt>
                <c:pt idx="69">
                  <c:v>0</c:v>
                </c:pt>
                <c:pt idx="70">
                  <c:v>0</c:v>
                </c:pt>
                <c:pt idx="71">
                  <c:v>0</c:v>
                </c:pt>
                <c:pt idx="72">
                  <c:v>0</c:v>
                </c:pt>
                <c:pt idx="73">
                  <c:v>0</c:v>
                </c:pt>
                <c:pt idx="74">
                  <c:v>1.7</c:v>
                </c:pt>
                <c:pt idx="75">
                  <c:v>5.8</c:v>
                </c:pt>
                <c:pt idx="76">
                  <c:v>11.8</c:v>
                </c:pt>
                <c:pt idx="77">
                  <c:v>17.3</c:v>
                </c:pt>
                <c:pt idx="78">
                  <c:v>22</c:v>
                </c:pt>
                <c:pt idx="79">
                  <c:v>26.2</c:v>
                </c:pt>
                <c:pt idx="80">
                  <c:v>29.4</c:v>
                </c:pt>
                <c:pt idx="81">
                  <c:v>31.1</c:v>
                </c:pt>
                <c:pt idx="82">
                  <c:v>32.9</c:v>
                </c:pt>
                <c:pt idx="83">
                  <c:v>34.700000000000003</c:v>
                </c:pt>
                <c:pt idx="84">
                  <c:v>34.799999999999997</c:v>
                </c:pt>
                <c:pt idx="85">
                  <c:v>34.799999999999997</c:v>
                </c:pt>
                <c:pt idx="86">
                  <c:v>34.9</c:v>
                </c:pt>
                <c:pt idx="87">
                  <c:v>35.4</c:v>
                </c:pt>
                <c:pt idx="88">
                  <c:v>36.200000000000003</c:v>
                </c:pt>
                <c:pt idx="89">
                  <c:v>37.1</c:v>
                </c:pt>
                <c:pt idx="90">
                  <c:v>38</c:v>
                </c:pt>
                <c:pt idx="91">
                  <c:v>38.700000000000003</c:v>
                </c:pt>
                <c:pt idx="92">
                  <c:v>38.9</c:v>
                </c:pt>
                <c:pt idx="93">
                  <c:v>38.9</c:v>
                </c:pt>
                <c:pt idx="94">
                  <c:v>38.799999999999997</c:v>
                </c:pt>
                <c:pt idx="95">
                  <c:v>38.5</c:v>
                </c:pt>
                <c:pt idx="96">
                  <c:v>38.1</c:v>
                </c:pt>
                <c:pt idx="97">
                  <c:v>37.5</c:v>
                </c:pt>
                <c:pt idx="98">
                  <c:v>37</c:v>
                </c:pt>
                <c:pt idx="99">
                  <c:v>36.700000000000003</c:v>
                </c:pt>
                <c:pt idx="100">
                  <c:v>36.5</c:v>
                </c:pt>
                <c:pt idx="101">
                  <c:v>36.5</c:v>
                </c:pt>
                <c:pt idx="102">
                  <c:v>36.6</c:v>
                </c:pt>
                <c:pt idx="103">
                  <c:v>36.799999999999997</c:v>
                </c:pt>
                <c:pt idx="104">
                  <c:v>37</c:v>
                </c:pt>
                <c:pt idx="105">
                  <c:v>37.1</c:v>
                </c:pt>
                <c:pt idx="106">
                  <c:v>37.299999999999997</c:v>
                </c:pt>
                <c:pt idx="107">
                  <c:v>37.4</c:v>
                </c:pt>
                <c:pt idx="108">
                  <c:v>37.5</c:v>
                </c:pt>
                <c:pt idx="109">
                  <c:v>37.4</c:v>
                </c:pt>
                <c:pt idx="110">
                  <c:v>36.9</c:v>
                </c:pt>
                <c:pt idx="111">
                  <c:v>36</c:v>
                </c:pt>
                <c:pt idx="112">
                  <c:v>34.799999999999997</c:v>
                </c:pt>
                <c:pt idx="113">
                  <c:v>31.9</c:v>
                </c:pt>
                <c:pt idx="114">
                  <c:v>29</c:v>
                </c:pt>
                <c:pt idx="115">
                  <c:v>26.9</c:v>
                </c:pt>
                <c:pt idx="116">
                  <c:v>24.7</c:v>
                </c:pt>
                <c:pt idx="117">
                  <c:v>25.4</c:v>
                </c:pt>
                <c:pt idx="118">
                  <c:v>26.4</c:v>
                </c:pt>
                <c:pt idx="119">
                  <c:v>27.7</c:v>
                </c:pt>
                <c:pt idx="120">
                  <c:v>29.4</c:v>
                </c:pt>
                <c:pt idx="121">
                  <c:v>31.2</c:v>
                </c:pt>
                <c:pt idx="122">
                  <c:v>33</c:v>
                </c:pt>
                <c:pt idx="123">
                  <c:v>34.4</c:v>
                </c:pt>
                <c:pt idx="124">
                  <c:v>35.200000000000003</c:v>
                </c:pt>
                <c:pt idx="125">
                  <c:v>35.4</c:v>
                </c:pt>
                <c:pt idx="126">
                  <c:v>35.200000000000003</c:v>
                </c:pt>
                <c:pt idx="127">
                  <c:v>34.700000000000003</c:v>
                </c:pt>
                <c:pt idx="128">
                  <c:v>33.9</c:v>
                </c:pt>
                <c:pt idx="129">
                  <c:v>32.4</c:v>
                </c:pt>
                <c:pt idx="130">
                  <c:v>29.8</c:v>
                </c:pt>
                <c:pt idx="131">
                  <c:v>26.1</c:v>
                </c:pt>
                <c:pt idx="132">
                  <c:v>22.1</c:v>
                </c:pt>
                <c:pt idx="133">
                  <c:v>18.600000000000001</c:v>
                </c:pt>
                <c:pt idx="134">
                  <c:v>16.8</c:v>
                </c:pt>
                <c:pt idx="135">
                  <c:v>17.7</c:v>
                </c:pt>
                <c:pt idx="136">
                  <c:v>21.1</c:v>
                </c:pt>
                <c:pt idx="137">
                  <c:v>25.4</c:v>
                </c:pt>
                <c:pt idx="138">
                  <c:v>29.2</c:v>
                </c:pt>
                <c:pt idx="139">
                  <c:v>31.6</c:v>
                </c:pt>
                <c:pt idx="140">
                  <c:v>32.1</c:v>
                </c:pt>
                <c:pt idx="141">
                  <c:v>31.6</c:v>
                </c:pt>
                <c:pt idx="142">
                  <c:v>30.7</c:v>
                </c:pt>
                <c:pt idx="143">
                  <c:v>29.7</c:v>
                </c:pt>
                <c:pt idx="144">
                  <c:v>28.1</c:v>
                </c:pt>
                <c:pt idx="145">
                  <c:v>25</c:v>
                </c:pt>
                <c:pt idx="146">
                  <c:v>20.3</c:v>
                </c:pt>
                <c:pt idx="147">
                  <c:v>15</c:v>
                </c:pt>
                <c:pt idx="148">
                  <c:v>9.6999999999999993</c:v>
                </c:pt>
                <c:pt idx="149">
                  <c:v>5</c:v>
                </c:pt>
                <c:pt idx="150">
                  <c:v>1.6</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0.4</c:v>
                </c:pt>
                <c:pt idx="186">
                  <c:v>1.8</c:v>
                </c:pt>
                <c:pt idx="187">
                  <c:v>5.4</c:v>
                </c:pt>
                <c:pt idx="188">
                  <c:v>11.1</c:v>
                </c:pt>
                <c:pt idx="189">
                  <c:v>16.7</c:v>
                </c:pt>
                <c:pt idx="190">
                  <c:v>21.3</c:v>
                </c:pt>
                <c:pt idx="191">
                  <c:v>24.8</c:v>
                </c:pt>
                <c:pt idx="192">
                  <c:v>28.4</c:v>
                </c:pt>
                <c:pt idx="193">
                  <c:v>31.8</c:v>
                </c:pt>
                <c:pt idx="194">
                  <c:v>34.6</c:v>
                </c:pt>
                <c:pt idx="195">
                  <c:v>36.299999999999997</c:v>
                </c:pt>
                <c:pt idx="196">
                  <c:v>37.799999999999997</c:v>
                </c:pt>
                <c:pt idx="197">
                  <c:v>39.6</c:v>
                </c:pt>
                <c:pt idx="198">
                  <c:v>41.3</c:v>
                </c:pt>
                <c:pt idx="199">
                  <c:v>43.3</c:v>
                </c:pt>
                <c:pt idx="200">
                  <c:v>45.1</c:v>
                </c:pt>
                <c:pt idx="201">
                  <c:v>47.5</c:v>
                </c:pt>
                <c:pt idx="202">
                  <c:v>49</c:v>
                </c:pt>
                <c:pt idx="203">
                  <c:v>50</c:v>
                </c:pt>
                <c:pt idx="204">
                  <c:v>49.5</c:v>
                </c:pt>
                <c:pt idx="205">
                  <c:v>48.8</c:v>
                </c:pt>
                <c:pt idx="206">
                  <c:v>47.6</c:v>
                </c:pt>
                <c:pt idx="207">
                  <c:v>46.5</c:v>
                </c:pt>
                <c:pt idx="208">
                  <c:v>46.1</c:v>
                </c:pt>
                <c:pt idx="209">
                  <c:v>46.1</c:v>
                </c:pt>
                <c:pt idx="210">
                  <c:v>46.6</c:v>
                </c:pt>
                <c:pt idx="211">
                  <c:v>46.9</c:v>
                </c:pt>
                <c:pt idx="212">
                  <c:v>47.2</c:v>
                </c:pt>
                <c:pt idx="213">
                  <c:v>47.8</c:v>
                </c:pt>
                <c:pt idx="214">
                  <c:v>48.4</c:v>
                </c:pt>
                <c:pt idx="215">
                  <c:v>48.9</c:v>
                </c:pt>
                <c:pt idx="216">
                  <c:v>49.2</c:v>
                </c:pt>
                <c:pt idx="217">
                  <c:v>49.6</c:v>
                </c:pt>
                <c:pt idx="218">
                  <c:v>49.9</c:v>
                </c:pt>
                <c:pt idx="219">
                  <c:v>50</c:v>
                </c:pt>
                <c:pt idx="220">
                  <c:v>49.8</c:v>
                </c:pt>
                <c:pt idx="221">
                  <c:v>49.5</c:v>
                </c:pt>
                <c:pt idx="222">
                  <c:v>49.2</c:v>
                </c:pt>
                <c:pt idx="223">
                  <c:v>49.3</c:v>
                </c:pt>
                <c:pt idx="224">
                  <c:v>49.4</c:v>
                </c:pt>
                <c:pt idx="225">
                  <c:v>49.4</c:v>
                </c:pt>
                <c:pt idx="226">
                  <c:v>48.6</c:v>
                </c:pt>
                <c:pt idx="227">
                  <c:v>47.8</c:v>
                </c:pt>
                <c:pt idx="228">
                  <c:v>47</c:v>
                </c:pt>
                <c:pt idx="229">
                  <c:v>46.9</c:v>
                </c:pt>
                <c:pt idx="230">
                  <c:v>46.6</c:v>
                </c:pt>
                <c:pt idx="231">
                  <c:v>46.6</c:v>
                </c:pt>
                <c:pt idx="232">
                  <c:v>46.6</c:v>
                </c:pt>
                <c:pt idx="233">
                  <c:v>46.9</c:v>
                </c:pt>
                <c:pt idx="234">
                  <c:v>46.4</c:v>
                </c:pt>
                <c:pt idx="235">
                  <c:v>45.6</c:v>
                </c:pt>
                <c:pt idx="236">
                  <c:v>44.4</c:v>
                </c:pt>
                <c:pt idx="237">
                  <c:v>43.5</c:v>
                </c:pt>
                <c:pt idx="238">
                  <c:v>43.2</c:v>
                </c:pt>
                <c:pt idx="239">
                  <c:v>43.3</c:v>
                </c:pt>
                <c:pt idx="240">
                  <c:v>43.7</c:v>
                </c:pt>
                <c:pt idx="241">
                  <c:v>43.9</c:v>
                </c:pt>
                <c:pt idx="242">
                  <c:v>43.8</c:v>
                </c:pt>
                <c:pt idx="243">
                  <c:v>43</c:v>
                </c:pt>
                <c:pt idx="244">
                  <c:v>40.9</c:v>
                </c:pt>
                <c:pt idx="245">
                  <c:v>36.9</c:v>
                </c:pt>
                <c:pt idx="246">
                  <c:v>32.1</c:v>
                </c:pt>
                <c:pt idx="247">
                  <c:v>26.6</c:v>
                </c:pt>
                <c:pt idx="248">
                  <c:v>21.8</c:v>
                </c:pt>
                <c:pt idx="249">
                  <c:v>17.2</c:v>
                </c:pt>
                <c:pt idx="250">
                  <c:v>13.7</c:v>
                </c:pt>
                <c:pt idx="251">
                  <c:v>10.3</c:v>
                </c:pt>
                <c:pt idx="252">
                  <c:v>7</c:v>
                </c:pt>
                <c:pt idx="253">
                  <c:v>3.5</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0.5</c:v>
                </c:pt>
                <c:pt idx="268">
                  <c:v>2.9</c:v>
                </c:pt>
                <c:pt idx="269">
                  <c:v>8.1999999999999993</c:v>
                </c:pt>
                <c:pt idx="270">
                  <c:v>13.2</c:v>
                </c:pt>
                <c:pt idx="271">
                  <c:v>17.8</c:v>
                </c:pt>
                <c:pt idx="272">
                  <c:v>21.4</c:v>
                </c:pt>
                <c:pt idx="273">
                  <c:v>24.1</c:v>
                </c:pt>
                <c:pt idx="274">
                  <c:v>26.4</c:v>
                </c:pt>
                <c:pt idx="275">
                  <c:v>28.4</c:v>
                </c:pt>
                <c:pt idx="276">
                  <c:v>29.9</c:v>
                </c:pt>
                <c:pt idx="277">
                  <c:v>30.5</c:v>
                </c:pt>
                <c:pt idx="278">
                  <c:v>30.5</c:v>
                </c:pt>
                <c:pt idx="279">
                  <c:v>30.3</c:v>
                </c:pt>
                <c:pt idx="280">
                  <c:v>30.2</c:v>
                </c:pt>
                <c:pt idx="281">
                  <c:v>30.1</c:v>
                </c:pt>
                <c:pt idx="282">
                  <c:v>30.1</c:v>
                </c:pt>
                <c:pt idx="283">
                  <c:v>30.1</c:v>
                </c:pt>
                <c:pt idx="284">
                  <c:v>30.2</c:v>
                </c:pt>
                <c:pt idx="285">
                  <c:v>30.2</c:v>
                </c:pt>
                <c:pt idx="286">
                  <c:v>30.2</c:v>
                </c:pt>
                <c:pt idx="287">
                  <c:v>30.2</c:v>
                </c:pt>
                <c:pt idx="288">
                  <c:v>30.5</c:v>
                </c:pt>
                <c:pt idx="289">
                  <c:v>31</c:v>
                </c:pt>
                <c:pt idx="290">
                  <c:v>31.9</c:v>
                </c:pt>
                <c:pt idx="291">
                  <c:v>32.799999999999997</c:v>
                </c:pt>
                <c:pt idx="292">
                  <c:v>33.700000000000003</c:v>
                </c:pt>
                <c:pt idx="293">
                  <c:v>34.5</c:v>
                </c:pt>
                <c:pt idx="294">
                  <c:v>35.1</c:v>
                </c:pt>
                <c:pt idx="295">
                  <c:v>35.5</c:v>
                </c:pt>
                <c:pt idx="296">
                  <c:v>35.6</c:v>
                </c:pt>
                <c:pt idx="297">
                  <c:v>35.4</c:v>
                </c:pt>
                <c:pt idx="298">
                  <c:v>35</c:v>
                </c:pt>
                <c:pt idx="299">
                  <c:v>34</c:v>
                </c:pt>
                <c:pt idx="300">
                  <c:v>32.4</c:v>
                </c:pt>
                <c:pt idx="301">
                  <c:v>30.6</c:v>
                </c:pt>
                <c:pt idx="302">
                  <c:v>29</c:v>
                </c:pt>
                <c:pt idx="303">
                  <c:v>27.8</c:v>
                </c:pt>
                <c:pt idx="304">
                  <c:v>27.2</c:v>
                </c:pt>
                <c:pt idx="305">
                  <c:v>26.9</c:v>
                </c:pt>
                <c:pt idx="306">
                  <c:v>26.5</c:v>
                </c:pt>
                <c:pt idx="307">
                  <c:v>26.1</c:v>
                </c:pt>
                <c:pt idx="308">
                  <c:v>25.7</c:v>
                </c:pt>
                <c:pt idx="309">
                  <c:v>25.5</c:v>
                </c:pt>
                <c:pt idx="310">
                  <c:v>25.7</c:v>
                </c:pt>
                <c:pt idx="311">
                  <c:v>26.4</c:v>
                </c:pt>
                <c:pt idx="312">
                  <c:v>27.3</c:v>
                </c:pt>
                <c:pt idx="313">
                  <c:v>28.1</c:v>
                </c:pt>
                <c:pt idx="314">
                  <c:v>27.9</c:v>
                </c:pt>
                <c:pt idx="315">
                  <c:v>26</c:v>
                </c:pt>
                <c:pt idx="316">
                  <c:v>22.7</c:v>
                </c:pt>
                <c:pt idx="317">
                  <c:v>19</c:v>
                </c:pt>
                <c:pt idx="318">
                  <c:v>16</c:v>
                </c:pt>
                <c:pt idx="319">
                  <c:v>14.6</c:v>
                </c:pt>
                <c:pt idx="320">
                  <c:v>15.2</c:v>
                </c:pt>
                <c:pt idx="321">
                  <c:v>16.899999999999999</c:v>
                </c:pt>
                <c:pt idx="322">
                  <c:v>19.3</c:v>
                </c:pt>
                <c:pt idx="323">
                  <c:v>22</c:v>
                </c:pt>
                <c:pt idx="324">
                  <c:v>24.6</c:v>
                </c:pt>
                <c:pt idx="325">
                  <c:v>26.8</c:v>
                </c:pt>
                <c:pt idx="326">
                  <c:v>27.9</c:v>
                </c:pt>
                <c:pt idx="327">
                  <c:v>28</c:v>
                </c:pt>
                <c:pt idx="328">
                  <c:v>27.7</c:v>
                </c:pt>
                <c:pt idx="329">
                  <c:v>27.1</c:v>
                </c:pt>
                <c:pt idx="330">
                  <c:v>26.8</c:v>
                </c:pt>
                <c:pt idx="331">
                  <c:v>26.6</c:v>
                </c:pt>
                <c:pt idx="332">
                  <c:v>26.8</c:v>
                </c:pt>
                <c:pt idx="333">
                  <c:v>27</c:v>
                </c:pt>
                <c:pt idx="334">
                  <c:v>27.2</c:v>
                </c:pt>
                <c:pt idx="335">
                  <c:v>27.4</c:v>
                </c:pt>
                <c:pt idx="336">
                  <c:v>27.5</c:v>
                </c:pt>
                <c:pt idx="337">
                  <c:v>27.7</c:v>
                </c:pt>
                <c:pt idx="338">
                  <c:v>27.9</c:v>
                </c:pt>
                <c:pt idx="339">
                  <c:v>28.1</c:v>
                </c:pt>
                <c:pt idx="340">
                  <c:v>28.3</c:v>
                </c:pt>
                <c:pt idx="341">
                  <c:v>28.6</c:v>
                </c:pt>
                <c:pt idx="342">
                  <c:v>29.1</c:v>
                </c:pt>
                <c:pt idx="343">
                  <c:v>29.6</c:v>
                </c:pt>
                <c:pt idx="344">
                  <c:v>30.1</c:v>
                </c:pt>
                <c:pt idx="345">
                  <c:v>30.6</c:v>
                </c:pt>
                <c:pt idx="346">
                  <c:v>30.8</c:v>
                </c:pt>
                <c:pt idx="347">
                  <c:v>30.8</c:v>
                </c:pt>
                <c:pt idx="348">
                  <c:v>30.8</c:v>
                </c:pt>
                <c:pt idx="349">
                  <c:v>30.8</c:v>
                </c:pt>
                <c:pt idx="350">
                  <c:v>30.8</c:v>
                </c:pt>
                <c:pt idx="351">
                  <c:v>30.8</c:v>
                </c:pt>
                <c:pt idx="352">
                  <c:v>30.8</c:v>
                </c:pt>
                <c:pt idx="353">
                  <c:v>30.8</c:v>
                </c:pt>
                <c:pt idx="354">
                  <c:v>30.9</c:v>
                </c:pt>
                <c:pt idx="355">
                  <c:v>30.9</c:v>
                </c:pt>
                <c:pt idx="356">
                  <c:v>30.9</c:v>
                </c:pt>
                <c:pt idx="357">
                  <c:v>30.8</c:v>
                </c:pt>
                <c:pt idx="358">
                  <c:v>30.4</c:v>
                </c:pt>
                <c:pt idx="359">
                  <c:v>29.6</c:v>
                </c:pt>
                <c:pt idx="360">
                  <c:v>28.4</c:v>
                </c:pt>
                <c:pt idx="361">
                  <c:v>27.1</c:v>
                </c:pt>
                <c:pt idx="362">
                  <c:v>26</c:v>
                </c:pt>
                <c:pt idx="363">
                  <c:v>25.4</c:v>
                </c:pt>
                <c:pt idx="364">
                  <c:v>25.5</c:v>
                </c:pt>
                <c:pt idx="365">
                  <c:v>26.3</c:v>
                </c:pt>
                <c:pt idx="366">
                  <c:v>27.3</c:v>
                </c:pt>
                <c:pt idx="367">
                  <c:v>28.3</c:v>
                </c:pt>
                <c:pt idx="368">
                  <c:v>29.2</c:v>
                </c:pt>
                <c:pt idx="369">
                  <c:v>29.5</c:v>
                </c:pt>
                <c:pt idx="370">
                  <c:v>29.4</c:v>
                </c:pt>
                <c:pt idx="371">
                  <c:v>28.9</c:v>
                </c:pt>
                <c:pt idx="372">
                  <c:v>28.1</c:v>
                </c:pt>
                <c:pt idx="373">
                  <c:v>27.1</c:v>
                </c:pt>
                <c:pt idx="374">
                  <c:v>26.3</c:v>
                </c:pt>
                <c:pt idx="375">
                  <c:v>25.7</c:v>
                </c:pt>
                <c:pt idx="376">
                  <c:v>25.5</c:v>
                </c:pt>
                <c:pt idx="377">
                  <c:v>25.6</c:v>
                </c:pt>
                <c:pt idx="378">
                  <c:v>25.9</c:v>
                </c:pt>
                <c:pt idx="379">
                  <c:v>26.3</c:v>
                </c:pt>
                <c:pt idx="380">
                  <c:v>26.9</c:v>
                </c:pt>
                <c:pt idx="381">
                  <c:v>27.6</c:v>
                </c:pt>
                <c:pt idx="382">
                  <c:v>28.4</c:v>
                </c:pt>
                <c:pt idx="383">
                  <c:v>29.3</c:v>
                </c:pt>
                <c:pt idx="384">
                  <c:v>30.1</c:v>
                </c:pt>
                <c:pt idx="385">
                  <c:v>30.4</c:v>
                </c:pt>
                <c:pt idx="386">
                  <c:v>30.2</c:v>
                </c:pt>
                <c:pt idx="387">
                  <c:v>29.5</c:v>
                </c:pt>
                <c:pt idx="388">
                  <c:v>28.6</c:v>
                </c:pt>
                <c:pt idx="389">
                  <c:v>27.9</c:v>
                </c:pt>
                <c:pt idx="390">
                  <c:v>27.5</c:v>
                </c:pt>
                <c:pt idx="391">
                  <c:v>27.2</c:v>
                </c:pt>
                <c:pt idx="392">
                  <c:v>26.9</c:v>
                </c:pt>
                <c:pt idx="393">
                  <c:v>26.4</c:v>
                </c:pt>
                <c:pt idx="394">
                  <c:v>25.7</c:v>
                </c:pt>
                <c:pt idx="395">
                  <c:v>24.9</c:v>
                </c:pt>
                <c:pt idx="396">
                  <c:v>21.4</c:v>
                </c:pt>
                <c:pt idx="397">
                  <c:v>15.9</c:v>
                </c:pt>
                <c:pt idx="398">
                  <c:v>9.9</c:v>
                </c:pt>
                <c:pt idx="399">
                  <c:v>4.9000000000000004</c:v>
                </c:pt>
                <c:pt idx="400">
                  <c:v>2.1</c:v>
                </c:pt>
                <c:pt idx="401">
                  <c:v>0.9</c:v>
                </c:pt>
                <c:pt idx="402">
                  <c:v>0</c:v>
                </c:pt>
                <c:pt idx="403">
                  <c:v>0</c:v>
                </c:pt>
                <c:pt idx="404">
                  <c:v>0</c:v>
                </c:pt>
                <c:pt idx="405">
                  <c:v>0</c:v>
                </c:pt>
                <c:pt idx="406">
                  <c:v>0</c:v>
                </c:pt>
                <c:pt idx="407">
                  <c:v>0</c:v>
                </c:pt>
                <c:pt idx="408">
                  <c:v>1.2</c:v>
                </c:pt>
                <c:pt idx="409">
                  <c:v>3.2</c:v>
                </c:pt>
                <c:pt idx="410">
                  <c:v>5.9</c:v>
                </c:pt>
                <c:pt idx="411">
                  <c:v>8.8000000000000007</c:v>
                </c:pt>
                <c:pt idx="412">
                  <c:v>12</c:v>
                </c:pt>
                <c:pt idx="413">
                  <c:v>15.4</c:v>
                </c:pt>
                <c:pt idx="414">
                  <c:v>18.899999999999999</c:v>
                </c:pt>
                <c:pt idx="415">
                  <c:v>22.1</c:v>
                </c:pt>
                <c:pt idx="416">
                  <c:v>24.7</c:v>
                </c:pt>
                <c:pt idx="417">
                  <c:v>26.8</c:v>
                </c:pt>
                <c:pt idx="418">
                  <c:v>28.7</c:v>
                </c:pt>
                <c:pt idx="419">
                  <c:v>30.6</c:v>
                </c:pt>
                <c:pt idx="420">
                  <c:v>32.4</c:v>
                </c:pt>
                <c:pt idx="421">
                  <c:v>34</c:v>
                </c:pt>
                <c:pt idx="422">
                  <c:v>35.4</c:v>
                </c:pt>
                <c:pt idx="423">
                  <c:v>36.5</c:v>
                </c:pt>
                <c:pt idx="424">
                  <c:v>37.5</c:v>
                </c:pt>
                <c:pt idx="425">
                  <c:v>38.6</c:v>
                </c:pt>
                <c:pt idx="426">
                  <c:v>39.6</c:v>
                </c:pt>
                <c:pt idx="427">
                  <c:v>40.700000000000003</c:v>
                </c:pt>
                <c:pt idx="428">
                  <c:v>41.4</c:v>
                </c:pt>
                <c:pt idx="429">
                  <c:v>41.7</c:v>
                </c:pt>
                <c:pt idx="430">
                  <c:v>41.4</c:v>
                </c:pt>
                <c:pt idx="431">
                  <c:v>40.9</c:v>
                </c:pt>
                <c:pt idx="432">
                  <c:v>40.5</c:v>
                </c:pt>
                <c:pt idx="433">
                  <c:v>40.200000000000003</c:v>
                </c:pt>
                <c:pt idx="434">
                  <c:v>40.1</c:v>
                </c:pt>
                <c:pt idx="435">
                  <c:v>40.1</c:v>
                </c:pt>
                <c:pt idx="436">
                  <c:v>39.799999999999997</c:v>
                </c:pt>
                <c:pt idx="437">
                  <c:v>38.9</c:v>
                </c:pt>
                <c:pt idx="438">
                  <c:v>37.4</c:v>
                </c:pt>
                <c:pt idx="439">
                  <c:v>35.799999999999997</c:v>
                </c:pt>
                <c:pt idx="440">
                  <c:v>34.1</c:v>
                </c:pt>
                <c:pt idx="441">
                  <c:v>32.5</c:v>
                </c:pt>
                <c:pt idx="442">
                  <c:v>30.9</c:v>
                </c:pt>
                <c:pt idx="443">
                  <c:v>29.4</c:v>
                </c:pt>
                <c:pt idx="444">
                  <c:v>27.9</c:v>
                </c:pt>
                <c:pt idx="445">
                  <c:v>26.5</c:v>
                </c:pt>
                <c:pt idx="446">
                  <c:v>25</c:v>
                </c:pt>
                <c:pt idx="447">
                  <c:v>23.4</c:v>
                </c:pt>
                <c:pt idx="448">
                  <c:v>21.8</c:v>
                </c:pt>
                <c:pt idx="449">
                  <c:v>20.3</c:v>
                </c:pt>
                <c:pt idx="450">
                  <c:v>19.3</c:v>
                </c:pt>
                <c:pt idx="451">
                  <c:v>18.7</c:v>
                </c:pt>
                <c:pt idx="452">
                  <c:v>18.3</c:v>
                </c:pt>
                <c:pt idx="453">
                  <c:v>17.8</c:v>
                </c:pt>
                <c:pt idx="454">
                  <c:v>17.399999999999999</c:v>
                </c:pt>
                <c:pt idx="455">
                  <c:v>16.8</c:v>
                </c:pt>
                <c:pt idx="456">
                  <c:v>16.3</c:v>
                </c:pt>
                <c:pt idx="457">
                  <c:v>16.5</c:v>
                </c:pt>
                <c:pt idx="458">
                  <c:v>17.600000000000001</c:v>
                </c:pt>
                <c:pt idx="459">
                  <c:v>19.2</c:v>
                </c:pt>
                <c:pt idx="460">
                  <c:v>20.8</c:v>
                </c:pt>
                <c:pt idx="461">
                  <c:v>22.2</c:v>
                </c:pt>
                <c:pt idx="462">
                  <c:v>23</c:v>
                </c:pt>
                <c:pt idx="463">
                  <c:v>23</c:v>
                </c:pt>
                <c:pt idx="464">
                  <c:v>22</c:v>
                </c:pt>
                <c:pt idx="465">
                  <c:v>20.100000000000001</c:v>
                </c:pt>
                <c:pt idx="466">
                  <c:v>17.7</c:v>
                </c:pt>
                <c:pt idx="467">
                  <c:v>15</c:v>
                </c:pt>
                <c:pt idx="468">
                  <c:v>12.1</c:v>
                </c:pt>
                <c:pt idx="469">
                  <c:v>9.1</c:v>
                </c:pt>
                <c:pt idx="470">
                  <c:v>6.2</c:v>
                </c:pt>
                <c:pt idx="471">
                  <c:v>3.6</c:v>
                </c:pt>
                <c:pt idx="472">
                  <c:v>1.8</c:v>
                </c:pt>
                <c:pt idx="473">
                  <c:v>0.8</c:v>
                </c:pt>
                <c:pt idx="474">
                  <c:v>0</c:v>
                </c:pt>
                <c:pt idx="475">
                  <c:v>0</c:v>
                </c:pt>
                <c:pt idx="476">
                  <c:v>0</c:v>
                </c:pt>
                <c:pt idx="477">
                  <c:v>0</c:v>
                </c:pt>
                <c:pt idx="478">
                  <c:v>0</c:v>
                </c:pt>
                <c:pt idx="479">
                  <c:v>0</c:v>
                </c:pt>
                <c:pt idx="480">
                  <c:v>0</c:v>
                </c:pt>
                <c:pt idx="481">
                  <c:v>0</c:v>
                </c:pt>
                <c:pt idx="482">
                  <c:v>0</c:v>
                </c:pt>
                <c:pt idx="483">
                  <c:v>0</c:v>
                </c:pt>
                <c:pt idx="484">
                  <c:v>0</c:v>
                </c:pt>
                <c:pt idx="485">
                  <c:v>0</c:v>
                </c:pt>
                <c:pt idx="486">
                  <c:v>1.4</c:v>
                </c:pt>
                <c:pt idx="487">
                  <c:v>4.5</c:v>
                </c:pt>
                <c:pt idx="488">
                  <c:v>8.8000000000000007</c:v>
                </c:pt>
                <c:pt idx="489">
                  <c:v>13.4</c:v>
                </c:pt>
                <c:pt idx="490">
                  <c:v>17.3</c:v>
                </c:pt>
                <c:pt idx="491">
                  <c:v>19.2</c:v>
                </c:pt>
                <c:pt idx="492">
                  <c:v>19.7</c:v>
                </c:pt>
                <c:pt idx="493">
                  <c:v>19.8</c:v>
                </c:pt>
                <c:pt idx="494">
                  <c:v>20.7</c:v>
                </c:pt>
                <c:pt idx="495">
                  <c:v>23.7</c:v>
                </c:pt>
                <c:pt idx="496">
                  <c:v>27.9</c:v>
                </c:pt>
                <c:pt idx="497">
                  <c:v>31.9</c:v>
                </c:pt>
                <c:pt idx="498">
                  <c:v>35.4</c:v>
                </c:pt>
                <c:pt idx="499">
                  <c:v>36.200000000000003</c:v>
                </c:pt>
                <c:pt idx="500">
                  <c:v>34.200000000000003</c:v>
                </c:pt>
                <c:pt idx="501">
                  <c:v>30.2</c:v>
                </c:pt>
                <c:pt idx="502">
                  <c:v>27.1</c:v>
                </c:pt>
                <c:pt idx="503">
                  <c:v>26.6</c:v>
                </c:pt>
                <c:pt idx="504">
                  <c:v>28.6</c:v>
                </c:pt>
                <c:pt idx="505">
                  <c:v>32.6</c:v>
                </c:pt>
                <c:pt idx="506">
                  <c:v>35.5</c:v>
                </c:pt>
                <c:pt idx="507">
                  <c:v>36.6</c:v>
                </c:pt>
                <c:pt idx="508">
                  <c:v>34.6</c:v>
                </c:pt>
                <c:pt idx="509">
                  <c:v>30</c:v>
                </c:pt>
                <c:pt idx="510">
                  <c:v>23.1</c:v>
                </c:pt>
                <c:pt idx="511">
                  <c:v>16.7</c:v>
                </c:pt>
                <c:pt idx="512">
                  <c:v>10.7</c:v>
                </c:pt>
                <c:pt idx="513">
                  <c:v>4.7</c:v>
                </c:pt>
                <c:pt idx="514">
                  <c:v>1.2</c:v>
                </c:pt>
                <c:pt idx="515">
                  <c:v>0</c:v>
                </c:pt>
                <c:pt idx="516">
                  <c:v>0</c:v>
                </c:pt>
                <c:pt idx="517">
                  <c:v>0</c:v>
                </c:pt>
                <c:pt idx="518">
                  <c:v>0</c:v>
                </c:pt>
                <c:pt idx="519">
                  <c:v>3</c:v>
                </c:pt>
                <c:pt idx="520">
                  <c:v>8.1999999999999993</c:v>
                </c:pt>
                <c:pt idx="521">
                  <c:v>14.3</c:v>
                </c:pt>
                <c:pt idx="522">
                  <c:v>19.3</c:v>
                </c:pt>
                <c:pt idx="523">
                  <c:v>23.5</c:v>
                </c:pt>
                <c:pt idx="524">
                  <c:v>27.3</c:v>
                </c:pt>
                <c:pt idx="525">
                  <c:v>30.8</c:v>
                </c:pt>
                <c:pt idx="526">
                  <c:v>33.700000000000003</c:v>
                </c:pt>
                <c:pt idx="527">
                  <c:v>35.200000000000003</c:v>
                </c:pt>
                <c:pt idx="528">
                  <c:v>35.200000000000003</c:v>
                </c:pt>
                <c:pt idx="529">
                  <c:v>32.5</c:v>
                </c:pt>
                <c:pt idx="530">
                  <c:v>27.9</c:v>
                </c:pt>
                <c:pt idx="531">
                  <c:v>23.2</c:v>
                </c:pt>
                <c:pt idx="532">
                  <c:v>18.5</c:v>
                </c:pt>
                <c:pt idx="533">
                  <c:v>13.8</c:v>
                </c:pt>
                <c:pt idx="534">
                  <c:v>9.1</c:v>
                </c:pt>
                <c:pt idx="535">
                  <c:v>4.5</c:v>
                </c:pt>
                <c:pt idx="536">
                  <c:v>2.2999999999999998</c:v>
                </c:pt>
                <c:pt idx="537">
                  <c:v>0</c:v>
                </c:pt>
                <c:pt idx="538">
                  <c:v>0</c:v>
                </c:pt>
                <c:pt idx="539">
                  <c:v>0</c:v>
                </c:pt>
                <c:pt idx="540">
                  <c:v>0</c:v>
                </c:pt>
                <c:pt idx="541">
                  <c:v>0</c:v>
                </c:pt>
                <c:pt idx="542">
                  <c:v>2.8</c:v>
                </c:pt>
                <c:pt idx="543">
                  <c:v>8.1</c:v>
                </c:pt>
                <c:pt idx="544">
                  <c:v>14.3</c:v>
                </c:pt>
                <c:pt idx="545">
                  <c:v>19.2</c:v>
                </c:pt>
                <c:pt idx="546">
                  <c:v>23.5</c:v>
                </c:pt>
                <c:pt idx="547">
                  <c:v>27.2</c:v>
                </c:pt>
                <c:pt idx="548">
                  <c:v>30.5</c:v>
                </c:pt>
                <c:pt idx="549">
                  <c:v>33.1</c:v>
                </c:pt>
                <c:pt idx="550">
                  <c:v>35.700000000000003</c:v>
                </c:pt>
                <c:pt idx="551">
                  <c:v>38.299999999999997</c:v>
                </c:pt>
                <c:pt idx="552">
                  <c:v>41</c:v>
                </c:pt>
                <c:pt idx="553">
                  <c:v>43.6</c:v>
                </c:pt>
                <c:pt idx="554">
                  <c:v>43.7</c:v>
                </c:pt>
                <c:pt idx="555">
                  <c:v>43.8</c:v>
                </c:pt>
                <c:pt idx="556">
                  <c:v>43.9</c:v>
                </c:pt>
                <c:pt idx="557">
                  <c:v>44</c:v>
                </c:pt>
                <c:pt idx="558">
                  <c:v>44.1</c:v>
                </c:pt>
                <c:pt idx="559">
                  <c:v>44.2</c:v>
                </c:pt>
                <c:pt idx="560">
                  <c:v>44.3</c:v>
                </c:pt>
                <c:pt idx="561">
                  <c:v>44.4</c:v>
                </c:pt>
                <c:pt idx="562">
                  <c:v>44.5</c:v>
                </c:pt>
                <c:pt idx="563">
                  <c:v>44.6</c:v>
                </c:pt>
                <c:pt idx="564">
                  <c:v>44.9</c:v>
                </c:pt>
                <c:pt idx="565">
                  <c:v>45.5</c:v>
                </c:pt>
                <c:pt idx="566">
                  <c:v>46.3</c:v>
                </c:pt>
                <c:pt idx="567">
                  <c:v>47.1</c:v>
                </c:pt>
                <c:pt idx="568">
                  <c:v>48</c:v>
                </c:pt>
                <c:pt idx="569">
                  <c:v>48.7</c:v>
                </c:pt>
                <c:pt idx="570">
                  <c:v>49.2</c:v>
                </c:pt>
                <c:pt idx="571">
                  <c:v>49.4</c:v>
                </c:pt>
                <c:pt idx="572">
                  <c:v>49.3</c:v>
                </c:pt>
                <c:pt idx="573">
                  <c:v>48.7</c:v>
                </c:pt>
                <c:pt idx="574">
                  <c:v>47.3</c:v>
                </c:pt>
                <c:pt idx="575">
                  <c:v>45</c:v>
                </c:pt>
                <c:pt idx="576">
                  <c:v>42.3</c:v>
                </c:pt>
                <c:pt idx="577">
                  <c:v>39.5</c:v>
                </c:pt>
                <c:pt idx="578">
                  <c:v>36.6</c:v>
                </c:pt>
                <c:pt idx="579">
                  <c:v>33.700000000000003</c:v>
                </c:pt>
                <c:pt idx="580">
                  <c:v>30.1</c:v>
                </c:pt>
                <c:pt idx="581">
                  <c:v>26</c:v>
                </c:pt>
                <c:pt idx="582">
                  <c:v>21.8</c:v>
                </c:pt>
                <c:pt idx="583">
                  <c:v>17.7</c:v>
                </c:pt>
                <c:pt idx="584">
                  <c:v>13.5</c:v>
                </c:pt>
                <c:pt idx="585">
                  <c:v>9.4</c:v>
                </c:pt>
                <c:pt idx="586">
                  <c:v>5.6</c:v>
                </c:pt>
                <c:pt idx="587">
                  <c:v>2.1</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2.2999999999999998</c:v>
                </c:pt>
                <c:pt idx="610">
                  <c:v>7.3</c:v>
                </c:pt>
                <c:pt idx="611">
                  <c:v>13.6</c:v>
                </c:pt>
                <c:pt idx="612">
                  <c:v>18.899999999999999</c:v>
                </c:pt>
                <c:pt idx="613">
                  <c:v>23.6</c:v>
                </c:pt>
                <c:pt idx="614">
                  <c:v>27.8</c:v>
                </c:pt>
                <c:pt idx="615">
                  <c:v>31.8</c:v>
                </c:pt>
                <c:pt idx="616">
                  <c:v>35.6</c:v>
                </c:pt>
                <c:pt idx="617">
                  <c:v>39.299999999999997</c:v>
                </c:pt>
                <c:pt idx="618">
                  <c:v>42.7</c:v>
                </c:pt>
                <c:pt idx="619">
                  <c:v>46</c:v>
                </c:pt>
                <c:pt idx="620">
                  <c:v>49.1</c:v>
                </c:pt>
                <c:pt idx="621">
                  <c:v>52.1</c:v>
                </c:pt>
                <c:pt idx="622">
                  <c:v>54.9</c:v>
                </c:pt>
                <c:pt idx="623">
                  <c:v>57.5</c:v>
                </c:pt>
                <c:pt idx="624">
                  <c:v>58.4</c:v>
                </c:pt>
                <c:pt idx="625">
                  <c:v>58.5</c:v>
                </c:pt>
                <c:pt idx="626">
                  <c:v>58.5</c:v>
                </c:pt>
                <c:pt idx="627">
                  <c:v>58.6</c:v>
                </c:pt>
                <c:pt idx="628">
                  <c:v>58.9</c:v>
                </c:pt>
                <c:pt idx="629">
                  <c:v>59.3</c:v>
                </c:pt>
                <c:pt idx="630">
                  <c:v>59.8</c:v>
                </c:pt>
                <c:pt idx="631">
                  <c:v>60.2</c:v>
                </c:pt>
                <c:pt idx="632">
                  <c:v>60.5</c:v>
                </c:pt>
                <c:pt idx="633">
                  <c:v>60.8</c:v>
                </c:pt>
                <c:pt idx="634">
                  <c:v>61.1</c:v>
                </c:pt>
                <c:pt idx="635">
                  <c:v>61.5</c:v>
                </c:pt>
                <c:pt idx="636">
                  <c:v>62</c:v>
                </c:pt>
                <c:pt idx="637">
                  <c:v>62.5</c:v>
                </c:pt>
                <c:pt idx="638">
                  <c:v>63</c:v>
                </c:pt>
                <c:pt idx="639">
                  <c:v>63.4</c:v>
                </c:pt>
                <c:pt idx="640">
                  <c:v>63.7</c:v>
                </c:pt>
                <c:pt idx="641">
                  <c:v>63.8</c:v>
                </c:pt>
                <c:pt idx="642">
                  <c:v>63.9</c:v>
                </c:pt>
                <c:pt idx="643">
                  <c:v>63.8</c:v>
                </c:pt>
                <c:pt idx="644">
                  <c:v>63.2</c:v>
                </c:pt>
                <c:pt idx="645">
                  <c:v>61.7</c:v>
                </c:pt>
                <c:pt idx="646">
                  <c:v>58.9</c:v>
                </c:pt>
                <c:pt idx="647">
                  <c:v>55.2</c:v>
                </c:pt>
                <c:pt idx="648">
                  <c:v>51</c:v>
                </c:pt>
                <c:pt idx="649">
                  <c:v>46.7</c:v>
                </c:pt>
                <c:pt idx="650">
                  <c:v>42.8</c:v>
                </c:pt>
                <c:pt idx="651">
                  <c:v>40.200000000000003</c:v>
                </c:pt>
                <c:pt idx="652">
                  <c:v>38.799999999999997</c:v>
                </c:pt>
                <c:pt idx="653">
                  <c:v>37.9</c:v>
                </c:pt>
                <c:pt idx="654">
                  <c:v>36.700000000000003</c:v>
                </c:pt>
                <c:pt idx="655">
                  <c:v>35.1</c:v>
                </c:pt>
                <c:pt idx="656">
                  <c:v>32.9</c:v>
                </c:pt>
                <c:pt idx="657">
                  <c:v>30.4</c:v>
                </c:pt>
                <c:pt idx="658">
                  <c:v>28</c:v>
                </c:pt>
                <c:pt idx="659">
                  <c:v>25.9</c:v>
                </c:pt>
                <c:pt idx="660">
                  <c:v>24.4</c:v>
                </c:pt>
                <c:pt idx="661">
                  <c:v>23.7</c:v>
                </c:pt>
                <c:pt idx="662">
                  <c:v>23.8</c:v>
                </c:pt>
                <c:pt idx="663">
                  <c:v>25</c:v>
                </c:pt>
                <c:pt idx="664">
                  <c:v>27.3</c:v>
                </c:pt>
                <c:pt idx="665">
                  <c:v>30.4</c:v>
                </c:pt>
                <c:pt idx="666">
                  <c:v>33.9</c:v>
                </c:pt>
                <c:pt idx="667">
                  <c:v>37.299999999999997</c:v>
                </c:pt>
                <c:pt idx="668">
                  <c:v>39.799999999999997</c:v>
                </c:pt>
                <c:pt idx="669">
                  <c:v>39.5</c:v>
                </c:pt>
                <c:pt idx="670">
                  <c:v>36.299999999999997</c:v>
                </c:pt>
                <c:pt idx="671">
                  <c:v>31.4</c:v>
                </c:pt>
                <c:pt idx="672">
                  <c:v>26.5</c:v>
                </c:pt>
                <c:pt idx="673">
                  <c:v>24.2</c:v>
                </c:pt>
                <c:pt idx="674">
                  <c:v>24.8</c:v>
                </c:pt>
                <c:pt idx="675">
                  <c:v>26.6</c:v>
                </c:pt>
                <c:pt idx="676">
                  <c:v>27.5</c:v>
                </c:pt>
                <c:pt idx="677">
                  <c:v>26.8</c:v>
                </c:pt>
                <c:pt idx="678">
                  <c:v>25.3</c:v>
                </c:pt>
                <c:pt idx="679">
                  <c:v>24</c:v>
                </c:pt>
                <c:pt idx="680">
                  <c:v>23.3</c:v>
                </c:pt>
                <c:pt idx="681">
                  <c:v>23.7</c:v>
                </c:pt>
                <c:pt idx="682">
                  <c:v>24.9</c:v>
                </c:pt>
                <c:pt idx="683">
                  <c:v>26.4</c:v>
                </c:pt>
                <c:pt idx="684">
                  <c:v>27.7</c:v>
                </c:pt>
                <c:pt idx="685">
                  <c:v>28.3</c:v>
                </c:pt>
                <c:pt idx="686">
                  <c:v>28.3</c:v>
                </c:pt>
                <c:pt idx="687">
                  <c:v>28.1</c:v>
                </c:pt>
                <c:pt idx="688">
                  <c:v>28.1</c:v>
                </c:pt>
                <c:pt idx="689">
                  <c:v>28.6</c:v>
                </c:pt>
                <c:pt idx="690">
                  <c:v>29.8</c:v>
                </c:pt>
                <c:pt idx="691">
                  <c:v>31.6</c:v>
                </c:pt>
                <c:pt idx="692">
                  <c:v>33.9</c:v>
                </c:pt>
                <c:pt idx="693">
                  <c:v>36.5</c:v>
                </c:pt>
                <c:pt idx="694">
                  <c:v>39.1</c:v>
                </c:pt>
                <c:pt idx="695">
                  <c:v>41.5</c:v>
                </c:pt>
                <c:pt idx="696">
                  <c:v>43.3</c:v>
                </c:pt>
                <c:pt idx="697">
                  <c:v>44.5</c:v>
                </c:pt>
                <c:pt idx="698">
                  <c:v>45.1</c:v>
                </c:pt>
                <c:pt idx="699">
                  <c:v>45.1</c:v>
                </c:pt>
                <c:pt idx="700">
                  <c:v>43.9</c:v>
                </c:pt>
                <c:pt idx="701">
                  <c:v>41.4</c:v>
                </c:pt>
                <c:pt idx="702">
                  <c:v>38.4</c:v>
                </c:pt>
                <c:pt idx="703">
                  <c:v>35.5</c:v>
                </c:pt>
                <c:pt idx="704">
                  <c:v>32.9</c:v>
                </c:pt>
                <c:pt idx="705">
                  <c:v>31.3</c:v>
                </c:pt>
                <c:pt idx="706">
                  <c:v>30.7</c:v>
                </c:pt>
                <c:pt idx="707">
                  <c:v>31</c:v>
                </c:pt>
                <c:pt idx="708">
                  <c:v>32.200000000000003</c:v>
                </c:pt>
                <c:pt idx="709">
                  <c:v>34</c:v>
                </c:pt>
                <c:pt idx="710">
                  <c:v>36</c:v>
                </c:pt>
                <c:pt idx="711">
                  <c:v>37.9</c:v>
                </c:pt>
                <c:pt idx="712">
                  <c:v>39.9</c:v>
                </c:pt>
                <c:pt idx="713">
                  <c:v>41.6</c:v>
                </c:pt>
                <c:pt idx="714">
                  <c:v>43.1</c:v>
                </c:pt>
                <c:pt idx="715">
                  <c:v>44.3</c:v>
                </c:pt>
                <c:pt idx="716">
                  <c:v>45</c:v>
                </c:pt>
                <c:pt idx="717">
                  <c:v>45.5</c:v>
                </c:pt>
                <c:pt idx="718">
                  <c:v>45.8</c:v>
                </c:pt>
                <c:pt idx="719">
                  <c:v>46</c:v>
                </c:pt>
                <c:pt idx="720">
                  <c:v>46.1</c:v>
                </c:pt>
                <c:pt idx="721">
                  <c:v>46.2</c:v>
                </c:pt>
                <c:pt idx="722">
                  <c:v>46.1</c:v>
                </c:pt>
                <c:pt idx="723">
                  <c:v>45.7</c:v>
                </c:pt>
                <c:pt idx="724">
                  <c:v>45</c:v>
                </c:pt>
                <c:pt idx="725">
                  <c:v>44.3</c:v>
                </c:pt>
                <c:pt idx="726">
                  <c:v>44.7</c:v>
                </c:pt>
                <c:pt idx="727">
                  <c:v>46.8</c:v>
                </c:pt>
                <c:pt idx="728">
                  <c:v>49.9</c:v>
                </c:pt>
                <c:pt idx="729">
                  <c:v>52.8</c:v>
                </c:pt>
                <c:pt idx="730">
                  <c:v>55.6</c:v>
                </c:pt>
                <c:pt idx="731">
                  <c:v>58.2</c:v>
                </c:pt>
                <c:pt idx="732">
                  <c:v>60.2</c:v>
                </c:pt>
                <c:pt idx="733">
                  <c:v>59.3</c:v>
                </c:pt>
                <c:pt idx="734">
                  <c:v>57.5</c:v>
                </c:pt>
                <c:pt idx="735">
                  <c:v>55.4</c:v>
                </c:pt>
                <c:pt idx="736">
                  <c:v>52.5</c:v>
                </c:pt>
                <c:pt idx="737">
                  <c:v>47.9</c:v>
                </c:pt>
                <c:pt idx="738">
                  <c:v>41.4</c:v>
                </c:pt>
                <c:pt idx="739">
                  <c:v>34.4</c:v>
                </c:pt>
                <c:pt idx="740">
                  <c:v>30</c:v>
                </c:pt>
                <c:pt idx="741">
                  <c:v>27</c:v>
                </c:pt>
                <c:pt idx="742">
                  <c:v>26.5</c:v>
                </c:pt>
                <c:pt idx="743">
                  <c:v>28.7</c:v>
                </c:pt>
                <c:pt idx="744">
                  <c:v>32.700000000000003</c:v>
                </c:pt>
                <c:pt idx="745">
                  <c:v>36.5</c:v>
                </c:pt>
                <c:pt idx="746">
                  <c:v>40</c:v>
                </c:pt>
                <c:pt idx="747">
                  <c:v>43.5</c:v>
                </c:pt>
                <c:pt idx="748">
                  <c:v>46.7</c:v>
                </c:pt>
                <c:pt idx="749">
                  <c:v>49.8</c:v>
                </c:pt>
                <c:pt idx="750">
                  <c:v>52.7</c:v>
                </c:pt>
                <c:pt idx="751">
                  <c:v>55.5</c:v>
                </c:pt>
                <c:pt idx="752">
                  <c:v>58.1</c:v>
                </c:pt>
                <c:pt idx="753">
                  <c:v>60.6</c:v>
                </c:pt>
                <c:pt idx="754">
                  <c:v>62.9</c:v>
                </c:pt>
                <c:pt idx="755">
                  <c:v>62.9</c:v>
                </c:pt>
                <c:pt idx="756">
                  <c:v>61.7</c:v>
                </c:pt>
                <c:pt idx="757">
                  <c:v>59.4</c:v>
                </c:pt>
                <c:pt idx="758">
                  <c:v>56.6</c:v>
                </c:pt>
                <c:pt idx="759">
                  <c:v>53.7</c:v>
                </c:pt>
                <c:pt idx="760">
                  <c:v>50.7</c:v>
                </c:pt>
                <c:pt idx="761">
                  <c:v>47.7</c:v>
                </c:pt>
                <c:pt idx="762">
                  <c:v>45</c:v>
                </c:pt>
                <c:pt idx="763">
                  <c:v>43.1</c:v>
                </c:pt>
                <c:pt idx="764">
                  <c:v>41.9</c:v>
                </c:pt>
                <c:pt idx="765">
                  <c:v>41.6</c:v>
                </c:pt>
                <c:pt idx="766">
                  <c:v>41.3</c:v>
                </c:pt>
                <c:pt idx="767">
                  <c:v>40.9</c:v>
                </c:pt>
                <c:pt idx="768">
                  <c:v>41.8</c:v>
                </c:pt>
                <c:pt idx="769">
                  <c:v>42.1</c:v>
                </c:pt>
                <c:pt idx="770">
                  <c:v>41.8</c:v>
                </c:pt>
                <c:pt idx="771">
                  <c:v>41.3</c:v>
                </c:pt>
                <c:pt idx="772">
                  <c:v>41.5</c:v>
                </c:pt>
                <c:pt idx="773">
                  <c:v>43.5</c:v>
                </c:pt>
                <c:pt idx="774">
                  <c:v>46.5</c:v>
                </c:pt>
                <c:pt idx="775">
                  <c:v>49.7</c:v>
                </c:pt>
                <c:pt idx="776">
                  <c:v>52.6</c:v>
                </c:pt>
                <c:pt idx="777">
                  <c:v>55</c:v>
                </c:pt>
                <c:pt idx="778">
                  <c:v>56.5</c:v>
                </c:pt>
                <c:pt idx="779">
                  <c:v>57.1</c:v>
                </c:pt>
                <c:pt idx="780">
                  <c:v>57.3</c:v>
                </c:pt>
                <c:pt idx="781">
                  <c:v>57</c:v>
                </c:pt>
                <c:pt idx="782">
                  <c:v>56.3</c:v>
                </c:pt>
                <c:pt idx="783">
                  <c:v>55.2</c:v>
                </c:pt>
                <c:pt idx="784">
                  <c:v>53.9</c:v>
                </c:pt>
                <c:pt idx="785">
                  <c:v>52.6</c:v>
                </c:pt>
                <c:pt idx="786">
                  <c:v>51.4</c:v>
                </c:pt>
                <c:pt idx="787">
                  <c:v>50.1</c:v>
                </c:pt>
                <c:pt idx="788">
                  <c:v>51.5</c:v>
                </c:pt>
                <c:pt idx="789">
                  <c:v>53.1</c:v>
                </c:pt>
                <c:pt idx="790">
                  <c:v>54.8</c:v>
                </c:pt>
                <c:pt idx="791">
                  <c:v>56.6</c:v>
                </c:pt>
                <c:pt idx="792">
                  <c:v>58.5</c:v>
                </c:pt>
                <c:pt idx="793">
                  <c:v>60.6</c:v>
                </c:pt>
                <c:pt idx="794">
                  <c:v>62.8</c:v>
                </c:pt>
                <c:pt idx="795">
                  <c:v>64.900000000000006</c:v>
                </c:pt>
                <c:pt idx="796">
                  <c:v>67</c:v>
                </c:pt>
                <c:pt idx="797">
                  <c:v>69.099999999999994</c:v>
                </c:pt>
                <c:pt idx="798">
                  <c:v>70.900000000000006</c:v>
                </c:pt>
                <c:pt idx="799">
                  <c:v>72.2</c:v>
                </c:pt>
                <c:pt idx="800">
                  <c:v>72.8</c:v>
                </c:pt>
                <c:pt idx="801">
                  <c:v>72.8</c:v>
                </c:pt>
                <c:pt idx="802">
                  <c:v>71.900000000000006</c:v>
                </c:pt>
                <c:pt idx="803">
                  <c:v>70.5</c:v>
                </c:pt>
                <c:pt idx="804">
                  <c:v>68.8</c:v>
                </c:pt>
                <c:pt idx="805">
                  <c:v>67.099999999999994</c:v>
                </c:pt>
                <c:pt idx="806">
                  <c:v>65.400000000000006</c:v>
                </c:pt>
                <c:pt idx="807">
                  <c:v>63.9</c:v>
                </c:pt>
                <c:pt idx="808">
                  <c:v>62.8</c:v>
                </c:pt>
                <c:pt idx="809">
                  <c:v>61.8</c:v>
                </c:pt>
                <c:pt idx="810">
                  <c:v>61</c:v>
                </c:pt>
                <c:pt idx="811">
                  <c:v>60.4</c:v>
                </c:pt>
                <c:pt idx="812">
                  <c:v>60</c:v>
                </c:pt>
                <c:pt idx="813">
                  <c:v>60.2</c:v>
                </c:pt>
                <c:pt idx="814">
                  <c:v>61.4</c:v>
                </c:pt>
                <c:pt idx="815">
                  <c:v>63.3</c:v>
                </c:pt>
                <c:pt idx="816">
                  <c:v>65.5</c:v>
                </c:pt>
                <c:pt idx="817">
                  <c:v>67.400000000000006</c:v>
                </c:pt>
                <c:pt idx="818">
                  <c:v>68.5</c:v>
                </c:pt>
                <c:pt idx="819">
                  <c:v>68.7</c:v>
                </c:pt>
                <c:pt idx="820">
                  <c:v>68.099999999999994</c:v>
                </c:pt>
                <c:pt idx="821">
                  <c:v>67.3</c:v>
                </c:pt>
                <c:pt idx="822">
                  <c:v>66.5</c:v>
                </c:pt>
                <c:pt idx="823">
                  <c:v>65.900000000000006</c:v>
                </c:pt>
                <c:pt idx="824">
                  <c:v>65.5</c:v>
                </c:pt>
                <c:pt idx="825">
                  <c:v>64.900000000000006</c:v>
                </c:pt>
                <c:pt idx="826">
                  <c:v>64.099999999999994</c:v>
                </c:pt>
                <c:pt idx="827">
                  <c:v>63</c:v>
                </c:pt>
                <c:pt idx="828">
                  <c:v>62.1</c:v>
                </c:pt>
                <c:pt idx="829">
                  <c:v>61.6</c:v>
                </c:pt>
                <c:pt idx="830">
                  <c:v>61.7</c:v>
                </c:pt>
                <c:pt idx="831">
                  <c:v>62.3</c:v>
                </c:pt>
                <c:pt idx="832">
                  <c:v>63.5</c:v>
                </c:pt>
                <c:pt idx="833">
                  <c:v>65.3</c:v>
                </c:pt>
                <c:pt idx="834">
                  <c:v>67.3</c:v>
                </c:pt>
                <c:pt idx="835">
                  <c:v>69.2</c:v>
                </c:pt>
                <c:pt idx="836">
                  <c:v>71.099999999999994</c:v>
                </c:pt>
                <c:pt idx="837">
                  <c:v>73</c:v>
                </c:pt>
                <c:pt idx="838">
                  <c:v>74.8</c:v>
                </c:pt>
                <c:pt idx="839">
                  <c:v>75.7</c:v>
                </c:pt>
                <c:pt idx="840">
                  <c:v>76.7</c:v>
                </c:pt>
                <c:pt idx="841">
                  <c:v>77.5</c:v>
                </c:pt>
                <c:pt idx="842">
                  <c:v>78.099999999999994</c:v>
                </c:pt>
                <c:pt idx="843">
                  <c:v>78.599999999999994</c:v>
                </c:pt>
                <c:pt idx="844">
                  <c:v>79</c:v>
                </c:pt>
                <c:pt idx="845">
                  <c:v>79.400000000000006</c:v>
                </c:pt>
                <c:pt idx="846">
                  <c:v>79.7</c:v>
                </c:pt>
                <c:pt idx="847">
                  <c:v>80.099999999999994</c:v>
                </c:pt>
                <c:pt idx="848">
                  <c:v>80.7</c:v>
                </c:pt>
                <c:pt idx="849">
                  <c:v>80.8</c:v>
                </c:pt>
                <c:pt idx="850">
                  <c:v>81</c:v>
                </c:pt>
                <c:pt idx="851">
                  <c:v>81.2</c:v>
                </c:pt>
                <c:pt idx="852">
                  <c:v>81.599999999999994</c:v>
                </c:pt>
                <c:pt idx="853">
                  <c:v>81.900000000000006</c:v>
                </c:pt>
                <c:pt idx="854">
                  <c:v>82.1</c:v>
                </c:pt>
                <c:pt idx="855">
                  <c:v>82.1</c:v>
                </c:pt>
                <c:pt idx="856">
                  <c:v>82.3</c:v>
                </c:pt>
                <c:pt idx="857">
                  <c:v>82.4</c:v>
                </c:pt>
                <c:pt idx="858">
                  <c:v>82.4</c:v>
                </c:pt>
                <c:pt idx="859">
                  <c:v>82.3</c:v>
                </c:pt>
                <c:pt idx="860">
                  <c:v>82.3</c:v>
                </c:pt>
                <c:pt idx="861">
                  <c:v>82.2</c:v>
                </c:pt>
                <c:pt idx="862">
                  <c:v>82.2</c:v>
                </c:pt>
                <c:pt idx="863">
                  <c:v>82.1</c:v>
                </c:pt>
                <c:pt idx="864">
                  <c:v>82.1</c:v>
                </c:pt>
                <c:pt idx="865">
                  <c:v>82</c:v>
                </c:pt>
                <c:pt idx="866">
                  <c:v>82</c:v>
                </c:pt>
                <c:pt idx="867">
                  <c:v>81.900000000000006</c:v>
                </c:pt>
                <c:pt idx="868">
                  <c:v>81.900000000000006</c:v>
                </c:pt>
                <c:pt idx="869">
                  <c:v>81.900000000000006</c:v>
                </c:pt>
                <c:pt idx="870">
                  <c:v>81.900000000000006</c:v>
                </c:pt>
                <c:pt idx="871">
                  <c:v>81.900000000000006</c:v>
                </c:pt>
                <c:pt idx="872">
                  <c:v>82</c:v>
                </c:pt>
                <c:pt idx="873">
                  <c:v>82</c:v>
                </c:pt>
                <c:pt idx="874">
                  <c:v>82.1</c:v>
                </c:pt>
                <c:pt idx="875">
                  <c:v>82.2</c:v>
                </c:pt>
                <c:pt idx="876">
                  <c:v>82.3</c:v>
                </c:pt>
                <c:pt idx="877">
                  <c:v>82.4</c:v>
                </c:pt>
                <c:pt idx="878">
                  <c:v>82.5</c:v>
                </c:pt>
                <c:pt idx="879">
                  <c:v>82.5</c:v>
                </c:pt>
                <c:pt idx="880">
                  <c:v>82.5</c:v>
                </c:pt>
                <c:pt idx="881">
                  <c:v>82.5</c:v>
                </c:pt>
                <c:pt idx="882">
                  <c:v>82.4</c:v>
                </c:pt>
                <c:pt idx="883">
                  <c:v>82.4</c:v>
                </c:pt>
                <c:pt idx="884">
                  <c:v>82.4</c:v>
                </c:pt>
                <c:pt idx="885">
                  <c:v>82.5</c:v>
                </c:pt>
                <c:pt idx="886">
                  <c:v>82.5</c:v>
                </c:pt>
                <c:pt idx="887">
                  <c:v>82.5</c:v>
                </c:pt>
                <c:pt idx="888">
                  <c:v>82.4</c:v>
                </c:pt>
                <c:pt idx="889">
                  <c:v>82.3</c:v>
                </c:pt>
                <c:pt idx="890">
                  <c:v>81.599999999999994</c:v>
                </c:pt>
                <c:pt idx="891">
                  <c:v>81.3</c:v>
                </c:pt>
                <c:pt idx="892">
                  <c:v>80.3</c:v>
                </c:pt>
                <c:pt idx="893">
                  <c:v>79.900000000000006</c:v>
                </c:pt>
                <c:pt idx="894">
                  <c:v>79.2</c:v>
                </c:pt>
                <c:pt idx="895">
                  <c:v>79.2</c:v>
                </c:pt>
                <c:pt idx="896">
                  <c:v>78.400000000000006</c:v>
                </c:pt>
                <c:pt idx="897">
                  <c:v>75.7</c:v>
                </c:pt>
                <c:pt idx="898">
                  <c:v>73.2</c:v>
                </c:pt>
                <c:pt idx="899">
                  <c:v>71.099999999999994</c:v>
                </c:pt>
                <c:pt idx="900">
                  <c:v>69.5</c:v>
                </c:pt>
                <c:pt idx="901">
                  <c:v>68.3</c:v>
                </c:pt>
                <c:pt idx="902">
                  <c:v>67.3</c:v>
                </c:pt>
                <c:pt idx="903">
                  <c:v>66.099999999999994</c:v>
                </c:pt>
                <c:pt idx="904">
                  <c:v>63.9</c:v>
                </c:pt>
                <c:pt idx="905">
                  <c:v>60.2</c:v>
                </c:pt>
                <c:pt idx="906">
                  <c:v>54.9</c:v>
                </c:pt>
                <c:pt idx="907">
                  <c:v>48.1</c:v>
                </c:pt>
                <c:pt idx="908">
                  <c:v>40.9</c:v>
                </c:pt>
                <c:pt idx="909">
                  <c:v>36</c:v>
                </c:pt>
                <c:pt idx="910">
                  <c:v>33.9</c:v>
                </c:pt>
                <c:pt idx="911">
                  <c:v>33.9</c:v>
                </c:pt>
                <c:pt idx="912">
                  <c:v>36.5</c:v>
                </c:pt>
                <c:pt idx="913">
                  <c:v>40.1</c:v>
                </c:pt>
                <c:pt idx="914">
                  <c:v>43.5</c:v>
                </c:pt>
                <c:pt idx="915">
                  <c:v>46.8</c:v>
                </c:pt>
                <c:pt idx="916">
                  <c:v>49.8</c:v>
                </c:pt>
                <c:pt idx="917">
                  <c:v>52.8</c:v>
                </c:pt>
                <c:pt idx="918">
                  <c:v>53.9</c:v>
                </c:pt>
                <c:pt idx="919">
                  <c:v>53.9</c:v>
                </c:pt>
                <c:pt idx="920">
                  <c:v>53.7</c:v>
                </c:pt>
                <c:pt idx="921">
                  <c:v>53.7</c:v>
                </c:pt>
                <c:pt idx="922">
                  <c:v>54.3</c:v>
                </c:pt>
                <c:pt idx="923">
                  <c:v>55.4</c:v>
                </c:pt>
                <c:pt idx="924">
                  <c:v>56.8</c:v>
                </c:pt>
                <c:pt idx="925">
                  <c:v>58.1</c:v>
                </c:pt>
                <c:pt idx="926">
                  <c:v>58.9</c:v>
                </c:pt>
                <c:pt idx="927">
                  <c:v>58.2</c:v>
                </c:pt>
                <c:pt idx="928">
                  <c:v>55.8</c:v>
                </c:pt>
                <c:pt idx="929">
                  <c:v>52.6</c:v>
                </c:pt>
                <c:pt idx="930">
                  <c:v>49.2</c:v>
                </c:pt>
                <c:pt idx="931">
                  <c:v>47.6</c:v>
                </c:pt>
                <c:pt idx="932">
                  <c:v>48.4</c:v>
                </c:pt>
                <c:pt idx="933">
                  <c:v>51.4</c:v>
                </c:pt>
                <c:pt idx="934">
                  <c:v>54.2</c:v>
                </c:pt>
                <c:pt idx="935">
                  <c:v>56.9</c:v>
                </c:pt>
                <c:pt idx="936">
                  <c:v>59.4</c:v>
                </c:pt>
                <c:pt idx="937">
                  <c:v>61.8</c:v>
                </c:pt>
                <c:pt idx="938">
                  <c:v>64.099999999999994</c:v>
                </c:pt>
                <c:pt idx="939">
                  <c:v>66.2</c:v>
                </c:pt>
                <c:pt idx="940">
                  <c:v>68.2</c:v>
                </c:pt>
                <c:pt idx="941">
                  <c:v>70.2</c:v>
                </c:pt>
                <c:pt idx="942">
                  <c:v>72</c:v>
                </c:pt>
                <c:pt idx="943">
                  <c:v>73.7</c:v>
                </c:pt>
                <c:pt idx="944">
                  <c:v>74.400000000000006</c:v>
                </c:pt>
                <c:pt idx="945">
                  <c:v>75.099999999999994</c:v>
                </c:pt>
                <c:pt idx="946">
                  <c:v>75.8</c:v>
                </c:pt>
                <c:pt idx="947">
                  <c:v>76.5</c:v>
                </c:pt>
                <c:pt idx="948">
                  <c:v>77.2</c:v>
                </c:pt>
                <c:pt idx="949">
                  <c:v>77.8</c:v>
                </c:pt>
                <c:pt idx="950">
                  <c:v>78.5</c:v>
                </c:pt>
                <c:pt idx="951">
                  <c:v>79.2</c:v>
                </c:pt>
                <c:pt idx="952">
                  <c:v>80</c:v>
                </c:pt>
                <c:pt idx="953">
                  <c:v>81</c:v>
                </c:pt>
                <c:pt idx="954">
                  <c:v>81.2</c:v>
                </c:pt>
                <c:pt idx="955">
                  <c:v>81.8</c:v>
                </c:pt>
                <c:pt idx="956">
                  <c:v>82.2</c:v>
                </c:pt>
                <c:pt idx="957">
                  <c:v>82.2</c:v>
                </c:pt>
                <c:pt idx="958">
                  <c:v>82.4</c:v>
                </c:pt>
                <c:pt idx="959">
                  <c:v>82.5</c:v>
                </c:pt>
                <c:pt idx="960">
                  <c:v>82.5</c:v>
                </c:pt>
                <c:pt idx="961">
                  <c:v>82.5</c:v>
                </c:pt>
                <c:pt idx="962">
                  <c:v>82.5</c:v>
                </c:pt>
                <c:pt idx="963">
                  <c:v>82.3</c:v>
                </c:pt>
                <c:pt idx="964">
                  <c:v>82.1</c:v>
                </c:pt>
                <c:pt idx="965">
                  <c:v>82.1</c:v>
                </c:pt>
                <c:pt idx="966">
                  <c:v>82.1</c:v>
                </c:pt>
                <c:pt idx="967">
                  <c:v>82.1</c:v>
                </c:pt>
                <c:pt idx="968">
                  <c:v>82.1</c:v>
                </c:pt>
                <c:pt idx="969">
                  <c:v>82.1</c:v>
                </c:pt>
                <c:pt idx="970">
                  <c:v>82.1</c:v>
                </c:pt>
                <c:pt idx="971">
                  <c:v>82.1</c:v>
                </c:pt>
                <c:pt idx="972">
                  <c:v>82.1</c:v>
                </c:pt>
                <c:pt idx="973">
                  <c:v>81.900000000000006</c:v>
                </c:pt>
                <c:pt idx="974">
                  <c:v>81.599999999999994</c:v>
                </c:pt>
                <c:pt idx="975">
                  <c:v>81.3</c:v>
                </c:pt>
                <c:pt idx="976">
                  <c:v>81.099999999999994</c:v>
                </c:pt>
                <c:pt idx="977">
                  <c:v>80.8</c:v>
                </c:pt>
                <c:pt idx="978">
                  <c:v>80.599999999999994</c:v>
                </c:pt>
                <c:pt idx="979">
                  <c:v>80.400000000000006</c:v>
                </c:pt>
                <c:pt idx="980">
                  <c:v>80.099999999999994</c:v>
                </c:pt>
                <c:pt idx="981">
                  <c:v>79.7</c:v>
                </c:pt>
                <c:pt idx="982">
                  <c:v>78.599999999999994</c:v>
                </c:pt>
                <c:pt idx="983">
                  <c:v>76.8</c:v>
                </c:pt>
                <c:pt idx="984">
                  <c:v>73.7</c:v>
                </c:pt>
                <c:pt idx="985">
                  <c:v>69.400000000000006</c:v>
                </c:pt>
                <c:pt idx="986">
                  <c:v>64</c:v>
                </c:pt>
                <c:pt idx="987">
                  <c:v>58.6</c:v>
                </c:pt>
                <c:pt idx="988">
                  <c:v>53.2</c:v>
                </c:pt>
                <c:pt idx="989">
                  <c:v>47.8</c:v>
                </c:pt>
                <c:pt idx="990">
                  <c:v>42.4</c:v>
                </c:pt>
                <c:pt idx="991">
                  <c:v>37</c:v>
                </c:pt>
                <c:pt idx="992">
                  <c:v>33</c:v>
                </c:pt>
                <c:pt idx="993">
                  <c:v>30.9</c:v>
                </c:pt>
                <c:pt idx="994">
                  <c:v>30.9</c:v>
                </c:pt>
                <c:pt idx="995">
                  <c:v>33.5</c:v>
                </c:pt>
                <c:pt idx="996">
                  <c:v>37.200000000000003</c:v>
                </c:pt>
                <c:pt idx="997">
                  <c:v>40.799999999999997</c:v>
                </c:pt>
                <c:pt idx="998">
                  <c:v>44.2</c:v>
                </c:pt>
                <c:pt idx="999">
                  <c:v>47.4</c:v>
                </c:pt>
                <c:pt idx="1000">
                  <c:v>50.4</c:v>
                </c:pt>
                <c:pt idx="1001">
                  <c:v>53.3</c:v>
                </c:pt>
                <c:pt idx="1002">
                  <c:v>56.1</c:v>
                </c:pt>
                <c:pt idx="1003">
                  <c:v>57.3</c:v>
                </c:pt>
                <c:pt idx="1004">
                  <c:v>58.1</c:v>
                </c:pt>
                <c:pt idx="1005">
                  <c:v>58.8</c:v>
                </c:pt>
                <c:pt idx="1006">
                  <c:v>59.4</c:v>
                </c:pt>
                <c:pt idx="1007">
                  <c:v>59.8</c:v>
                </c:pt>
                <c:pt idx="1008">
                  <c:v>59.7</c:v>
                </c:pt>
                <c:pt idx="1009">
                  <c:v>59.4</c:v>
                </c:pt>
                <c:pt idx="1010">
                  <c:v>59.2</c:v>
                </c:pt>
                <c:pt idx="1011">
                  <c:v>59.2</c:v>
                </c:pt>
                <c:pt idx="1012">
                  <c:v>59.6</c:v>
                </c:pt>
                <c:pt idx="1013">
                  <c:v>60</c:v>
                </c:pt>
                <c:pt idx="1014">
                  <c:v>60.5</c:v>
                </c:pt>
                <c:pt idx="1015">
                  <c:v>61</c:v>
                </c:pt>
                <c:pt idx="1016">
                  <c:v>61.2</c:v>
                </c:pt>
                <c:pt idx="1017">
                  <c:v>61.3</c:v>
                </c:pt>
                <c:pt idx="1018">
                  <c:v>61.4</c:v>
                </c:pt>
                <c:pt idx="1019">
                  <c:v>61.7</c:v>
                </c:pt>
                <c:pt idx="1020">
                  <c:v>62.3</c:v>
                </c:pt>
                <c:pt idx="1021">
                  <c:v>63.1</c:v>
                </c:pt>
                <c:pt idx="1022">
                  <c:v>63.6</c:v>
                </c:pt>
                <c:pt idx="1023">
                  <c:v>63.9</c:v>
                </c:pt>
                <c:pt idx="1024">
                  <c:v>63.8</c:v>
                </c:pt>
                <c:pt idx="1025">
                  <c:v>63.6</c:v>
                </c:pt>
                <c:pt idx="1026">
                  <c:v>63.3</c:v>
                </c:pt>
                <c:pt idx="1027">
                  <c:v>62.8</c:v>
                </c:pt>
                <c:pt idx="1028">
                  <c:v>61.9</c:v>
                </c:pt>
                <c:pt idx="1029">
                  <c:v>60.5</c:v>
                </c:pt>
                <c:pt idx="1030">
                  <c:v>58.6</c:v>
                </c:pt>
                <c:pt idx="1031">
                  <c:v>56.5</c:v>
                </c:pt>
                <c:pt idx="1032">
                  <c:v>54.6</c:v>
                </c:pt>
                <c:pt idx="1033">
                  <c:v>53.8</c:v>
                </c:pt>
                <c:pt idx="1034">
                  <c:v>54.5</c:v>
                </c:pt>
                <c:pt idx="1035">
                  <c:v>56.1</c:v>
                </c:pt>
                <c:pt idx="1036">
                  <c:v>57.9</c:v>
                </c:pt>
                <c:pt idx="1037">
                  <c:v>59.7</c:v>
                </c:pt>
                <c:pt idx="1038">
                  <c:v>61.2</c:v>
                </c:pt>
                <c:pt idx="1039">
                  <c:v>62.3</c:v>
                </c:pt>
                <c:pt idx="1040">
                  <c:v>63.1</c:v>
                </c:pt>
                <c:pt idx="1041">
                  <c:v>63.6</c:v>
                </c:pt>
                <c:pt idx="1042">
                  <c:v>63.5</c:v>
                </c:pt>
                <c:pt idx="1043">
                  <c:v>62.7</c:v>
                </c:pt>
                <c:pt idx="1044">
                  <c:v>60.9</c:v>
                </c:pt>
                <c:pt idx="1045">
                  <c:v>58.7</c:v>
                </c:pt>
                <c:pt idx="1046">
                  <c:v>56.4</c:v>
                </c:pt>
                <c:pt idx="1047">
                  <c:v>54.5</c:v>
                </c:pt>
                <c:pt idx="1048">
                  <c:v>53.3</c:v>
                </c:pt>
                <c:pt idx="1049">
                  <c:v>53</c:v>
                </c:pt>
                <c:pt idx="1050">
                  <c:v>53.5</c:v>
                </c:pt>
                <c:pt idx="1051">
                  <c:v>54.6</c:v>
                </c:pt>
                <c:pt idx="1052">
                  <c:v>56.1</c:v>
                </c:pt>
                <c:pt idx="1053">
                  <c:v>57.6</c:v>
                </c:pt>
                <c:pt idx="1054">
                  <c:v>58.9</c:v>
                </c:pt>
                <c:pt idx="1055">
                  <c:v>59.8</c:v>
                </c:pt>
                <c:pt idx="1056">
                  <c:v>60.3</c:v>
                </c:pt>
                <c:pt idx="1057">
                  <c:v>60.7</c:v>
                </c:pt>
                <c:pt idx="1058">
                  <c:v>61.3</c:v>
                </c:pt>
                <c:pt idx="1059">
                  <c:v>62.4</c:v>
                </c:pt>
                <c:pt idx="1060">
                  <c:v>64.099999999999994</c:v>
                </c:pt>
                <c:pt idx="1061">
                  <c:v>66.2</c:v>
                </c:pt>
                <c:pt idx="1062">
                  <c:v>68.099999999999994</c:v>
                </c:pt>
                <c:pt idx="1063">
                  <c:v>69.7</c:v>
                </c:pt>
                <c:pt idx="1064">
                  <c:v>70.400000000000006</c:v>
                </c:pt>
                <c:pt idx="1065">
                  <c:v>70.7</c:v>
                </c:pt>
                <c:pt idx="1066">
                  <c:v>70.7</c:v>
                </c:pt>
                <c:pt idx="1067">
                  <c:v>70.7</c:v>
                </c:pt>
                <c:pt idx="1068">
                  <c:v>70.7</c:v>
                </c:pt>
                <c:pt idx="1069">
                  <c:v>70.599999999999994</c:v>
                </c:pt>
                <c:pt idx="1070">
                  <c:v>70.5</c:v>
                </c:pt>
                <c:pt idx="1071">
                  <c:v>70.400000000000006</c:v>
                </c:pt>
                <c:pt idx="1072">
                  <c:v>70.2</c:v>
                </c:pt>
                <c:pt idx="1073">
                  <c:v>70.099999999999994</c:v>
                </c:pt>
                <c:pt idx="1074">
                  <c:v>69.8</c:v>
                </c:pt>
                <c:pt idx="1075">
                  <c:v>69.5</c:v>
                </c:pt>
                <c:pt idx="1076">
                  <c:v>69.099999999999994</c:v>
                </c:pt>
                <c:pt idx="1077">
                  <c:v>69.099999999999994</c:v>
                </c:pt>
                <c:pt idx="1078">
                  <c:v>69.5</c:v>
                </c:pt>
                <c:pt idx="1079">
                  <c:v>70.3</c:v>
                </c:pt>
                <c:pt idx="1080">
                  <c:v>71.2</c:v>
                </c:pt>
                <c:pt idx="1081">
                  <c:v>72</c:v>
                </c:pt>
                <c:pt idx="1082">
                  <c:v>72.599999999999994</c:v>
                </c:pt>
                <c:pt idx="1083">
                  <c:v>72.8</c:v>
                </c:pt>
                <c:pt idx="1084">
                  <c:v>72.7</c:v>
                </c:pt>
                <c:pt idx="1085">
                  <c:v>72</c:v>
                </c:pt>
                <c:pt idx="1086">
                  <c:v>70.400000000000006</c:v>
                </c:pt>
                <c:pt idx="1087">
                  <c:v>67.7</c:v>
                </c:pt>
                <c:pt idx="1088">
                  <c:v>64.400000000000006</c:v>
                </c:pt>
                <c:pt idx="1089">
                  <c:v>61</c:v>
                </c:pt>
                <c:pt idx="1090">
                  <c:v>57.6</c:v>
                </c:pt>
                <c:pt idx="1091">
                  <c:v>54</c:v>
                </c:pt>
                <c:pt idx="1092">
                  <c:v>49.7</c:v>
                </c:pt>
                <c:pt idx="1093">
                  <c:v>44.4</c:v>
                </c:pt>
                <c:pt idx="1094">
                  <c:v>38.200000000000003</c:v>
                </c:pt>
                <c:pt idx="1095">
                  <c:v>31.2</c:v>
                </c:pt>
                <c:pt idx="1096">
                  <c:v>24</c:v>
                </c:pt>
                <c:pt idx="1097">
                  <c:v>16.8</c:v>
                </c:pt>
                <c:pt idx="1098">
                  <c:v>10.4</c:v>
                </c:pt>
                <c:pt idx="1099">
                  <c:v>5.7</c:v>
                </c:pt>
                <c:pt idx="1100">
                  <c:v>2.8</c:v>
                </c:pt>
                <c:pt idx="1101">
                  <c:v>1.6</c:v>
                </c:pt>
                <c:pt idx="1102">
                  <c:v>0.3</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2.2999999999999998</c:v>
                </c:pt>
                <c:pt idx="1134">
                  <c:v>7.2</c:v>
                </c:pt>
                <c:pt idx="1135">
                  <c:v>13.5</c:v>
                </c:pt>
                <c:pt idx="1136">
                  <c:v>18.7</c:v>
                </c:pt>
                <c:pt idx="1137">
                  <c:v>22.9</c:v>
                </c:pt>
                <c:pt idx="1138">
                  <c:v>26.7</c:v>
                </c:pt>
                <c:pt idx="1139">
                  <c:v>30</c:v>
                </c:pt>
                <c:pt idx="1140">
                  <c:v>32.799999999999997</c:v>
                </c:pt>
                <c:pt idx="1141">
                  <c:v>35.200000000000003</c:v>
                </c:pt>
                <c:pt idx="1142">
                  <c:v>37.299999999999997</c:v>
                </c:pt>
                <c:pt idx="1143">
                  <c:v>39.1</c:v>
                </c:pt>
                <c:pt idx="1144">
                  <c:v>40.799999999999997</c:v>
                </c:pt>
                <c:pt idx="1145">
                  <c:v>41.8</c:v>
                </c:pt>
                <c:pt idx="1146">
                  <c:v>42.5</c:v>
                </c:pt>
                <c:pt idx="1147">
                  <c:v>43.3</c:v>
                </c:pt>
                <c:pt idx="1148">
                  <c:v>44.1</c:v>
                </c:pt>
                <c:pt idx="1149">
                  <c:v>45</c:v>
                </c:pt>
                <c:pt idx="1150">
                  <c:v>45.7</c:v>
                </c:pt>
                <c:pt idx="1151">
                  <c:v>46.2</c:v>
                </c:pt>
                <c:pt idx="1152">
                  <c:v>46.3</c:v>
                </c:pt>
                <c:pt idx="1153">
                  <c:v>46.1</c:v>
                </c:pt>
                <c:pt idx="1154">
                  <c:v>45.6</c:v>
                </c:pt>
                <c:pt idx="1155">
                  <c:v>44.9</c:v>
                </c:pt>
                <c:pt idx="1156">
                  <c:v>44.4</c:v>
                </c:pt>
                <c:pt idx="1157">
                  <c:v>44</c:v>
                </c:pt>
                <c:pt idx="1158">
                  <c:v>44</c:v>
                </c:pt>
                <c:pt idx="1159">
                  <c:v>44.3</c:v>
                </c:pt>
                <c:pt idx="1160">
                  <c:v>44.8</c:v>
                </c:pt>
                <c:pt idx="1161">
                  <c:v>45.3</c:v>
                </c:pt>
                <c:pt idx="1162">
                  <c:v>45.9</c:v>
                </c:pt>
                <c:pt idx="1163">
                  <c:v>46.5</c:v>
                </c:pt>
                <c:pt idx="1164">
                  <c:v>46.8</c:v>
                </c:pt>
                <c:pt idx="1165">
                  <c:v>47.1</c:v>
                </c:pt>
                <c:pt idx="1166">
                  <c:v>47.1</c:v>
                </c:pt>
                <c:pt idx="1167">
                  <c:v>47</c:v>
                </c:pt>
                <c:pt idx="1168">
                  <c:v>46.7</c:v>
                </c:pt>
                <c:pt idx="1169">
                  <c:v>46.3</c:v>
                </c:pt>
                <c:pt idx="1170">
                  <c:v>45.9</c:v>
                </c:pt>
                <c:pt idx="1171">
                  <c:v>45.6</c:v>
                </c:pt>
                <c:pt idx="1172">
                  <c:v>45.4</c:v>
                </c:pt>
                <c:pt idx="1173">
                  <c:v>45.2</c:v>
                </c:pt>
                <c:pt idx="1174">
                  <c:v>45.1</c:v>
                </c:pt>
                <c:pt idx="1175">
                  <c:v>44.8</c:v>
                </c:pt>
                <c:pt idx="1176">
                  <c:v>43.5</c:v>
                </c:pt>
                <c:pt idx="1177">
                  <c:v>40.9</c:v>
                </c:pt>
                <c:pt idx="1178">
                  <c:v>38.200000000000003</c:v>
                </c:pt>
                <c:pt idx="1179">
                  <c:v>35.6</c:v>
                </c:pt>
                <c:pt idx="1180">
                  <c:v>33</c:v>
                </c:pt>
                <c:pt idx="1181">
                  <c:v>30.4</c:v>
                </c:pt>
                <c:pt idx="1182">
                  <c:v>27.7</c:v>
                </c:pt>
                <c:pt idx="1183">
                  <c:v>25.1</c:v>
                </c:pt>
                <c:pt idx="1184">
                  <c:v>22.5</c:v>
                </c:pt>
                <c:pt idx="1185">
                  <c:v>19.8</c:v>
                </c:pt>
                <c:pt idx="1186">
                  <c:v>17.2</c:v>
                </c:pt>
                <c:pt idx="1187">
                  <c:v>14.6</c:v>
                </c:pt>
                <c:pt idx="1188">
                  <c:v>12</c:v>
                </c:pt>
                <c:pt idx="1189">
                  <c:v>9.3000000000000007</c:v>
                </c:pt>
                <c:pt idx="1190">
                  <c:v>6.7</c:v>
                </c:pt>
                <c:pt idx="1191">
                  <c:v>4.0999999999999996</c:v>
                </c:pt>
                <c:pt idx="1192">
                  <c:v>1.5</c:v>
                </c:pt>
                <c:pt idx="1193">
                  <c:v>0</c:v>
                </c:pt>
                <c:pt idx="1194">
                  <c:v>0</c:v>
                </c:pt>
                <c:pt idx="1195">
                  <c:v>0</c:v>
                </c:pt>
                <c:pt idx="1196">
                  <c:v>0</c:v>
                </c:pt>
                <c:pt idx="1197">
                  <c:v>0</c:v>
                </c:pt>
                <c:pt idx="1198">
                  <c:v>0</c:v>
                </c:pt>
                <c:pt idx="1199">
                  <c:v>0</c:v>
                </c:pt>
                <c:pt idx="1200">
                  <c:v>0</c:v>
                </c:pt>
              </c:numCache>
            </c:numRef>
          </c:val>
          <c:smooth val="0"/>
          <c:extLst>
            <c:ext xmlns:c16="http://schemas.microsoft.com/office/drawing/2014/chart" uri="{C3380CC4-5D6E-409C-BE32-E72D297353CC}">
              <c16:uniqueId val="{00000002-177D-40E4-8406-094D7D8A0447}"/>
            </c:ext>
          </c:extLst>
        </c:ser>
        <c:ser>
          <c:idx val="3"/>
          <c:order val="2"/>
          <c:tx>
            <c:strRef>
              <c:f>WMTC!$E$10</c:f>
              <c:strCache>
                <c:ptCount val="1"/>
                <c:pt idx="0">
                  <c:v>Class2-2</c:v>
                </c:pt>
              </c:strCache>
            </c:strRef>
          </c:tx>
          <c:spPr>
            <a:ln w="28575" cap="rnd">
              <a:solidFill>
                <a:schemeClr val="accent4"/>
              </a:solidFill>
              <a:round/>
            </a:ln>
            <a:effectLst/>
          </c:spPr>
          <c:marker>
            <c:symbol val="none"/>
          </c:marker>
          <c:cat>
            <c:numRef>
              <c:f>WMTC!$B$11:$B$1811</c:f>
              <c:numCache>
                <c:formatCode>General</c:formatCode>
                <c:ptCount val="18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numCache>
            </c:numRef>
          </c:cat>
          <c:val>
            <c:numRef>
              <c:f>WMTC!$E$11:$E$1811</c:f>
              <c:numCache>
                <c:formatCode>General</c:formatCode>
                <c:ptCount val="18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c:v>
                </c:pt>
                <c:pt idx="23">
                  <c:v>2.6</c:v>
                </c:pt>
                <c:pt idx="24">
                  <c:v>4.8</c:v>
                </c:pt>
                <c:pt idx="25">
                  <c:v>7.2</c:v>
                </c:pt>
                <c:pt idx="26">
                  <c:v>9.6</c:v>
                </c:pt>
                <c:pt idx="27">
                  <c:v>12</c:v>
                </c:pt>
                <c:pt idx="28">
                  <c:v>14.3</c:v>
                </c:pt>
                <c:pt idx="29">
                  <c:v>16.600000000000001</c:v>
                </c:pt>
                <c:pt idx="30">
                  <c:v>18.899999999999999</c:v>
                </c:pt>
                <c:pt idx="31">
                  <c:v>21.2</c:v>
                </c:pt>
                <c:pt idx="32">
                  <c:v>23.5</c:v>
                </c:pt>
                <c:pt idx="33">
                  <c:v>25.6</c:v>
                </c:pt>
                <c:pt idx="34">
                  <c:v>27.1</c:v>
                </c:pt>
                <c:pt idx="35">
                  <c:v>28</c:v>
                </c:pt>
                <c:pt idx="36">
                  <c:v>28.7</c:v>
                </c:pt>
                <c:pt idx="37">
                  <c:v>29.2</c:v>
                </c:pt>
                <c:pt idx="38">
                  <c:v>29.8</c:v>
                </c:pt>
                <c:pt idx="39">
                  <c:v>30.4</c:v>
                </c:pt>
                <c:pt idx="40">
                  <c:v>29.6</c:v>
                </c:pt>
                <c:pt idx="41">
                  <c:v>28.7</c:v>
                </c:pt>
                <c:pt idx="42">
                  <c:v>27.9</c:v>
                </c:pt>
                <c:pt idx="43">
                  <c:v>27.5</c:v>
                </c:pt>
                <c:pt idx="44">
                  <c:v>27.3</c:v>
                </c:pt>
                <c:pt idx="45">
                  <c:v>27.4</c:v>
                </c:pt>
                <c:pt idx="46">
                  <c:v>27.5</c:v>
                </c:pt>
                <c:pt idx="47">
                  <c:v>27.6</c:v>
                </c:pt>
                <c:pt idx="48">
                  <c:v>27.6</c:v>
                </c:pt>
                <c:pt idx="49">
                  <c:v>27.6</c:v>
                </c:pt>
                <c:pt idx="50">
                  <c:v>27.7</c:v>
                </c:pt>
                <c:pt idx="51">
                  <c:v>27.8</c:v>
                </c:pt>
                <c:pt idx="52">
                  <c:v>28.1</c:v>
                </c:pt>
                <c:pt idx="53">
                  <c:v>28.6</c:v>
                </c:pt>
                <c:pt idx="54">
                  <c:v>29</c:v>
                </c:pt>
                <c:pt idx="55">
                  <c:v>29.2</c:v>
                </c:pt>
                <c:pt idx="56">
                  <c:v>29.5</c:v>
                </c:pt>
                <c:pt idx="57">
                  <c:v>29.7</c:v>
                </c:pt>
                <c:pt idx="58">
                  <c:v>30.1</c:v>
                </c:pt>
                <c:pt idx="59">
                  <c:v>30.5</c:v>
                </c:pt>
                <c:pt idx="60">
                  <c:v>30.7</c:v>
                </c:pt>
                <c:pt idx="61">
                  <c:v>29.7</c:v>
                </c:pt>
                <c:pt idx="62">
                  <c:v>27</c:v>
                </c:pt>
                <c:pt idx="63">
                  <c:v>23</c:v>
                </c:pt>
                <c:pt idx="64">
                  <c:v>18.7</c:v>
                </c:pt>
                <c:pt idx="65">
                  <c:v>14.2</c:v>
                </c:pt>
                <c:pt idx="66">
                  <c:v>9.4</c:v>
                </c:pt>
                <c:pt idx="67">
                  <c:v>4.9000000000000004</c:v>
                </c:pt>
                <c:pt idx="68">
                  <c:v>2</c:v>
                </c:pt>
                <c:pt idx="69">
                  <c:v>0</c:v>
                </c:pt>
                <c:pt idx="70">
                  <c:v>0</c:v>
                </c:pt>
                <c:pt idx="71">
                  <c:v>0</c:v>
                </c:pt>
                <c:pt idx="72">
                  <c:v>0</c:v>
                </c:pt>
                <c:pt idx="73">
                  <c:v>0</c:v>
                </c:pt>
                <c:pt idx="74">
                  <c:v>1.7</c:v>
                </c:pt>
                <c:pt idx="75">
                  <c:v>5.8</c:v>
                </c:pt>
                <c:pt idx="76">
                  <c:v>11.8</c:v>
                </c:pt>
                <c:pt idx="77">
                  <c:v>18.3</c:v>
                </c:pt>
                <c:pt idx="78">
                  <c:v>24.5</c:v>
                </c:pt>
                <c:pt idx="79">
                  <c:v>29.4</c:v>
                </c:pt>
                <c:pt idx="80">
                  <c:v>32.5</c:v>
                </c:pt>
                <c:pt idx="81">
                  <c:v>34.200000000000003</c:v>
                </c:pt>
                <c:pt idx="82">
                  <c:v>34.4</c:v>
                </c:pt>
                <c:pt idx="83">
                  <c:v>34.5</c:v>
                </c:pt>
                <c:pt idx="84">
                  <c:v>34.6</c:v>
                </c:pt>
                <c:pt idx="85">
                  <c:v>34.700000000000003</c:v>
                </c:pt>
                <c:pt idx="86">
                  <c:v>34.799999999999997</c:v>
                </c:pt>
                <c:pt idx="87">
                  <c:v>35.200000000000003</c:v>
                </c:pt>
                <c:pt idx="88">
                  <c:v>36</c:v>
                </c:pt>
                <c:pt idx="89">
                  <c:v>37</c:v>
                </c:pt>
                <c:pt idx="90">
                  <c:v>37.9</c:v>
                </c:pt>
                <c:pt idx="91">
                  <c:v>38.6</c:v>
                </c:pt>
                <c:pt idx="92">
                  <c:v>38.799999999999997</c:v>
                </c:pt>
                <c:pt idx="93">
                  <c:v>38.799999999999997</c:v>
                </c:pt>
                <c:pt idx="94">
                  <c:v>38.700000000000003</c:v>
                </c:pt>
                <c:pt idx="95">
                  <c:v>38.5</c:v>
                </c:pt>
                <c:pt idx="96">
                  <c:v>38</c:v>
                </c:pt>
                <c:pt idx="97">
                  <c:v>37.4</c:v>
                </c:pt>
                <c:pt idx="98">
                  <c:v>36.9</c:v>
                </c:pt>
                <c:pt idx="99">
                  <c:v>36.6</c:v>
                </c:pt>
                <c:pt idx="100">
                  <c:v>36.4</c:v>
                </c:pt>
                <c:pt idx="101">
                  <c:v>36.4</c:v>
                </c:pt>
                <c:pt idx="102">
                  <c:v>36.5</c:v>
                </c:pt>
                <c:pt idx="103">
                  <c:v>36.700000000000003</c:v>
                </c:pt>
                <c:pt idx="104">
                  <c:v>36.9</c:v>
                </c:pt>
                <c:pt idx="105">
                  <c:v>37</c:v>
                </c:pt>
                <c:pt idx="106">
                  <c:v>37.200000000000003</c:v>
                </c:pt>
                <c:pt idx="107">
                  <c:v>37.299999999999997</c:v>
                </c:pt>
                <c:pt idx="108">
                  <c:v>37.4</c:v>
                </c:pt>
                <c:pt idx="109">
                  <c:v>37.299999999999997</c:v>
                </c:pt>
                <c:pt idx="110">
                  <c:v>36.799999999999997</c:v>
                </c:pt>
                <c:pt idx="111">
                  <c:v>35.799999999999997</c:v>
                </c:pt>
                <c:pt idx="112">
                  <c:v>34.700000000000003</c:v>
                </c:pt>
                <c:pt idx="113">
                  <c:v>31.8</c:v>
                </c:pt>
                <c:pt idx="114">
                  <c:v>28.9</c:v>
                </c:pt>
                <c:pt idx="115">
                  <c:v>26.7</c:v>
                </c:pt>
                <c:pt idx="116">
                  <c:v>24.6</c:v>
                </c:pt>
                <c:pt idx="117">
                  <c:v>25.2</c:v>
                </c:pt>
                <c:pt idx="118">
                  <c:v>26.2</c:v>
                </c:pt>
                <c:pt idx="119">
                  <c:v>27.6</c:v>
                </c:pt>
                <c:pt idx="120">
                  <c:v>29.2</c:v>
                </c:pt>
                <c:pt idx="121">
                  <c:v>31</c:v>
                </c:pt>
                <c:pt idx="122">
                  <c:v>32.799999999999997</c:v>
                </c:pt>
                <c:pt idx="123">
                  <c:v>34.299999999999997</c:v>
                </c:pt>
                <c:pt idx="124">
                  <c:v>35.1</c:v>
                </c:pt>
                <c:pt idx="125">
                  <c:v>35.299999999999997</c:v>
                </c:pt>
                <c:pt idx="126">
                  <c:v>35.1</c:v>
                </c:pt>
                <c:pt idx="127">
                  <c:v>34.6</c:v>
                </c:pt>
                <c:pt idx="128">
                  <c:v>33.700000000000003</c:v>
                </c:pt>
                <c:pt idx="129">
                  <c:v>32.200000000000003</c:v>
                </c:pt>
                <c:pt idx="130">
                  <c:v>29.6</c:v>
                </c:pt>
                <c:pt idx="131">
                  <c:v>26</c:v>
                </c:pt>
                <c:pt idx="132">
                  <c:v>22</c:v>
                </c:pt>
                <c:pt idx="133">
                  <c:v>18.5</c:v>
                </c:pt>
                <c:pt idx="134">
                  <c:v>16.600000000000001</c:v>
                </c:pt>
                <c:pt idx="135">
                  <c:v>17.600000000000001</c:v>
                </c:pt>
                <c:pt idx="136">
                  <c:v>21</c:v>
                </c:pt>
                <c:pt idx="137">
                  <c:v>25.2</c:v>
                </c:pt>
                <c:pt idx="138">
                  <c:v>29.1</c:v>
                </c:pt>
                <c:pt idx="139">
                  <c:v>31.4</c:v>
                </c:pt>
                <c:pt idx="140">
                  <c:v>31.9</c:v>
                </c:pt>
                <c:pt idx="141">
                  <c:v>31.4</c:v>
                </c:pt>
                <c:pt idx="142">
                  <c:v>30.6</c:v>
                </c:pt>
                <c:pt idx="143">
                  <c:v>29.5</c:v>
                </c:pt>
                <c:pt idx="144">
                  <c:v>28</c:v>
                </c:pt>
                <c:pt idx="145">
                  <c:v>24.9</c:v>
                </c:pt>
                <c:pt idx="146">
                  <c:v>20.2</c:v>
                </c:pt>
                <c:pt idx="147">
                  <c:v>14.8</c:v>
                </c:pt>
                <c:pt idx="148">
                  <c:v>9.5</c:v>
                </c:pt>
                <c:pt idx="149">
                  <c:v>4.8</c:v>
                </c:pt>
                <c:pt idx="150">
                  <c:v>1.4</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2</c:v>
                </c:pt>
                <c:pt idx="184">
                  <c:v>6</c:v>
                </c:pt>
                <c:pt idx="185">
                  <c:v>12.4</c:v>
                </c:pt>
                <c:pt idx="186">
                  <c:v>21.4</c:v>
                </c:pt>
                <c:pt idx="187">
                  <c:v>30</c:v>
                </c:pt>
                <c:pt idx="188">
                  <c:v>37.1</c:v>
                </c:pt>
                <c:pt idx="189">
                  <c:v>42.5</c:v>
                </c:pt>
                <c:pt idx="190">
                  <c:v>46.6</c:v>
                </c:pt>
                <c:pt idx="191">
                  <c:v>49.8</c:v>
                </c:pt>
                <c:pt idx="192">
                  <c:v>52.4</c:v>
                </c:pt>
                <c:pt idx="193">
                  <c:v>54.4</c:v>
                </c:pt>
                <c:pt idx="194">
                  <c:v>55.6</c:v>
                </c:pt>
                <c:pt idx="195">
                  <c:v>56.1</c:v>
                </c:pt>
                <c:pt idx="196">
                  <c:v>56.2</c:v>
                </c:pt>
                <c:pt idx="197">
                  <c:v>56.2</c:v>
                </c:pt>
                <c:pt idx="198">
                  <c:v>56.2</c:v>
                </c:pt>
                <c:pt idx="199">
                  <c:v>56.7</c:v>
                </c:pt>
                <c:pt idx="200">
                  <c:v>57.2</c:v>
                </c:pt>
                <c:pt idx="201">
                  <c:v>57.7</c:v>
                </c:pt>
                <c:pt idx="202">
                  <c:v>58.2</c:v>
                </c:pt>
                <c:pt idx="203">
                  <c:v>58.7</c:v>
                </c:pt>
                <c:pt idx="204">
                  <c:v>59.3</c:v>
                </c:pt>
                <c:pt idx="205">
                  <c:v>59.8</c:v>
                </c:pt>
                <c:pt idx="206">
                  <c:v>60</c:v>
                </c:pt>
                <c:pt idx="207">
                  <c:v>60</c:v>
                </c:pt>
                <c:pt idx="208">
                  <c:v>59.9</c:v>
                </c:pt>
                <c:pt idx="209">
                  <c:v>59.9</c:v>
                </c:pt>
                <c:pt idx="210">
                  <c:v>59.9</c:v>
                </c:pt>
                <c:pt idx="211">
                  <c:v>59.9</c:v>
                </c:pt>
                <c:pt idx="212">
                  <c:v>59.9</c:v>
                </c:pt>
                <c:pt idx="213">
                  <c:v>59.8</c:v>
                </c:pt>
                <c:pt idx="214">
                  <c:v>59.6</c:v>
                </c:pt>
                <c:pt idx="215">
                  <c:v>59.1</c:v>
                </c:pt>
                <c:pt idx="216">
                  <c:v>57.1</c:v>
                </c:pt>
                <c:pt idx="217">
                  <c:v>53.2</c:v>
                </c:pt>
                <c:pt idx="218">
                  <c:v>48.3</c:v>
                </c:pt>
                <c:pt idx="219">
                  <c:v>43.9</c:v>
                </c:pt>
                <c:pt idx="220">
                  <c:v>40.299999999999997</c:v>
                </c:pt>
                <c:pt idx="221">
                  <c:v>39.5</c:v>
                </c:pt>
                <c:pt idx="222">
                  <c:v>41.3</c:v>
                </c:pt>
                <c:pt idx="223">
                  <c:v>45.2</c:v>
                </c:pt>
                <c:pt idx="224">
                  <c:v>50.1</c:v>
                </c:pt>
                <c:pt idx="225">
                  <c:v>53.7</c:v>
                </c:pt>
                <c:pt idx="226">
                  <c:v>55.8</c:v>
                </c:pt>
                <c:pt idx="227">
                  <c:v>55.8</c:v>
                </c:pt>
                <c:pt idx="228">
                  <c:v>54.7</c:v>
                </c:pt>
                <c:pt idx="229">
                  <c:v>53.3</c:v>
                </c:pt>
                <c:pt idx="230">
                  <c:v>52.3</c:v>
                </c:pt>
                <c:pt idx="231">
                  <c:v>52</c:v>
                </c:pt>
                <c:pt idx="232">
                  <c:v>52.1</c:v>
                </c:pt>
                <c:pt idx="233">
                  <c:v>51.8</c:v>
                </c:pt>
                <c:pt idx="234">
                  <c:v>50.8</c:v>
                </c:pt>
                <c:pt idx="235">
                  <c:v>49.2</c:v>
                </c:pt>
                <c:pt idx="236">
                  <c:v>47.5</c:v>
                </c:pt>
                <c:pt idx="237">
                  <c:v>45.7</c:v>
                </c:pt>
                <c:pt idx="238">
                  <c:v>43.9</c:v>
                </c:pt>
                <c:pt idx="239">
                  <c:v>42</c:v>
                </c:pt>
                <c:pt idx="240">
                  <c:v>40.200000000000003</c:v>
                </c:pt>
                <c:pt idx="241">
                  <c:v>38.299999999999997</c:v>
                </c:pt>
                <c:pt idx="242">
                  <c:v>36.4</c:v>
                </c:pt>
                <c:pt idx="243">
                  <c:v>34.6</c:v>
                </c:pt>
                <c:pt idx="244">
                  <c:v>32.700000000000003</c:v>
                </c:pt>
                <c:pt idx="245">
                  <c:v>30.6</c:v>
                </c:pt>
                <c:pt idx="246">
                  <c:v>28.1</c:v>
                </c:pt>
                <c:pt idx="247">
                  <c:v>25.5</c:v>
                </c:pt>
                <c:pt idx="248">
                  <c:v>23.1</c:v>
                </c:pt>
                <c:pt idx="249">
                  <c:v>21.2</c:v>
                </c:pt>
                <c:pt idx="250">
                  <c:v>19.5</c:v>
                </c:pt>
                <c:pt idx="251">
                  <c:v>17.8</c:v>
                </c:pt>
                <c:pt idx="252">
                  <c:v>15.3</c:v>
                </c:pt>
                <c:pt idx="253">
                  <c:v>11.5</c:v>
                </c:pt>
                <c:pt idx="254">
                  <c:v>7.2</c:v>
                </c:pt>
                <c:pt idx="255">
                  <c:v>2.5</c:v>
                </c:pt>
                <c:pt idx="256">
                  <c:v>0</c:v>
                </c:pt>
                <c:pt idx="257">
                  <c:v>0</c:v>
                </c:pt>
                <c:pt idx="258">
                  <c:v>0</c:v>
                </c:pt>
                <c:pt idx="259">
                  <c:v>0</c:v>
                </c:pt>
                <c:pt idx="260">
                  <c:v>0</c:v>
                </c:pt>
                <c:pt idx="261">
                  <c:v>0</c:v>
                </c:pt>
                <c:pt idx="262">
                  <c:v>0</c:v>
                </c:pt>
                <c:pt idx="263">
                  <c:v>0</c:v>
                </c:pt>
                <c:pt idx="264">
                  <c:v>0</c:v>
                </c:pt>
                <c:pt idx="265">
                  <c:v>0</c:v>
                </c:pt>
                <c:pt idx="266">
                  <c:v>0</c:v>
                </c:pt>
                <c:pt idx="267">
                  <c:v>0.5</c:v>
                </c:pt>
                <c:pt idx="268">
                  <c:v>2.9</c:v>
                </c:pt>
                <c:pt idx="269">
                  <c:v>8.1999999999999993</c:v>
                </c:pt>
                <c:pt idx="270">
                  <c:v>13.2</c:v>
                </c:pt>
                <c:pt idx="271">
                  <c:v>17.8</c:v>
                </c:pt>
                <c:pt idx="272">
                  <c:v>21.4</c:v>
                </c:pt>
                <c:pt idx="273">
                  <c:v>24.1</c:v>
                </c:pt>
                <c:pt idx="274">
                  <c:v>26.4</c:v>
                </c:pt>
                <c:pt idx="275">
                  <c:v>28.4</c:v>
                </c:pt>
                <c:pt idx="276">
                  <c:v>29.9</c:v>
                </c:pt>
                <c:pt idx="277">
                  <c:v>30.5</c:v>
                </c:pt>
                <c:pt idx="278">
                  <c:v>30.5</c:v>
                </c:pt>
                <c:pt idx="279">
                  <c:v>30.3</c:v>
                </c:pt>
                <c:pt idx="280">
                  <c:v>30.2</c:v>
                </c:pt>
                <c:pt idx="281">
                  <c:v>30.1</c:v>
                </c:pt>
                <c:pt idx="282">
                  <c:v>30.1</c:v>
                </c:pt>
                <c:pt idx="283">
                  <c:v>30.1</c:v>
                </c:pt>
                <c:pt idx="284">
                  <c:v>30.1</c:v>
                </c:pt>
                <c:pt idx="285">
                  <c:v>30.1</c:v>
                </c:pt>
                <c:pt idx="286">
                  <c:v>30.1</c:v>
                </c:pt>
                <c:pt idx="287">
                  <c:v>30.2</c:v>
                </c:pt>
                <c:pt idx="288">
                  <c:v>30.4</c:v>
                </c:pt>
                <c:pt idx="289">
                  <c:v>31</c:v>
                </c:pt>
                <c:pt idx="290">
                  <c:v>31.8</c:v>
                </c:pt>
                <c:pt idx="291">
                  <c:v>32.700000000000003</c:v>
                </c:pt>
                <c:pt idx="292">
                  <c:v>33.6</c:v>
                </c:pt>
                <c:pt idx="293">
                  <c:v>34.4</c:v>
                </c:pt>
                <c:pt idx="294">
                  <c:v>35</c:v>
                </c:pt>
                <c:pt idx="295">
                  <c:v>35.4</c:v>
                </c:pt>
                <c:pt idx="296">
                  <c:v>35.5</c:v>
                </c:pt>
                <c:pt idx="297">
                  <c:v>35.299999999999997</c:v>
                </c:pt>
                <c:pt idx="298">
                  <c:v>34.9</c:v>
                </c:pt>
                <c:pt idx="299">
                  <c:v>33.9</c:v>
                </c:pt>
                <c:pt idx="300">
                  <c:v>32.4</c:v>
                </c:pt>
                <c:pt idx="301">
                  <c:v>30.6</c:v>
                </c:pt>
                <c:pt idx="302">
                  <c:v>28.9</c:v>
                </c:pt>
                <c:pt idx="303">
                  <c:v>27.8</c:v>
                </c:pt>
                <c:pt idx="304">
                  <c:v>27.2</c:v>
                </c:pt>
                <c:pt idx="305">
                  <c:v>26.9</c:v>
                </c:pt>
                <c:pt idx="306">
                  <c:v>26.5</c:v>
                </c:pt>
                <c:pt idx="307">
                  <c:v>26.1</c:v>
                </c:pt>
                <c:pt idx="308">
                  <c:v>25.7</c:v>
                </c:pt>
                <c:pt idx="309">
                  <c:v>25.5</c:v>
                </c:pt>
                <c:pt idx="310">
                  <c:v>25.7</c:v>
                </c:pt>
                <c:pt idx="311">
                  <c:v>26.4</c:v>
                </c:pt>
                <c:pt idx="312">
                  <c:v>27.3</c:v>
                </c:pt>
                <c:pt idx="313">
                  <c:v>28.1</c:v>
                </c:pt>
                <c:pt idx="314">
                  <c:v>27.9</c:v>
                </c:pt>
                <c:pt idx="315">
                  <c:v>26</c:v>
                </c:pt>
                <c:pt idx="316">
                  <c:v>22.7</c:v>
                </c:pt>
                <c:pt idx="317">
                  <c:v>19</c:v>
                </c:pt>
                <c:pt idx="318">
                  <c:v>16</c:v>
                </c:pt>
                <c:pt idx="319">
                  <c:v>14.6</c:v>
                </c:pt>
                <c:pt idx="320">
                  <c:v>15.2</c:v>
                </c:pt>
                <c:pt idx="321">
                  <c:v>16.899999999999999</c:v>
                </c:pt>
                <c:pt idx="322">
                  <c:v>19.3</c:v>
                </c:pt>
                <c:pt idx="323">
                  <c:v>22</c:v>
                </c:pt>
                <c:pt idx="324">
                  <c:v>24.6</c:v>
                </c:pt>
                <c:pt idx="325">
                  <c:v>26.8</c:v>
                </c:pt>
                <c:pt idx="326">
                  <c:v>27.9</c:v>
                </c:pt>
                <c:pt idx="327">
                  <c:v>28.1</c:v>
                </c:pt>
                <c:pt idx="328">
                  <c:v>27.7</c:v>
                </c:pt>
                <c:pt idx="329">
                  <c:v>27.2</c:v>
                </c:pt>
                <c:pt idx="330">
                  <c:v>26.8</c:v>
                </c:pt>
                <c:pt idx="331">
                  <c:v>26.6</c:v>
                </c:pt>
                <c:pt idx="332">
                  <c:v>26.8</c:v>
                </c:pt>
                <c:pt idx="333">
                  <c:v>27</c:v>
                </c:pt>
                <c:pt idx="334">
                  <c:v>27.2</c:v>
                </c:pt>
                <c:pt idx="335">
                  <c:v>27.4</c:v>
                </c:pt>
                <c:pt idx="336">
                  <c:v>27.6</c:v>
                </c:pt>
                <c:pt idx="337">
                  <c:v>27.7</c:v>
                </c:pt>
                <c:pt idx="338">
                  <c:v>27.9</c:v>
                </c:pt>
                <c:pt idx="339">
                  <c:v>28.1</c:v>
                </c:pt>
                <c:pt idx="340">
                  <c:v>28.3</c:v>
                </c:pt>
                <c:pt idx="341">
                  <c:v>28.6</c:v>
                </c:pt>
                <c:pt idx="342">
                  <c:v>29</c:v>
                </c:pt>
                <c:pt idx="343">
                  <c:v>29.6</c:v>
                </c:pt>
                <c:pt idx="344">
                  <c:v>30.1</c:v>
                </c:pt>
                <c:pt idx="345">
                  <c:v>30.5</c:v>
                </c:pt>
                <c:pt idx="346">
                  <c:v>30.7</c:v>
                </c:pt>
                <c:pt idx="347">
                  <c:v>30.8</c:v>
                </c:pt>
                <c:pt idx="348">
                  <c:v>30.8</c:v>
                </c:pt>
                <c:pt idx="349">
                  <c:v>30.8</c:v>
                </c:pt>
                <c:pt idx="350">
                  <c:v>30.8</c:v>
                </c:pt>
                <c:pt idx="351">
                  <c:v>30.8</c:v>
                </c:pt>
                <c:pt idx="352">
                  <c:v>30.8</c:v>
                </c:pt>
                <c:pt idx="353">
                  <c:v>30.8</c:v>
                </c:pt>
                <c:pt idx="354">
                  <c:v>30.9</c:v>
                </c:pt>
                <c:pt idx="355">
                  <c:v>30.9</c:v>
                </c:pt>
                <c:pt idx="356">
                  <c:v>30.9</c:v>
                </c:pt>
                <c:pt idx="357">
                  <c:v>30.8</c:v>
                </c:pt>
                <c:pt idx="358">
                  <c:v>30.4</c:v>
                </c:pt>
                <c:pt idx="359">
                  <c:v>29.6</c:v>
                </c:pt>
                <c:pt idx="360">
                  <c:v>28.4</c:v>
                </c:pt>
                <c:pt idx="361">
                  <c:v>27.1</c:v>
                </c:pt>
                <c:pt idx="362">
                  <c:v>26</c:v>
                </c:pt>
                <c:pt idx="363">
                  <c:v>25.4</c:v>
                </c:pt>
                <c:pt idx="364">
                  <c:v>25.5</c:v>
                </c:pt>
                <c:pt idx="365">
                  <c:v>26.3</c:v>
                </c:pt>
                <c:pt idx="366">
                  <c:v>27.3</c:v>
                </c:pt>
                <c:pt idx="367">
                  <c:v>28.4</c:v>
                </c:pt>
                <c:pt idx="368">
                  <c:v>29.2</c:v>
                </c:pt>
                <c:pt idx="369">
                  <c:v>29.5</c:v>
                </c:pt>
                <c:pt idx="370">
                  <c:v>29.5</c:v>
                </c:pt>
                <c:pt idx="371">
                  <c:v>29</c:v>
                </c:pt>
                <c:pt idx="372">
                  <c:v>28.1</c:v>
                </c:pt>
                <c:pt idx="373">
                  <c:v>27.2</c:v>
                </c:pt>
                <c:pt idx="374">
                  <c:v>26.3</c:v>
                </c:pt>
                <c:pt idx="375">
                  <c:v>25.7</c:v>
                </c:pt>
                <c:pt idx="376">
                  <c:v>25.5</c:v>
                </c:pt>
                <c:pt idx="377">
                  <c:v>25.6</c:v>
                </c:pt>
                <c:pt idx="378">
                  <c:v>26</c:v>
                </c:pt>
                <c:pt idx="379">
                  <c:v>26.4</c:v>
                </c:pt>
                <c:pt idx="380">
                  <c:v>27</c:v>
                </c:pt>
                <c:pt idx="381">
                  <c:v>27.7</c:v>
                </c:pt>
                <c:pt idx="382">
                  <c:v>28.5</c:v>
                </c:pt>
                <c:pt idx="383">
                  <c:v>29.4</c:v>
                </c:pt>
                <c:pt idx="384">
                  <c:v>30.2</c:v>
                </c:pt>
                <c:pt idx="385">
                  <c:v>30.5</c:v>
                </c:pt>
                <c:pt idx="386">
                  <c:v>30.3</c:v>
                </c:pt>
                <c:pt idx="387">
                  <c:v>29.5</c:v>
                </c:pt>
                <c:pt idx="388">
                  <c:v>28.7</c:v>
                </c:pt>
                <c:pt idx="389">
                  <c:v>27.9</c:v>
                </c:pt>
                <c:pt idx="390">
                  <c:v>27.5</c:v>
                </c:pt>
                <c:pt idx="391">
                  <c:v>27.3</c:v>
                </c:pt>
                <c:pt idx="392">
                  <c:v>27</c:v>
                </c:pt>
                <c:pt idx="393">
                  <c:v>26.5</c:v>
                </c:pt>
                <c:pt idx="394">
                  <c:v>25.8</c:v>
                </c:pt>
                <c:pt idx="395">
                  <c:v>25</c:v>
                </c:pt>
                <c:pt idx="396">
                  <c:v>21.5</c:v>
                </c:pt>
                <c:pt idx="397">
                  <c:v>16</c:v>
                </c:pt>
                <c:pt idx="398">
                  <c:v>10</c:v>
                </c:pt>
                <c:pt idx="399">
                  <c:v>5</c:v>
                </c:pt>
                <c:pt idx="400">
                  <c:v>2.2000000000000002</c:v>
                </c:pt>
                <c:pt idx="401">
                  <c:v>1</c:v>
                </c:pt>
                <c:pt idx="402">
                  <c:v>0</c:v>
                </c:pt>
                <c:pt idx="403">
                  <c:v>0</c:v>
                </c:pt>
                <c:pt idx="404">
                  <c:v>0</c:v>
                </c:pt>
                <c:pt idx="405">
                  <c:v>0</c:v>
                </c:pt>
                <c:pt idx="406">
                  <c:v>0</c:v>
                </c:pt>
                <c:pt idx="407">
                  <c:v>0</c:v>
                </c:pt>
                <c:pt idx="408">
                  <c:v>1.2</c:v>
                </c:pt>
                <c:pt idx="409">
                  <c:v>3.2</c:v>
                </c:pt>
                <c:pt idx="410">
                  <c:v>5.9</c:v>
                </c:pt>
                <c:pt idx="411">
                  <c:v>8.8000000000000007</c:v>
                </c:pt>
                <c:pt idx="412">
                  <c:v>12</c:v>
                </c:pt>
                <c:pt idx="413">
                  <c:v>15.4</c:v>
                </c:pt>
                <c:pt idx="414">
                  <c:v>18.899999999999999</c:v>
                </c:pt>
                <c:pt idx="415">
                  <c:v>22.1</c:v>
                </c:pt>
                <c:pt idx="416">
                  <c:v>24.8</c:v>
                </c:pt>
                <c:pt idx="417">
                  <c:v>26.8</c:v>
                </c:pt>
                <c:pt idx="418">
                  <c:v>28.7</c:v>
                </c:pt>
                <c:pt idx="419">
                  <c:v>30.6</c:v>
                </c:pt>
                <c:pt idx="420">
                  <c:v>32.4</c:v>
                </c:pt>
                <c:pt idx="421">
                  <c:v>34</c:v>
                </c:pt>
                <c:pt idx="422">
                  <c:v>35.4</c:v>
                </c:pt>
                <c:pt idx="423">
                  <c:v>36.5</c:v>
                </c:pt>
                <c:pt idx="424">
                  <c:v>37.5</c:v>
                </c:pt>
                <c:pt idx="425">
                  <c:v>38.6</c:v>
                </c:pt>
                <c:pt idx="426">
                  <c:v>39.700000000000003</c:v>
                </c:pt>
                <c:pt idx="427">
                  <c:v>40.700000000000003</c:v>
                </c:pt>
                <c:pt idx="428">
                  <c:v>41.5</c:v>
                </c:pt>
                <c:pt idx="429">
                  <c:v>41.7</c:v>
                </c:pt>
                <c:pt idx="430">
                  <c:v>41.5</c:v>
                </c:pt>
                <c:pt idx="431">
                  <c:v>41</c:v>
                </c:pt>
                <c:pt idx="432">
                  <c:v>40.6</c:v>
                </c:pt>
                <c:pt idx="433">
                  <c:v>40.299999999999997</c:v>
                </c:pt>
                <c:pt idx="434">
                  <c:v>40.200000000000003</c:v>
                </c:pt>
                <c:pt idx="435">
                  <c:v>40.1</c:v>
                </c:pt>
                <c:pt idx="436">
                  <c:v>39.799999999999997</c:v>
                </c:pt>
                <c:pt idx="437">
                  <c:v>38.9</c:v>
                </c:pt>
                <c:pt idx="438">
                  <c:v>37.5</c:v>
                </c:pt>
                <c:pt idx="439">
                  <c:v>35.799999999999997</c:v>
                </c:pt>
                <c:pt idx="440">
                  <c:v>34.200000000000003</c:v>
                </c:pt>
                <c:pt idx="441">
                  <c:v>32.5</c:v>
                </c:pt>
                <c:pt idx="442">
                  <c:v>30.9</c:v>
                </c:pt>
                <c:pt idx="443">
                  <c:v>29.4</c:v>
                </c:pt>
                <c:pt idx="444">
                  <c:v>28</c:v>
                </c:pt>
                <c:pt idx="445">
                  <c:v>26.5</c:v>
                </c:pt>
                <c:pt idx="446">
                  <c:v>25</c:v>
                </c:pt>
                <c:pt idx="447">
                  <c:v>23.5</c:v>
                </c:pt>
                <c:pt idx="448">
                  <c:v>21.9</c:v>
                </c:pt>
                <c:pt idx="449">
                  <c:v>20.399999999999999</c:v>
                </c:pt>
                <c:pt idx="450">
                  <c:v>19.399999999999999</c:v>
                </c:pt>
                <c:pt idx="451">
                  <c:v>18.8</c:v>
                </c:pt>
                <c:pt idx="452">
                  <c:v>18.399999999999999</c:v>
                </c:pt>
                <c:pt idx="453">
                  <c:v>18</c:v>
                </c:pt>
                <c:pt idx="454">
                  <c:v>17.5</c:v>
                </c:pt>
                <c:pt idx="455">
                  <c:v>16.899999999999999</c:v>
                </c:pt>
                <c:pt idx="456">
                  <c:v>16.399999999999999</c:v>
                </c:pt>
                <c:pt idx="457">
                  <c:v>16.600000000000001</c:v>
                </c:pt>
                <c:pt idx="458">
                  <c:v>17.7</c:v>
                </c:pt>
                <c:pt idx="459">
                  <c:v>19.399999999999999</c:v>
                </c:pt>
                <c:pt idx="460">
                  <c:v>20.9</c:v>
                </c:pt>
                <c:pt idx="461">
                  <c:v>22.3</c:v>
                </c:pt>
                <c:pt idx="462">
                  <c:v>23.2</c:v>
                </c:pt>
                <c:pt idx="463">
                  <c:v>23.2</c:v>
                </c:pt>
                <c:pt idx="464">
                  <c:v>22.2</c:v>
                </c:pt>
                <c:pt idx="465">
                  <c:v>20.3</c:v>
                </c:pt>
                <c:pt idx="466">
                  <c:v>17.899999999999999</c:v>
                </c:pt>
                <c:pt idx="467">
                  <c:v>15.2</c:v>
                </c:pt>
                <c:pt idx="468">
                  <c:v>12.3</c:v>
                </c:pt>
                <c:pt idx="469">
                  <c:v>9.3000000000000007</c:v>
                </c:pt>
                <c:pt idx="470">
                  <c:v>6.4</c:v>
                </c:pt>
                <c:pt idx="471">
                  <c:v>3.8</c:v>
                </c:pt>
                <c:pt idx="472">
                  <c:v>2</c:v>
                </c:pt>
                <c:pt idx="473">
                  <c:v>0.9</c:v>
                </c:pt>
                <c:pt idx="474">
                  <c:v>0</c:v>
                </c:pt>
                <c:pt idx="475">
                  <c:v>0</c:v>
                </c:pt>
                <c:pt idx="476">
                  <c:v>0</c:v>
                </c:pt>
                <c:pt idx="477">
                  <c:v>0</c:v>
                </c:pt>
                <c:pt idx="478">
                  <c:v>0</c:v>
                </c:pt>
                <c:pt idx="479">
                  <c:v>0</c:v>
                </c:pt>
                <c:pt idx="480">
                  <c:v>0</c:v>
                </c:pt>
                <c:pt idx="481">
                  <c:v>0</c:v>
                </c:pt>
                <c:pt idx="482">
                  <c:v>0</c:v>
                </c:pt>
                <c:pt idx="483">
                  <c:v>0</c:v>
                </c:pt>
                <c:pt idx="484">
                  <c:v>0</c:v>
                </c:pt>
                <c:pt idx="485">
                  <c:v>0</c:v>
                </c:pt>
                <c:pt idx="486">
                  <c:v>1.4</c:v>
                </c:pt>
                <c:pt idx="487">
                  <c:v>4.5</c:v>
                </c:pt>
                <c:pt idx="488">
                  <c:v>8.8000000000000007</c:v>
                </c:pt>
                <c:pt idx="489">
                  <c:v>13.4</c:v>
                </c:pt>
                <c:pt idx="490">
                  <c:v>17.3</c:v>
                </c:pt>
                <c:pt idx="491">
                  <c:v>19.2</c:v>
                </c:pt>
                <c:pt idx="492">
                  <c:v>19.7</c:v>
                </c:pt>
                <c:pt idx="493">
                  <c:v>19.8</c:v>
                </c:pt>
                <c:pt idx="494">
                  <c:v>20.7</c:v>
                </c:pt>
                <c:pt idx="495">
                  <c:v>23.6</c:v>
                </c:pt>
                <c:pt idx="496">
                  <c:v>28.1</c:v>
                </c:pt>
                <c:pt idx="497">
                  <c:v>32.799999999999997</c:v>
                </c:pt>
                <c:pt idx="498">
                  <c:v>36.299999999999997</c:v>
                </c:pt>
                <c:pt idx="499">
                  <c:v>37.1</c:v>
                </c:pt>
                <c:pt idx="500">
                  <c:v>35.1</c:v>
                </c:pt>
                <c:pt idx="501">
                  <c:v>31.1</c:v>
                </c:pt>
                <c:pt idx="502">
                  <c:v>28</c:v>
                </c:pt>
                <c:pt idx="503">
                  <c:v>27.5</c:v>
                </c:pt>
                <c:pt idx="504">
                  <c:v>29.5</c:v>
                </c:pt>
                <c:pt idx="505">
                  <c:v>34</c:v>
                </c:pt>
                <c:pt idx="506">
                  <c:v>37</c:v>
                </c:pt>
                <c:pt idx="507">
                  <c:v>38</c:v>
                </c:pt>
                <c:pt idx="508">
                  <c:v>36.1</c:v>
                </c:pt>
                <c:pt idx="509">
                  <c:v>31.5</c:v>
                </c:pt>
                <c:pt idx="510">
                  <c:v>24.5</c:v>
                </c:pt>
                <c:pt idx="511">
                  <c:v>17.5</c:v>
                </c:pt>
                <c:pt idx="512">
                  <c:v>10.5</c:v>
                </c:pt>
                <c:pt idx="513">
                  <c:v>4.5</c:v>
                </c:pt>
                <c:pt idx="514">
                  <c:v>1</c:v>
                </c:pt>
                <c:pt idx="515">
                  <c:v>0</c:v>
                </c:pt>
                <c:pt idx="516">
                  <c:v>0</c:v>
                </c:pt>
                <c:pt idx="517">
                  <c:v>0</c:v>
                </c:pt>
                <c:pt idx="518">
                  <c:v>0</c:v>
                </c:pt>
                <c:pt idx="519">
                  <c:v>2.9</c:v>
                </c:pt>
                <c:pt idx="520">
                  <c:v>8</c:v>
                </c:pt>
                <c:pt idx="521">
                  <c:v>16</c:v>
                </c:pt>
                <c:pt idx="522">
                  <c:v>24</c:v>
                </c:pt>
                <c:pt idx="523">
                  <c:v>32</c:v>
                </c:pt>
                <c:pt idx="524">
                  <c:v>38.799999999999997</c:v>
                </c:pt>
                <c:pt idx="525">
                  <c:v>43.1</c:v>
                </c:pt>
                <c:pt idx="526">
                  <c:v>46</c:v>
                </c:pt>
                <c:pt idx="527">
                  <c:v>47.5</c:v>
                </c:pt>
                <c:pt idx="528">
                  <c:v>47.5</c:v>
                </c:pt>
                <c:pt idx="529">
                  <c:v>44.8</c:v>
                </c:pt>
                <c:pt idx="530">
                  <c:v>40.1</c:v>
                </c:pt>
                <c:pt idx="531">
                  <c:v>33.799999999999997</c:v>
                </c:pt>
                <c:pt idx="532">
                  <c:v>27.2</c:v>
                </c:pt>
                <c:pt idx="533">
                  <c:v>20</c:v>
                </c:pt>
                <c:pt idx="534">
                  <c:v>12.8</c:v>
                </c:pt>
                <c:pt idx="535">
                  <c:v>7</c:v>
                </c:pt>
                <c:pt idx="536">
                  <c:v>2.2000000000000002</c:v>
                </c:pt>
                <c:pt idx="537">
                  <c:v>0</c:v>
                </c:pt>
                <c:pt idx="538">
                  <c:v>0</c:v>
                </c:pt>
                <c:pt idx="539">
                  <c:v>0</c:v>
                </c:pt>
                <c:pt idx="540">
                  <c:v>0</c:v>
                </c:pt>
                <c:pt idx="541">
                  <c:v>0</c:v>
                </c:pt>
                <c:pt idx="542">
                  <c:v>2.7</c:v>
                </c:pt>
                <c:pt idx="543">
                  <c:v>8</c:v>
                </c:pt>
                <c:pt idx="544">
                  <c:v>16</c:v>
                </c:pt>
                <c:pt idx="545">
                  <c:v>24</c:v>
                </c:pt>
                <c:pt idx="546">
                  <c:v>32</c:v>
                </c:pt>
                <c:pt idx="547">
                  <c:v>37.200000000000003</c:v>
                </c:pt>
                <c:pt idx="548">
                  <c:v>40.4</c:v>
                </c:pt>
                <c:pt idx="549">
                  <c:v>43.1</c:v>
                </c:pt>
                <c:pt idx="550">
                  <c:v>44.6</c:v>
                </c:pt>
                <c:pt idx="551">
                  <c:v>45.2</c:v>
                </c:pt>
                <c:pt idx="552">
                  <c:v>45.3</c:v>
                </c:pt>
                <c:pt idx="553">
                  <c:v>45.4</c:v>
                </c:pt>
                <c:pt idx="554">
                  <c:v>45.5</c:v>
                </c:pt>
                <c:pt idx="555">
                  <c:v>45.6</c:v>
                </c:pt>
                <c:pt idx="556">
                  <c:v>45.7</c:v>
                </c:pt>
                <c:pt idx="557">
                  <c:v>45.8</c:v>
                </c:pt>
                <c:pt idx="558">
                  <c:v>45.9</c:v>
                </c:pt>
                <c:pt idx="559">
                  <c:v>46</c:v>
                </c:pt>
                <c:pt idx="560">
                  <c:v>46.1</c:v>
                </c:pt>
                <c:pt idx="561">
                  <c:v>46.2</c:v>
                </c:pt>
                <c:pt idx="562">
                  <c:v>46.3</c:v>
                </c:pt>
                <c:pt idx="563">
                  <c:v>46.4</c:v>
                </c:pt>
                <c:pt idx="564">
                  <c:v>46.7</c:v>
                </c:pt>
                <c:pt idx="565">
                  <c:v>47.2</c:v>
                </c:pt>
                <c:pt idx="566">
                  <c:v>48</c:v>
                </c:pt>
                <c:pt idx="567">
                  <c:v>48.9</c:v>
                </c:pt>
                <c:pt idx="568">
                  <c:v>49.8</c:v>
                </c:pt>
                <c:pt idx="569">
                  <c:v>50.5</c:v>
                </c:pt>
                <c:pt idx="570">
                  <c:v>51</c:v>
                </c:pt>
                <c:pt idx="571">
                  <c:v>51.1</c:v>
                </c:pt>
                <c:pt idx="572">
                  <c:v>51</c:v>
                </c:pt>
                <c:pt idx="573">
                  <c:v>50.4</c:v>
                </c:pt>
                <c:pt idx="574">
                  <c:v>49</c:v>
                </c:pt>
                <c:pt idx="575">
                  <c:v>46.7</c:v>
                </c:pt>
                <c:pt idx="576">
                  <c:v>44</c:v>
                </c:pt>
                <c:pt idx="577">
                  <c:v>41.1</c:v>
                </c:pt>
                <c:pt idx="578">
                  <c:v>38.299999999999997</c:v>
                </c:pt>
                <c:pt idx="579">
                  <c:v>35.4</c:v>
                </c:pt>
                <c:pt idx="580">
                  <c:v>31.8</c:v>
                </c:pt>
                <c:pt idx="581">
                  <c:v>27.3</c:v>
                </c:pt>
                <c:pt idx="582">
                  <c:v>22.4</c:v>
                </c:pt>
                <c:pt idx="583">
                  <c:v>17.7</c:v>
                </c:pt>
                <c:pt idx="584">
                  <c:v>13.4</c:v>
                </c:pt>
                <c:pt idx="585">
                  <c:v>9.3000000000000007</c:v>
                </c:pt>
                <c:pt idx="586">
                  <c:v>5.5</c:v>
                </c:pt>
                <c:pt idx="587">
                  <c:v>2</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2.2999999999999998</c:v>
                </c:pt>
                <c:pt idx="610">
                  <c:v>7.3</c:v>
                </c:pt>
                <c:pt idx="611">
                  <c:v>15.2</c:v>
                </c:pt>
                <c:pt idx="612">
                  <c:v>23.9</c:v>
                </c:pt>
                <c:pt idx="613">
                  <c:v>32.5</c:v>
                </c:pt>
                <c:pt idx="614">
                  <c:v>39.200000000000003</c:v>
                </c:pt>
                <c:pt idx="615">
                  <c:v>44.1</c:v>
                </c:pt>
                <c:pt idx="616">
                  <c:v>48.1</c:v>
                </c:pt>
                <c:pt idx="617">
                  <c:v>51.2</c:v>
                </c:pt>
                <c:pt idx="618">
                  <c:v>53.3</c:v>
                </c:pt>
                <c:pt idx="619">
                  <c:v>54.5</c:v>
                </c:pt>
                <c:pt idx="620">
                  <c:v>55.7</c:v>
                </c:pt>
                <c:pt idx="621">
                  <c:v>56.9</c:v>
                </c:pt>
                <c:pt idx="622">
                  <c:v>57.5</c:v>
                </c:pt>
                <c:pt idx="623">
                  <c:v>58</c:v>
                </c:pt>
                <c:pt idx="624">
                  <c:v>58.4</c:v>
                </c:pt>
                <c:pt idx="625">
                  <c:v>58.5</c:v>
                </c:pt>
                <c:pt idx="626">
                  <c:v>58.5</c:v>
                </c:pt>
                <c:pt idx="627">
                  <c:v>58.6</c:v>
                </c:pt>
                <c:pt idx="628">
                  <c:v>58.9</c:v>
                </c:pt>
                <c:pt idx="629">
                  <c:v>59.3</c:v>
                </c:pt>
                <c:pt idx="630">
                  <c:v>59.8</c:v>
                </c:pt>
                <c:pt idx="631">
                  <c:v>60.2</c:v>
                </c:pt>
                <c:pt idx="632">
                  <c:v>60.5</c:v>
                </c:pt>
                <c:pt idx="633">
                  <c:v>60.8</c:v>
                </c:pt>
                <c:pt idx="634">
                  <c:v>61.1</c:v>
                </c:pt>
                <c:pt idx="635">
                  <c:v>61.5</c:v>
                </c:pt>
                <c:pt idx="636">
                  <c:v>62</c:v>
                </c:pt>
                <c:pt idx="637">
                  <c:v>62.5</c:v>
                </c:pt>
                <c:pt idx="638">
                  <c:v>63</c:v>
                </c:pt>
                <c:pt idx="639">
                  <c:v>63.4</c:v>
                </c:pt>
                <c:pt idx="640">
                  <c:v>63.7</c:v>
                </c:pt>
                <c:pt idx="641">
                  <c:v>63.8</c:v>
                </c:pt>
                <c:pt idx="642">
                  <c:v>63.9</c:v>
                </c:pt>
                <c:pt idx="643">
                  <c:v>63.8</c:v>
                </c:pt>
                <c:pt idx="644">
                  <c:v>63.2</c:v>
                </c:pt>
                <c:pt idx="645">
                  <c:v>61.7</c:v>
                </c:pt>
                <c:pt idx="646">
                  <c:v>58.9</c:v>
                </c:pt>
                <c:pt idx="647">
                  <c:v>55.2</c:v>
                </c:pt>
                <c:pt idx="648">
                  <c:v>51</c:v>
                </c:pt>
                <c:pt idx="649">
                  <c:v>46.7</c:v>
                </c:pt>
                <c:pt idx="650">
                  <c:v>42.8</c:v>
                </c:pt>
                <c:pt idx="651">
                  <c:v>40.200000000000003</c:v>
                </c:pt>
                <c:pt idx="652">
                  <c:v>38.799999999999997</c:v>
                </c:pt>
                <c:pt idx="653">
                  <c:v>37.9</c:v>
                </c:pt>
                <c:pt idx="654">
                  <c:v>36.700000000000003</c:v>
                </c:pt>
                <c:pt idx="655">
                  <c:v>35.1</c:v>
                </c:pt>
                <c:pt idx="656">
                  <c:v>32.9</c:v>
                </c:pt>
                <c:pt idx="657">
                  <c:v>30.4</c:v>
                </c:pt>
                <c:pt idx="658">
                  <c:v>28</c:v>
                </c:pt>
                <c:pt idx="659">
                  <c:v>25.9</c:v>
                </c:pt>
                <c:pt idx="660">
                  <c:v>24.4</c:v>
                </c:pt>
                <c:pt idx="661">
                  <c:v>23.7</c:v>
                </c:pt>
                <c:pt idx="662">
                  <c:v>23.8</c:v>
                </c:pt>
                <c:pt idx="663">
                  <c:v>25</c:v>
                </c:pt>
                <c:pt idx="664">
                  <c:v>27.3</c:v>
                </c:pt>
                <c:pt idx="665">
                  <c:v>30.4</c:v>
                </c:pt>
                <c:pt idx="666">
                  <c:v>33.9</c:v>
                </c:pt>
                <c:pt idx="667">
                  <c:v>37.299999999999997</c:v>
                </c:pt>
                <c:pt idx="668">
                  <c:v>39.799999999999997</c:v>
                </c:pt>
                <c:pt idx="669">
                  <c:v>39.5</c:v>
                </c:pt>
                <c:pt idx="670">
                  <c:v>36.299999999999997</c:v>
                </c:pt>
                <c:pt idx="671">
                  <c:v>31.4</c:v>
                </c:pt>
                <c:pt idx="672">
                  <c:v>26.5</c:v>
                </c:pt>
                <c:pt idx="673">
                  <c:v>24.2</c:v>
                </c:pt>
                <c:pt idx="674">
                  <c:v>24.8</c:v>
                </c:pt>
                <c:pt idx="675">
                  <c:v>26.6</c:v>
                </c:pt>
                <c:pt idx="676">
                  <c:v>27.5</c:v>
                </c:pt>
                <c:pt idx="677">
                  <c:v>26.8</c:v>
                </c:pt>
                <c:pt idx="678">
                  <c:v>25.3</c:v>
                </c:pt>
                <c:pt idx="679">
                  <c:v>24</c:v>
                </c:pt>
                <c:pt idx="680">
                  <c:v>23.3</c:v>
                </c:pt>
                <c:pt idx="681">
                  <c:v>23.7</c:v>
                </c:pt>
                <c:pt idx="682">
                  <c:v>24.9</c:v>
                </c:pt>
                <c:pt idx="683">
                  <c:v>26.4</c:v>
                </c:pt>
                <c:pt idx="684">
                  <c:v>27.7</c:v>
                </c:pt>
                <c:pt idx="685">
                  <c:v>28.3</c:v>
                </c:pt>
                <c:pt idx="686">
                  <c:v>28.3</c:v>
                </c:pt>
                <c:pt idx="687">
                  <c:v>28.1</c:v>
                </c:pt>
                <c:pt idx="688">
                  <c:v>28.1</c:v>
                </c:pt>
                <c:pt idx="689">
                  <c:v>28.6</c:v>
                </c:pt>
                <c:pt idx="690">
                  <c:v>29.8</c:v>
                </c:pt>
                <c:pt idx="691">
                  <c:v>31.6</c:v>
                </c:pt>
                <c:pt idx="692">
                  <c:v>33.9</c:v>
                </c:pt>
                <c:pt idx="693">
                  <c:v>36.5</c:v>
                </c:pt>
                <c:pt idx="694">
                  <c:v>39.1</c:v>
                </c:pt>
                <c:pt idx="695">
                  <c:v>41.5</c:v>
                </c:pt>
                <c:pt idx="696">
                  <c:v>43.3</c:v>
                </c:pt>
                <c:pt idx="697">
                  <c:v>44.5</c:v>
                </c:pt>
                <c:pt idx="698">
                  <c:v>45.1</c:v>
                </c:pt>
                <c:pt idx="699">
                  <c:v>45.1</c:v>
                </c:pt>
                <c:pt idx="700">
                  <c:v>43.9</c:v>
                </c:pt>
                <c:pt idx="701">
                  <c:v>41.4</c:v>
                </c:pt>
                <c:pt idx="702">
                  <c:v>38.4</c:v>
                </c:pt>
                <c:pt idx="703">
                  <c:v>35.5</c:v>
                </c:pt>
                <c:pt idx="704">
                  <c:v>32.9</c:v>
                </c:pt>
                <c:pt idx="705">
                  <c:v>31.3</c:v>
                </c:pt>
                <c:pt idx="706">
                  <c:v>30.7</c:v>
                </c:pt>
                <c:pt idx="707">
                  <c:v>31</c:v>
                </c:pt>
                <c:pt idx="708">
                  <c:v>32.200000000000003</c:v>
                </c:pt>
                <c:pt idx="709">
                  <c:v>34</c:v>
                </c:pt>
                <c:pt idx="710">
                  <c:v>36</c:v>
                </c:pt>
                <c:pt idx="711">
                  <c:v>37.9</c:v>
                </c:pt>
                <c:pt idx="712">
                  <c:v>39.9</c:v>
                </c:pt>
                <c:pt idx="713">
                  <c:v>41.6</c:v>
                </c:pt>
                <c:pt idx="714">
                  <c:v>43.1</c:v>
                </c:pt>
                <c:pt idx="715">
                  <c:v>44.3</c:v>
                </c:pt>
                <c:pt idx="716">
                  <c:v>45</c:v>
                </c:pt>
                <c:pt idx="717">
                  <c:v>45.5</c:v>
                </c:pt>
                <c:pt idx="718">
                  <c:v>45.8</c:v>
                </c:pt>
                <c:pt idx="719">
                  <c:v>46</c:v>
                </c:pt>
                <c:pt idx="720">
                  <c:v>46.1</c:v>
                </c:pt>
                <c:pt idx="721">
                  <c:v>46.2</c:v>
                </c:pt>
                <c:pt idx="722">
                  <c:v>46.1</c:v>
                </c:pt>
                <c:pt idx="723">
                  <c:v>45.7</c:v>
                </c:pt>
                <c:pt idx="724">
                  <c:v>45</c:v>
                </c:pt>
                <c:pt idx="725">
                  <c:v>44.3</c:v>
                </c:pt>
                <c:pt idx="726">
                  <c:v>44.7</c:v>
                </c:pt>
                <c:pt idx="727">
                  <c:v>46.8</c:v>
                </c:pt>
                <c:pt idx="728">
                  <c:v>50.1</c:v>
                </c:pt>
                <c:pt idx="729">
                  <c:v>53.6</c:v>
                </c:pt>
                <c:pt idx="730">
                  <c:v>56.9</c:v>
                </c:pt>
                <c:pt idx="731">
                  <c:v>59.4</c:v>
                </c:pt>
                <c:pt idx="732">
                  <c:v>60.2</c:v>
                </c:pt>
                <c:pt idx="733">
                  <c:v>59.3</c:v>
                </c:pt>
                <c:pt idx="734">
                  <c:v>57.5</c:v>
                </c:pt>
                <c:pt idx="735">
                  <c:v>55.4</c:v>
                </c:pt>
                <c:pt idx="736">
                  <c:v>52.5</c:v>
                </c:pt>
                <c:pt idx="737">
                  <c:v>47.9</c:v>
                </c:pt>
                <c:pt idx="738">
                  <c:v>41.4</c:v>
                </c:pt>
                <c:pt idx="739">
                  <c:v>34.4</c:v>
                </c:pt>
                <c:pt idx="740">
                  <c:v>30</c:v>
                </c:pt>
                <c:pt idx="741">
                  <c:v>27</c:v>
                </c:pt>
                <c:pt idx="742">
                  <c:v>26.5</c:v>
                </c:pt>
                <c:pt idx="743">
                  <c:v>28.7</c:v>
                </c:pt>
                <c:pt idx="744">
                  <c:v>33.799999999999997</c:v>
                </c:pt>
                <c:pt idx="745">
                  <c:v>40.299999999999997</c:v>
                </c:pt>
                <c:pt idx="746">
                  <c:v>46.6</c:v>
                </c:pt>
                <c:pt idx="747">
                  <c:v>50.4</c:v>
                </c:pt>
                <c:pt idx="748">
                  <c:v>54</c:v>
                </c:pt>
                <c:pt idx="749">
                  <c:v>56.9</c:v>
                </c:pt>
                <c:pt idx="750">
                  <c:v>59.1</c:v>
                </c:pt>
                <c:pt idx="751">
                  <c:v>60.6</c:v>
                </c:pt>
                <c:pt idx="752">
                  <c:v>61.7</c:v>
                </c:pt>
                <c:pt idx="753">
                  <c:v>62.6</c:v>
                </c:pt>
                <c:pt idx="754">
                  <c:v>63.1</c:v>
                </c:pt>
                <c:pt idx="755">
                  <c:v>62.9</c:v>
                </c:pt>
                <c:pt idx="756">
                  <c:v>61.7</c:v>
                </c:pt>
                <c:pt idx="757">
                  <c:v>59.4</c:v>
                </c:pt>
                <c:pt idx="758">
                  <c:v>56.6</c:v>
                </c:pt>
                <c:pt idx="759">
                  <c:v>53.7</c:v>
                </c:pt>
                <c:pt idx="760">
                  <c:v>50.7</c:v>
                </c:pt>
                <c:pt idx="761">
                  <c:v>47.7</c:v>
                </c:pt>
                <c:pt idx="762">
                  <c:v>45</c:v>
                </c:pt>
                <c:pt idx="763">
                  <c:v>43.1</c:v>
                </c:pt>
                <c:pt idx="764">
                  <c:v>41.9</c:v>
                </c:pt>
                <c:pt idx="765">
                  <c:v>41.6</c:v>
                </c:pt>
                <c:pt idx="766">
                  <c:v>41.3</c:v>
                </c:pt>
                <c:pt idx="767">
                  <c:v>40.9</c:v>
                </c:pt>
                <c:pt idx="768">
                  <c:v>41.8</c:v>
                </c:pt>
                <c:pt idx="769">
                  <c:v>42.1</c:v>
                </c:pt>
                <c:pt idx="770">
                  <c:v>41.8</c:v>
                </c:pt>
                <c:pt idx="771">
                  <c:v>41.3</c:v>
                </c:pt>
                <c:pt idx="772">
                  <c:v>41.5</c:v>
                </c:pt>
                <c:pt idx="773">
                  <c:v>43.5</c:v>
                </c:pt>
                <c:pt idx="774">
                  <c:v>46.5</c:v>
                </c:pt>
                <c:pt idx="775">
                  <c:v>49.7</c:v>
                </c:pt>
                <c:pt idx="776">
                  <c:v>52.6</c:v>
                </c:pt>
                <c:pt idx="777">
                  <c:v>55</c:v>
                </c:pt>
                <c:pt idx="778">
                  <c:v>56.5</c:v>
                </c:pt>
                <c:pt idx="779">
                  <c:v>57.1</c:v>
                </c:pt>
                <c:pt idx="780">
                  <c:v>57.3</c:v>
                </c:pt>
                <c:pt idx="781">
                  <c:v>57</c:v>
                </c:pt>
                <c:pt idx="782">
                  <c:v>56.3</c:v>
                </c:pt>
                <c:pt idx="783">
                  <c:v>55.2</c:v>
                </c:pt>
                <c:pt idx="784">
                  <c:v>53.9</c:v>
                </c:pt>
                <c:pt idx="785">
                  <c:v>52.6</c:v>
                </c:pt>
                <c:pt idx="786">
                  <c:v>51.4</c:v>
                </c:pt>
                <c:pt idx="787">
                  <c:v>50.1</c:v>
                </c:pt>
                <c:pt idx="788">
                  <c:v>51.5</c:v>
                </c:pt>
                <c:pt idx="789">
                  <c:v>53.1</c:v>
                </c:pt>
                <c:pt idx="790">
                  <c:v>54.8</c:v>
                </c:pt>
                <c:pt idx="791">
                  <c:v>56.6</c:v>
                </c:pt>
                <c:pt idx="792">
                  <c:v>58.5</c:v>
                </c:pt>
                <c:pt idx="793">
                  <c:v>60.6</c:v>
                </c:pt>
                <c:pt idx="794">
                  <c:v>62.8</c:v>
                </c:pt>
                <c:pt idx="795">
                  <c:v>64.900000000000006</c:v>
                </c:pt>
                <c:pt idx="796">
                  <c:v>67</c:v>
                </c:pt>
                <c:pt idx="797">
                  <c:v>69.099999999999994</c:v>
                </c:pt>
                <c:pt idx="798">
                  <c:v>70.900000000000006</c:v>
                </c:pt>
                <c:pt idx="799">
                  <c:v>72.2</c:v>
                </c:pt>
                <c:pt idx="800">
                  <c:v>72.8</c:v>
                </c:pt>
                <c:pt idx="801">
                  <c:v>72.8</c:v>
                </c:pt>
                <c:pt idx="802">
                  <c:v>71.900000000000006</c:v>
                </c:pt>
                <c:pt idx="803">
                  <c:v>70.5</c:v>
                </c:pt>
                <c:pt idx="804">
                  <c:v>68.8</c:v>
                </c:pt>
                <c:pt idx="805">
                  <c:v>67.099999999999994</c:v>
                </c:pt>
                <c:pt idx="806">
                  <c:v>65.400000000000006</c:v>
                </c:pt>
                <c:pt idx="807">
                  <c:v>63.9</c:v>
                </c:pt>
                <c:pt idx="808">
                  <c:v>62.8</c:v>
                </c:pt>
                <c:pt idx="809">
                  <c:v>61.8</c:v>
                </c:pt>
                <c:pt idx="810">
                  <c:v>61</c:v>
                </c:pt>
                <c:pt idx="811">
                  <c:v>60.4</c:v>
                </c:pt>
                <c:pt idx="812">
                  <c:v>60</c:v>
                </c:pt>
                <c:pt idx="813">
                  <c:v>60.2</c:v>
                </c:pt>
                <c:pt idx="814">
                  <c:v>61.4</c:v>
                </c:pt>
                <c:pt idx="815">
                  <c:v>63.3</c:v>
                </c:pt>
                <c:pt idx="816">
                  <c:v>65.5</c:v>
                </c:pt>
                <c:pt idx="817">
                  <c:v>67.400000000000006</c:v>
                </c:pt>
                <c:pt idx="818">
                  <c:v>68.5</c:v>
                </c:pt>
                <c:pt idx="819">
                  <c:v>68.7</c:v>
                </c:pt>
                <c:pt idx="820">
                  <c:v>68.099999999999994</c:v>
                </c:pt>
                <c:pt idx="821">
                  <c:v>67.3</c:v>
                </c:pt>
                <c:pt idx="822">
                  <c:v>66.5</c:v>
                </c:pt>
                <c:pt idx="823">
                  <c:v>65.900000000000006</c:v>
                </c:pt>
                <c:pt idx="824">
                  <c:v>65.5</c:v>
                </c:pt>
                <c:pt idx="825">
                  <c:v>64.900000000000006</c:v>
                </c:pt>
                <c:pt idx="826">
                  <c:v>64.099999999999994</c:v>
                </c:pt>
                <c:pt idx="827">
                  <c:v>63</c:v>
                </c:pt>
                <c:pt idx="828">
                  <c:v>62.1</c:v>
                </c:pt>
                <c:pt idx="829">
                  <c:v>61.6</c:v>
                </c:pt>
                <c:pt idx="830">
                  <c:v>61.7</c:v>
                </c:pt>
                <c:pt idx="831">
                  <c:v>62.3</c:v>
                </c:pt>
                <c:pt idx="832">
                  <c:v>63.5</c:v>
                </c:pt>
                <c:pt idx="833">
                  <c:v>65.3</c:v>
                </c:pt>
                <c:pt idx="834">
                  <c:v>67.3</c:v>
                </c:pt>
                <c:pt idx="835">
                  <c:v>69.3</c:v>
                </c:pt>
                <c:pt idx="836">
                  <c:v>71.400000000000006</c:v>
                </c:pt>
                <c:pt idx="837">
                  <c:v>73.5</c:v>
                </c:pt>
                <c:pt idx="838">
                  <c:v>75.599999999999994</c:v>
                </c:pt>
                <c:pt idx="839">
                  <c:v>77.7</c:v>
                </c:pt>
                <c:pt idx="840">
                  <c:v>79.7</c:v>
                </c:pt>
                <c:pt idx="841">
                  <c:v>81.5</c:v>
                </c:pt>
                <c:pt idx="842">
                  <c:v>83.1</c:v>
                </c:pt>
                <c:pt idx="843">
                  <c:v>84.6</c:v>
                </c:pt>
                <c:pt idx="844">
                  <c:v>86</c:v>
                </c:pt>
                <c:pt idx="845">
                  <c:v>87.4</c:v>
                </c:pt>
                <c:pt idx="846">
                  <c:v>88.7</c:v>
                </c:pt>
                <c:pt idx="847">
                  <c:v>89.6</c:v>
                </c:pt>
                <c:pt idx="848">
                  <c:v>90.2</c:v>
                </c:pt>
                <c:pt idx="849">
                  <c:v>90.7</c:v>
                </c:pt>
                <c:pt idx="850">
                  <c:v>91.2</c:v>
                </c:pt>
                <c:pt idx="851">
                  <c:v>91.8</c:v>
                </c:pt>
                <c:pt idx="852">
                  <c:v>92.4</c:v>
                </c:pt>
                <c:pt idx="853">
                  <c:v>93</c:v>
                </c:pt>
                <c:pt idx="854">
                  <c:v>93.6</c:v>
                </c:pt>
                <c:pt idx="855">
                  <c:v>94.1</c:v>
                </c:pt>
                <c:pt idx="856">
                  <c:v>94.3</c:v>
                </c:pt>
                <c:pt idx="857">
                  <c:v>94.4</c:v>
                </c:pt>
                <c:pt idx="858">
                  <c:v>94.4</c:v>
                </c:pt>
                <c:pt idx="859">
                  <c:v>94.3</c:v>
                </c:pt>
                <c:pt idx="860">
                  <c:v>94.3</c:v>
                </c:pt>
                <c:pt idx="861">
                  <c:v>94.2</c:v>
                </c:pt>
                <c:pt idx="862">
                  <c:v>94.2</c:v>
                </c:pt>
                <c:pt idx="863">
                  <c:v>94.2</c:v>
                </c:pt>
                <c:pt idx="864">
                  <c:v>94.1</c:v>
                </c:pt>
                <c:pt idx="865">
                  <c:v>94</c:v>
                </c:pt>
                <c:pt idx="866">
                  <c:v>94</c:v>
                </c:pt>
                <c:pt idx="867">
                  <c:v>93.9</c:v>
                </c:pt>
                <c:pt idx="868">
                  <c:v>93.9</c:v>
                </c:pt>
                <c:pt idx="869">
                  <c:v>93.9</c:v>
                </c:pt>
                <c:pt idx="870">
                  <c:v>93.9</c:v>
                </c:pt>
                <c:pt idx="871">
                  <c:v>93.9</c:v>
                </c:pt>
                <c:pt idx="872">
                  <c:v>94</c:v>
                </c:pt>
                <c:pt idx="873">
                  <c:v>94</c:v>
                </c:pt>
                <c:pt idx="874">
                  <c:v>94.1</c:v>
                </c:pt>
                <c:pt idx="875">
                  <c:v>94.2</c:v>
                </c:pt>
                <c:pt idx="876">
                  <c:v>94.3</c:v>
                </c:pt>
                <c:pt idx="877">
                  <c:v>94.4</c:v>
                </c:pt>
                <c:pt idx="878">
                  <c:v>94.5</c:v>
                </c:pt>
                <c:pt idx="879">
                  <c:v>94.5</c:v>
                </c:pt>
                <c:pt idx="880">
                  <c:v>94.5</c:v>
                </c:pt>
                <c:pt idx="881">
                  <c:v>94.5</c:v>
                </c:pt>
                <c:pt idx="882">
                  <c:v>94.4</c:v>
                </c:pt>
                <c:pt idx="883">
                  <c:v>94.5</c:v>
                </c:pt>
                <c:pt idx="884">
                  <c:v>94.6</c:v>
                </c:pt>
                <c:pt idx="885">
                  <c:v>94.7</c:v>
                </c:pt>
                <c:pt idx="886">
                  <c:v>94.8</c:v>
                </c:pt>
                <c:pt idx="887">
                  <c:v>94.9</c:v>
                </c:pt>
                <c:pt idx="888">
                  <c:v>94.8</c:v>
                </c:pt>
                <c:pt idx="889">
                  <c:v>94.3</c:v>
                </c:pt>
                <c:pt idx="890">
                  <c:v>93.3</c:v>
                </c:pt>
                <c:pt idx="891">
                  <c:v>91.8</c:v>
                </c:pt>
                <c:pt idx="892">
                  <c:v>89.6</c:v>
                </c:pt>
                <c:pt idx="893">
                  <c:v>87</c:v>
                </c:pt>
                <c:pt idx="894">
                  <c:v>84.1</c:v>
                </c:pt>
                <c:pt idx="895">
                  <c:v>81.2</c:v>
                </c:pt>
                <c:pt idx="896">
                  <c:v>78.400000000000006</c:v>
                </c:pt>
                <c:pt idx="897">
                  <c:v>75.7</c:v>
                </c:pt>
                <c:pt idx="898">
                  <c:v>73.2</c:v>
                </c:pt>
                <c:pt idx="899">
                  <c:v>71.099999999999994</c:v>
                </c:pt>
                <c:pt idx="900">
                  <c:v>69.5</c:v>
                </c:pt>
                <c:pt idx="901">
                  <c:v>68.3</c:v>
                </c:pt>
                <c:pt idx="902">
                  <c:v>67.3</c:v>
                </c:pt>
                <c:pt idx="903">
                  <c:v>66.099999999999994</c:v>
                </c:pt>
                <c:pt idx="904">
                  <c:v>63.9</c:v>
                </c:pt>
                <c:pt idx="905">
                  <c:v>60.2</c:v>
                </c:pt>
                <c:pt idx="906">
                  <c:v>54.9</c:v>
                </c:pt>
                <c:pt idx="907">
                  <c:v>48.1</c:v>
                </c:pt>
                <c:pt idx="908">
                  <c:v>40.9</c:v>
                </c:pt>
                <c:pt idx="909">
                  <c:v>36</c:v>
                </c:pt>
                <c:pt idx="910">
                  <c:v>33.9</c:v>
                </c:pt>
                <c:pt idx="911">
                  <c:v>33.9</c:v>
                </c:pt>
                <c:pt idx="912">
                  <c:v>36.5</c:v>
                </c:pt>
                <c:pt idx="913">
                  <c:v>41</c:v>
                </c:pt>
                <c:pt idx="914">
                  <c:v>45.3</c:v>
                </c:pt>
                <c:pt idx="915">
                  <c:v>49.2</c:v>
                </c:pt>
                <c:pt idx="916">
                  <c:v>51.5</c:v>
                </c:pt>
                <c:pt idx="917">
                  <c:v>53.2</c:v>
                </c:pt>
                <c:pt idx="918">
                  <c:v>53.9</c:v>
                </c:pt>
                <c:pt idx="919">
                  <c:v>53.9</c:v>
                </c:pt>
                <c:pt idx="920">
                  <c:v>53.7</c:v>
                </c:pt>
                <c:pt idx="921">
                  <c:v>53.7</c:v>
                </c:pt>
                <c:pt idx="922">
                  <c:v>54.3</c:v>
                </c:pt>
                <c:pt idx="923">
                  <c:v>55.4</c:v>
                </c:pt>
                <c:pt idx="924">
                  <c:v>56.8</c:v>
                </c:pt>
                <c:pt idx="925">
                  <c:v>58.1</c:v>
                </c:pt>
                <c:pt idx="926">
                  <c:v>58.9</c:v>
                </c:pt>
                <c:pt idx="927">
                  <c:v>58.2</c:v>
                </c:pt>
                <c:pt idx="928">
                  <c:v>55.8</c:v>
                </c:pt>
                <c:pt idx="929">
                  <c:v>52.6</c:v>
                </c:pt>
                <c:pt idx="930">
                  <c:v>49.2</c:v>
                </c:pt>
                <c:pt idx="931">
                  <c:v>47.6</c:v>
                </c:pt>
                <c:pt idx="932">
                  <c:v>48.4</c:v>
                </c:pt>
                <c:pt idx="933">
                  <c:v>51.8</c:v>
                </c:pt>
                <c:pt idx="934">
                  <c:v>55.7</c:v>
                </c:pt>
                <c:pt idx="935">
                  <c:v>59.6</c:v>
                </c:pt>
                <c:pt idx="936">
                  <c:v>63</c:v>
                </c:pt>
                <c:pt idx="937">
                  <c:v>65.900000000000006</c:v>
                </c:pt>
                <c:pt idx="938">
                  <c:v>68.099999999999994</c:v>
                </c:pt>
                <c:pt idx="939">
                  <c:v>69.8</c:v>
                </c:pt>
                <c:pt idx="940">
                  <c:v>71.099999999999994</c:v>
                </c:pt>
                <c:pt idx="941">
                  <c:v>72.099999999999994</c:v>
                </c:pt>
                <c:pt idx="942">
                  <c:v>72.900000000000006</c:v>
                </c:pt>
                <c:pt idx="943">
                  <c:v>73.7</c:v>
                </c:pt>
                <c:pt idx="944">
                  <c:v>74.400000000000006</c:v>
                </c:pt>
                <c:pt idx="945">
                  <c:v>75.099999999999994</c:v>
                </c:pt>
                <c:pt idx="946">
                  <c:v>75.8</c:v>
                </c:pt>
                <c:pt idx="947">
                  <c:v>76.5</c:v>
                </c:pt>
                <c:pt idx="948">
                  <c:v>77.2</c:v>
                </c:pt>
                <c:pt idx="949">
                  <c:v>77.8</c:v>
                </c:pt>
                <c:pt idx="950">
                  <c:v>78.5</c:v>
                </c:pt>
                <c:pt idx="951">
                  <c:v>79.2</c:v>
                </c:pt>
                <c:pt idx="952">
                  <c:v>80</c:v>
                </c:pt>
                <c:pt idx="953">
                  <c:v>81</c:v>
                </c:pt>
                <c:pt idx="954">
                  <c:v>82</c:v>
                </c:pt>
                <c:pt idx="955">
                  <c:v>83</c:v>
                </c:pt>
                <c:pt idx="956">
                  <c:v>83.7</c:v>
                </c:pt>
                <c:pt idx="957">
                  <c:v>84.2</c:v>
                </c:pt>
                <c:pt idx="958">
                  <c:v>84.4</c:v>
                </c:pt>
                <c:pt idx="959">
                  <c:v>84.5</c:v>
                </c:pt>
                <c:pt idx="960">
                  <c:v>84.4</c:v>
                </c:pt>
                <c:pt idx="961">
                  <c:v>84.1</c:v>
                </c:pt>
                <c:pt idx="962">
                  <c:v>83.7</c:v>
                </c:pt>
                <c:pt idx="963">
                  <c:v>83.2</c:v>
                </c:pt>
                <c:pt idx="964">
                  <c:v>82.8</c:v>
                </c:pt>
                <c:pt idx="965">
                  <c:v>82.6</c:v>
                </c:pt>
                <c:pt idx="966">
                  <c:v>82.5</c:v>
                </c:pt>
                <c:pt idx="967">
                  <c:v>82.4</c:v>
                </c:pt>
                <c:pt idx="968">
                  <c:v>82.3</c:v>
                </c:pt>
                <c:pt idx="969">
                  <c:v>82.2</c:v>
                </c:pt>
                <c:pt idx="970">
                  <c:v>82.2</c:v>
                </c:pt>
                <c:pt idx="971">
                  <c:v>82.2</c:v>
                </c:pt>
                <c:pt idx="972">
                  <c:v>82.1</c:v>
                </c:pt>
                <c:pt idx="973">
                  <c:v>81.900000000000006</c:v>
                </c:pt>
                <c:pt idx="974">
                  <c:v>81.599999999999994</c:v>
                </c:pt>
                <c:pt idx="975">
                  <c:v>81.3</c:v>
                </c:pt>
                <c:pt idx="976">
                  <c:v>81.099999999999994</c:v>
                </c:pt>
                <c:pt idx="977">
                  <c:v>80.8</c:v>
                </c:pt>
                <c:pt idx="978">
                  <c:v>80.599999999999994</c:v>
                </c:pt>
                <c:pt idx="979">
                  <c:v>80.400000000000006</c:v>
                </c:pt>
                <c:pt idx="980">
                  <c:v>80.099999999999994</c:v>
                </c:pt>
                <c:pt idx="981">
                  <c:v>79.7</c:v>
                </c:pt>
                <c:pt idx="982">
                  <c:v>78.599999999999994</c:v>
                </c:pt>
                <c:pt idx="983">
                  <c:v>76.8</c:v>
                </c:pt>
                <c:pt idx="984">
                  <c:v>73.7</c:v>
                </c:pt>
                <c:pt idx="985">
                  <c:v>69.400000000000006</c:v>
                </c:pt>
                <c:pt idx="986">
                  <c:v>64</c:v>
                </c:pt>
                <c:pt idx="987">
                  <c:v>58.6</c:v>
                </c:pt>
                <c:pt idx="988">
                  <c:v>53.2</c:v>
                </c:pt>
                <c:pt idx="989">
                  <c:v>47.8</c:v>
                </c:pt>
                <c:pt idx="990">
                  <c:v>42.4</c:v>
                </c:pt>
                <c:pt idx="991">
                  <c:v>37</c:v>
                </c:pt>
                <c:pt idx="992">
                  <c:v>33</c:v>
                </c:pt>
                <c:pt idx="993">
                  <c:v>30.9</c:v>
                </c:pt>
                <c:pt idx="994">
                  <c:v>30.9</c:v>
                </c:pt>
                <c:pt idx="995">
                  <c:v>33.5</c:v>
                </c:pt>
                <c:pt idx="996">
                  <c:v>38</c:v>
                </c:pt>
                <c:pt idx="997">
                  <c:v>42.5</c:v>
                </c:pt>
                <c:pt idx="998">
                  <c:v>47</c:v>
                </c:pt>
                <c:pt idx="999">
                  <c:v>51</c:v>
                </c:pt>
                <c:pt idx="1000">
                  <c:v>53.5</c:v>
                </c:pt>
                <c:pt idx="1001">
                  <c:v>55.1</c:v>
                </c:pt>
                <c:pt idx="1002">
                  <c:v>56.4</c:v>
                </c:pt>
                <c:pt idx="1003">
                  <c:v>57.3</c:v>
                </c:pt>
                <c:pt idx="1004">
                  <c:v>58.1</c:v>
                </c:pt>
                <c:pt idx="1005">
                  <c:v>58.8</c:v>
                </c:pt>
                <c:pt idx="1006">
                  <c:v>59.4</c:v>
                </c:pt>
                <c:pt idx="1007">
                  <c:v>59.8</c:v>
                </c:pt>
                <c:pt idx="1008">
                  <c:v>59.7</c:v>
                </c:pt>
                <c:pt idx="1009">
                  <c:v>59.4</c:v>
                </c:pt>
                <c:pt idx="1010">
                  <c:v>59.2</c:v>
                </c:pt>
                <c:pt idx="1011">
                  <c:v>59.2</c:v>
                </c:pt>
                <c:pt idx="1012">
                  <c:v>59.6</c:v>
                </c:pt>
                <c:pt idx="1013">
                  <c:v>60</c:v>
                </c:pt>
                <c:pt idx="1014">
                  <c:v>60.5</c:v>
                </c:pt>
                <c:pt idx="1015">
                  <c:v>61</c:v>
                </c:pt>
                <c:pt idx="1016">
                  <c:v>61.2</c:v>
                </c:pt>
                <c:pt idx="1017">
                  <c:v>61.3</c:v>
                </c:pt>
                <c:pt idx="1018">
                  <c:v>61.4</c:v>
                </c:pt>
                <c:pt idx="1019">
                  <c:v>61.7</c:v>
                </c:pt>
                <c:pt idx="1020">
                  <c:v>62.3</c:v>
                </c:pt>
                <c:pt idx="1021">
                  <c:v>63.1</c:v>
                </c:pt>
                <c:pt idx="1022">
                  <c:v>63.6</c:v>
                </c:pt>
                <c:pt idx="1023">
                  <c:v>63.9</c:v>
                </c:pt>
                <c:pt idx="1024">
                  <c:v>63.8</c:v>
                </c:pt>
                <c:pt idx="1025">
                  <c:v>63.6</c:v>
                </c:pt>
                <c:pt idx="1026">
                  <c:v>63.3</c:v>
                </c:pt>
                <c:pt idx="1027">
                  <c:v>62.8</c:v>
                </c:pt>
                <c:pt idx="1028">
                  <c:v>61.9</c:v>
                </c:pt>
                <c:pt idx="1029">
                  <c:v>60.5</c:v>
                </c:pt>
                <c:pt idx="1030">
                  <c:v>58.6</c:v>
                </c:pt>
                <c:pt idx="1031">
                  <c:v>56.5</c:v>
                </c:pt>
                <c:pt idx="1032">
                  <c:v>54.6</c:v>
                </c:pt>
                <c:pt idx="1033">
                  <c:v>53.8</c:v>
                </c:pt>
                <c:pt idx="1034">
                  <c:v>54.5</c:v>
                </c:pt>
                <c:pt idx="1035">
                  <c:v>56.1</c:v>
                </c:pt>
                <c:pt idx="1036">
                  <c:v>57.9</c:v>
                </c:pt>
                <c:pt idx="1037">
                  <c:v>59.7</c:v>
                </c:pt>
                <c:pt idx="1038">
                  <c:v>61.2</c:v>
                </c:pt>
                <c:pt idx="1039">
                  <c:v>62.3</c:v>
                </c:pt>
                <c:pt idx="1040">
                  <c:v>63.1</c:v>
                </c:pt>
                <c:pt idx="1041">
                  <c:v>63.6</c:v>
                </c:pt>
                <c:pt idx="1042">
                  <c:v>63.5</c:v>
                </c:pt>
                <c:pt idx="1043">
                  <c:v>62.7</c:v>
                </c:pt>
                <c:pt idx="1044">
                  <c:v>60.9</c:v>
                </c:pt>
                <c:pt idx="1045">
                  <c:v>58.7</c:v>
                </c:pt>
                <c:pt idx="1046">
                  <c:v>56.4</c:v>
                </c:pt>
                <c:pt idx="1047">
                  <c:v>54.5</c:v>
                </c:pt>
                <c:pt idx="1048">
                  <c:v>53.3</c:v>
                </c:pt>
                <c:pt idx="1049">
                  <c:v>53</c:v>
                </c:pt>
                <c:pt idx="1050">
                  <c:v>53.5</c:v>
                </c:pt>
                <c:pt idx="1051">
                  <c:v>54.6</c:v>
                </c:pt>
                <c:pt idx="1052">
                  <c:v>56.1</c:v>
                </c:pt>
                <c:pt idx="1053">
                  <c:v>57.6</c:v>
                </c:pt>
                <c:pt idx="1054">
                  <c:v>58.9</c:v>
                </c:pt>
                <c:pt idx="1055">
                  <c:v>59.8</c:v>
                </c:pt>
                <c:pt idx="1056">
                  <c:v>60.3</c:v>
                </c:pt>
                <c:pt idx="1057">
                  <c:v>60.7</c:v>
                </c:pt>
                <c:pt idx="1058">
                  <c:v>61.3</c:v>
                </c:pt>
                <c:pt idx="1059">
                  <c:v>62.4</c:v>
                </c:pt>
                <c:pt idx="1060">
                  <c:v>64.099999999999994</c:v>
                </c:pt>
                <c:pt idx="1061">
                  <c:v>66.2</c:v>
                </c:pt>
                <c:pt idx="1062">
                  <c:v>68.099999999999994</c:v>
                </c:pt>
                <c:pt idx="1063">
                  <c:v>69.7</c:v>
                </c:pt>
                <c:pt idx="1064">
                  <c:v>70.400000000000006</c:v>
                </c:pt>
                <c:pt idx="1065">
                  <c:v>70.7</c:v>
                </c:pt>
                <c:pt idx="1066">
                  <c:v>70.7</c:v>
                </c:pt>
                <c:pt idx="1067">
                  <c:v>70.7</c:v>
                </c:pt>
                <c:pt idx="1068">
                  <c:v>70.7</c:v>
                </c:pt>
                <c:pt idx="1069">
                  <c:v>70.599999999999994</c:v>
                </c:pt>
                <c:pt idx="1070">
                  <c:v>70.5</c:v>
                </c:pt>
                <c:pt idx="1071">
                  <c:v>70.400000000000006</c:v>
                </c:pt>
                <c:pt idx="1072">
                  <c:v>70.2</c:v>
                </c:pt>
                <c:pt idx="1073">
                  <c:v>70.099999999999994</c:v>
                </c:pt>
                <c:pt idx="1074">
                  <c:v>69.8</c:v>
                </c:pt>
                <c:pt idx="1075">
                  <c:v>69.5</c:v>
                </c:pt>
                <c:pt idx="1076">
                  <c:v>69.099999999999994</c:v>
                </c:pt>
                <c:pt idx="1077">
                  <c:v>69.099999999999994</c:v>
                </c:pt>
                <c:pt idx="1078">
                  <c:v>69.5</c:v>
                </c:pt>
                <c:pt idx="1079">
                  <c:v>70.3</c:v>
                </c:pt>
                <c:pt idx="1080">
                  <c:v>71.2</c:v>
                </c:pt>
                <c:pt idx="1081">
                  <c:v>72</c:v>
                </c:pt>
                <c:pt idx="1082">
                  <c:v>72.599999999999994</c:v>
                </c:pt>
                <c:pt idx="1083">
                  <c:v>72.8</c:v>
                </c:pt>
                <c:pt idx="1084">
                  <c:v>72.7</c:v>
                </c:pt>
                <c:pt idx="1085">
                  <c:v>72</c:v>
                </c:pt>
                <c:pt idx="1086">
                  <c:v>70.400000000000006</c:v>
                </c:pt>
                <c:pt idx="1087">
                  <c:v>67.7</c:v>
                </c:pt>
                <c:pt idx="1088">
                  <c:v>64.400000000000006</c:v>
                </c:pt>
                <c:pt idx="1089">
                  <c:v>61</c:v>
                </c:pt>
                <c:pt idx="1090">
                  <c:v>57.6</c:v>
                </c:pt>
                <c:pt idx="1091">
                  <c:v>54</c:v>
                </c:pt>
                <c:pt idx="1092">
                  <c:v>49.7</c:v>
                </c:pt>
                <c:pt idx="1093">
                  <c:v>44.4</c:v>
                </c:pt>
                <c:pt idx="1094">
                  <c:v>38.200000000000003</c:v>
                </c:pt>
                <c:pt idx="1095">
                  <c:v>31.2</c:v>
                </c:pt>
                <c:pt idx="1096">
                  <c:v>24</c:v>
                </c:pt>
                <c:pt idx="1097">
                  <c:v>16.8</c:v>
                </c:pt>
                <c:pt idx="1098">
                  <c:v>10.4</c:v>
                </c:pt>
                <c:pt idx="1099">
                  <c:v>5.7</c:v>
                </c:pt>
                <c:pt idx="1100">
                  <c:v>2.8</c:v>
                </c:pt>
                <c:pt idx="1101">
                  <c:v>1.6</c:v>
                </c:pt>
                <c:pt idx="1102">
                  <c:v>0.3</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2.2999999999999998</c:v>
                </c:pt>
                <c:pt idx="1134">
                  <c:v>7.2</c:v>
                </c:pt>
                <c:pt idx="1135">
                  <c:v>14.6</c:v>
                </c:pt>
                <c:pt idx="1136">
                  <c:v>23.5</c:v>
                </c:pt>
                <c:pt idx="1137">
                  <c:v>33</c:v>
                </c:pt>
                <c:pt idx="1138">
                  <c:v>42.7</c:v>
                </c:pt>
                <c:pt idx="1139">
                  <c:v>51.8</c:v>
                </c:pt>
                <c:pt idx="1140">
                  <c:v>59.4</c:v>
                </c:pt>
                <c:pt idx="1141">
                  <c:v>65.3</c:v>
                </c:pt>
                <c:pt idx="1142">
                  <c:v>69.599999999999994</c:v>
                </c:pt>
                <c:pt idx="1143">
                  <c:v>72.3</c:v>
                </c:pt>
                <c:pt idx="1144">
                  <c:v>73.900000000000006</c:v>
                </c:pt>
                <c:pt idx="1145">
                  <c:v>75</c:v>
                </c:pt>
                <c:pt idx="1146">
                  <c:v>75.7</c:v>
                </c:pt>
                <c:pt idx="1147">
                  <c:v>76.5</c:v>
                </c:pt>
                <c:pt idx="1148">
                  <c:v>77.3</c:v>
                </c:pt>
                <c:pt idx="1149">
                  <c:v>78.2</c:v>
                </c:pt>
                <c:pt idx="1150">
                  <c:v>78.900000000000006</c:v>
                </c:pt>
                <c:pt idx="1151">
                  <c:v>79.400000000000006</c:v>
                </c:pt>
                <c:pt idx="1152">
                  <c:v>79.599999999999994</c:v>
                </c:pt>
                <c:pt idx="1153">
                  <c:v>79.3</c:v>
                </c:pt>
                <c:pt idx="1154">
                  <c:v>78.8</c:v>
                </c:pt>
                <c:pt idx="1155">
                  <c:v>78.099999999999994</c:v>
                </c:pt>
                <c:pt idx="1156">
                  <c:v>77.5</c:v>
                </c:pt>
                <c:pt idx="1157">
                  <c:v>77.2</c:v>
                </c:pt>
                <c:pt idx="1158">
                  <c:v>77.2</c:v>
                </c:pt>
                <c:pt idx="1159">
                  <c:v>77.5</c:v>
                </c:pt>
                <c:pt idx="1160">
                  <c:v>77.900000000000006</c:v>
                </c:pt>
                <c:pt idx="1161">
                  <c:v>78.5</c:v>
                </c:pt>
                <c:pt idx="1162">
                  <c:v>79.099999999999994</c:v>
                </c:pt>
                <c:pt idx="1163">
                  <c:v>79.599999999999994</c:v>
                </c:pt>
                <c:pt idx="1164">
                  <c:v>80</c:v>
                </c:pt>
                <c:pt idx="1165">
                  <c:v>80.2</c:v>
                </c:pt>
                <c:pt idx="1166">
                  <c:v>80.3</c:v>
                </c:pt>
                <c:pt idx="1167">
                  <c:v>80.099999999999994</c:v>
                </c:pt>
                <c:pt idx="1168">
                  <c:v>79.8</c:v>
                </c:pt>
                <c:pt idx="1169">
                  <c:v>79.5</c:v>
                </c:pt>
                <c:pt idx="1170">
                  <c:v>79.099999999999994</c:v>
                </c:pt>
                <c:pt idx="1171">
                  <c:v>78.8</c:v>
                </c:pt>
                <c:pt idx="1172">
                  <c:v>78.599999999999994</c:v>
                </c:pt>
                <c:pt idx="1173">
                  <c:v>78.400000000000006</c:v>
                </c:pt>
                <c:pt idx="1174">
                  <c:v>78.3</c:v>
                </c:pt>
                <c:pt idx="1175">
                  <c:v>78</c:v>
                </c:pt>
                <c:pt idx="1176">
                  <c:v>76.7</c:v>
                </c:pt>
                <c:pt idx="1177">
                  <c:v>73.7</c:v>
                </c:pt>
                <c:pt idx="1178">
                  <c:v>69.5</c:v>
                </c:pt>
                <c:pt idx="1179">
                  <c:v>64.8</c:v>
                </c:pt>
                <c:pt idx="1180">
                  <c:v>60.3</c:v>
                </c:pt>
                <c:pt idx="1181">
                  <c:v>56.2</c:v>
                </c:pt>
                <c:pt idx="1182">
                  <c:v>52.5</c:v>
                </c:pt>
                <c:pt idx="1183">
                  <c:v>49</c:v>
                </c:pt>
                <c:pt idx="1184">
                  <c:v>45.2</c:v>
                </c:pt>
                <c:pt idx="1185">
                  <c:v>40.799999999999997</c:v>
                </c:pt>
                <c:pt idx="1186">
                  <c:v>35.4</c:v>
                </c:pt>
                <c:pt idx="1187">
                  <c:v>29.4</c:v>
                </c:pt>
                <c:pt idx="1188">
                  <c:v>23.4</c:v>
                </c:pt>
                <c:pt idx="1189">
                  <c:v>17.7</c:v>
                </c:pt>
                <c:pt idx="1190">
                  <c:v>12.6</c:v>
                </c:pt>
                <c:pt idx="1191">
                  <c:v>8</c:v>
                </c:pt>
                <c:pt idx="1192">
                  <c:v>4.0999999999999996</c:v>
                </c:pt>
                <c:pt idx="1193">
                  <c:v>1.3</c:v>
                </c:pt>
                <c:pt idx="1194">
                  <c:v>0</c:v>
                </c:pt>
                <c:pt idx="1195">
                  <c:v>0</c:v>
                </c:pt>
                <c:pt idx="1196">
                  <c:v>0</c:v>
                </c:pt>
                <c:pt idx="1197">
                  <c:v>0</c:v>
                </c:pt>
                <c:pt idx="1198">
                  <c:v>0</c:v>
                </c:pt>
                <c:pt idx="1199">
                  <c:v>0</c:v>
                </c:pt>
                <c:pt idx="1200">
                  <c:v>0</c:v>
                </c:pt>
              </c:numCache>
            </c:numRef>
          </c:val>
          <c:smooth val="0"/>
          <c:extLst>
            <c:ext xmlns:c16="http://schemas.microsoft.com/office/drawing/2014/chart" uri="{C3380CC4-5D6E-409C-BE32-E72D297353CC}">
              <c16:uniqueId val="{00000003-177D-40E4-8406-094D7D8A0447}"/>
            </c:ext>
          </c:extLst>
        </c:ser>
        <c:ser>
          <c:idx val="4"/>
          <c:order val="3"/>
          <c:tx>
            <c:strRef>
              <c:f>WMTC!$F$10</c:f>
              <c:strCache>
                <c:ptCount val="1"/>
                <c:pt idx="0">
                  <c:v>Class3-1</c:v>
                </c:pt>
              </c:strCache>
            </c:strRef>
          </c:tx>
          <c:spPr>
            <a:ln w="28575" cap="rnd">
              <a:solidFill>
                <a:schemeClr val="accent5"/>
              </a:solidFill>
              <a:round/>
            </a:ln>
            <a:effectLst/>
          </c:spPr>
          <c:marker>
            <c:symbol val="none"/>
          </c:marker>
          <c:cat>
            <c:numRef>
              <c:f>WMTC!$B$11:$B$1811</c:f>
              <c:numCache>
                <c:formatCode>General</c:formatCode>
                <c:ptCount val="18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numCache>
            </c:numRef>
          </c:cat>
          <c:val>
            <c:numRef>
              <c:f>WMTC!$F$11:$F$1811</c:f>
              <c:numCache>
                <c:formatCode>General</c:formatCode>
                <c:ptCount val="18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c:v>
                </c:pt>
                <c:pt idx="23">
                  <c:v>2.6</c:v>
                </c:pt>
                <c:pt idx="24">
                  <c:v>4.8</c:v>
                </c:pt>
                <c:pt idx="25">
                  <c:v>7.2</c:v>
                </c:pt>
                <c:pt idx="26">
                  <c:v>9.6</c:v>
                </c:pt>
                <c:pt idx="27">
                  <c:v>12</c:v>
                </c:pt>
                <c:pt idx="28">
                  <c:v>14.3</c:v>
                </c:pt>
                <c:pt idx="29">
                  <c:v>16.600000000000001</c:v>
                </c:pt>
                <c:pt idx="30">
                  <c:v>18.899999999999999</c:v>
                </c:pt>
                <c:pt idx="31">
                  <c:v>21.2</c:v>
                </c:pt>
                <c:pt idx="32">
                  <c:v>23.5</c:v>
                </c:pt>
                <c:pt idx="33">
                  <c:v>25.6</c:v>
                </c:pt>
                <c:pt idx="34">
                  <c:v>27.1</c:v>
                </c:pt>
                <c:pt idx="35">
                  <c:v>28</c:v>
                </c:pt>
                <c:pt idx="36">
                  <c:v>28.7</c:v>
                </c:pt>
                <c:pt idx="37">
                  <c:v>29.2</c:v>
                </c:pt>
                <c:pt idx="38">
                  <c:v>29.8</c:v>
                </c:pt>
                <c:pt idx="39">
                  <c:v>30.4</c:v>
                </c:pt>
                <c:pt idx="40">
                  <c:v>29.6</c:v>
                </c:pt>
                <c:pt idx="41">
                  <c:v>28.7</c:v>
                </c:pt>
                <c:pt idx="42">
                  <c:v>27.9</c:v>
                </c:pt>
                <c:pt idx="43">
                  <c:v>27.5</c:v>
                </c:pt>
                <c:pt idx="44">
                  <c:v>27.3</c:v>
                </c:pt>
                <c:pt idx="45">
                  <c:v>27.4</c:v>
                </c:pt>
                <c:pt idx="46">
                  <c:v>27.5</c:v>
                </c:pt>
                <c:pt idx="47">
                  <c:v>27.6</c:v>
                </c:pt>
                <c:pt idx="48">
                  <c:v>27.6</c:v>
                </c:pt>
                <c:pt idx="49">
                  <c:v>27.6</c:v>
                </c:pt>
                <c:pt idx="50">
                  <c:v>27.7</c:v>
                </c:pt>
                <c:pt idx="51">
                  <c:v>27.8</c:v>
                </c:pt>
                <c:pt idx="52">
                  <c:v>28.1</c:v>
                </c:pt>
                <c:pt idx="53">
                  <c:v>28.6</c:v>
                </c:pt>
                <c:pt idx="54">
                  <c:v>29</c:v>
                </c:pt>
                <c:pt idx="55">
                  <c:v>29.2</c:v>
                </c:pt>
                <c:pt idx="56">
                  <c:v>29.5</c:v>
                </c:pt>
                <c:pt idx="57">
                  <c:v>29.7</c:v>
                </c:pt>
                <c:pt idx="58">
                  <c:v>30.1</c:v>
                </c:pt>
                <c:pt idx="59">
                  <c:v>30.5</c:v>
                </c:pt>
                <c:pt idx="60">
                  <c:v>30.7</c:v>
                </c:pt>
                <c:pt idx="61">
                  <c:v>29.7</c:v>
                </c:pt>
                <c:pt idx="62">
                  <c:v>27</c:v>
                </c:pt>
                <c:pt idx="63">
                  <c:v>23</c:v>
                </c:pt>
                <c:pt idx="64">
                  <c:v>18.7</c:v>
                </c:pt>
                <c:pt idx="65">
                  <c:v>14.2</c:v>
                </c:pt>
                <c:pt idx="66">
                  <c:v>9.4</c:v>
                </c:pt>
                <c:pt idx="67">
                  <c:v>4.9000000000000004</c:v>
                </c:pt>
                <c:pt idx="68">
                  <c:v>2</c:v>
                </c:pt>
                <c:pt idx="69">
                  <c:v>0</c:v>
                </c:pt>
                <c:pt idx="70">
                  <c:v>0</c:v>
                </c:pt>
                <c:pt idx="71">
                  <c:v>0</c:v>
                </c:pt>
                <c:pt idx="72">
                  <c:v>0</c:v>
                </c:pt>
                <c:pt idx="73">
                  <c:v>0</c:v>
                </c:pt>
                <c:pt idx="74">
                  <c:v>1.7</c:v>
                </c:pt>
                <c:pt idx="75">
                  <c:v>5.8</c:v>
                </c:pt>
                <c:pt idx="76">
                  <c:v>11.8</c:v>
                </c:pt>
                <c:pt idx="77">
                  <c:v>18.3</c:v>
                </c:pt>
                <c:pt idx="78">
                  <c:v>24.5</c:v>
                </c:pt>
                <c:pt idx="79">
                  <c:v>29.4</c:v>
                </c:pt>
                <c:pt idx="80">
                  <c:v>32.5</c:v>
                </c:pt>
                <c:pt idx="81">
                  <c:v>34.200000000000003</c:v>
                </c:pt>
                <c:pt idx="82">
                  <c:v>34.4</c:v>
                </c:pt>
                <c:pt idx="83">
                  <c:v>34.5</c:v>
                </c:pt>
                <c:pt idx="84">
                  <c:v>34.6</c:v>
                </c:pt>
                <c:pt idx="85">
                  <c:v>34.700000000000003</c:v>
                </c:pt>
                <c:pt idx="86">
                  <c:v>34.799999999999997</c:v>
                </c:pt>
                <c:pt idx="87">
                  <c:v>35.200000000000003</c:v>
                </c:pt>
                <c:pt idx="88">
                  <c:v>36</c:v>
                </c:pt>
                <c:pt idx="89">
                  <c:v>37</c:v>
                </c:pt>
                <c:pt idx="90">
                  <c:v>37.9</c:v>
                </c:pt>
                <c:pt idx="91">
                  <c:v>38.6</c:v>
                </c:pt>
                <c:pt idx="92">
                  <c:v>38.799999999999997</c:v>
                </c:pt>
                <c:pt idx="93">
                  <c:v>38.799999999999997</c:v>
                </c:pt>
                <c:pt idx="94">
                  <c:v>38.700000000000003</c:v>
                </c:pt>
                <c:pt idx="95">
                  <c:v>38.5</c:v>
                </c:pt>
                <c:pt idx="96">
                  <c:v>38</c:v>
                </c:pt>
                <c:pt idx="97">
                  <c:v>37.4</c:v>
                </c:pt>
                <c:pt idx="98">
                  <c:v>36.9</c:v>
                </c:pt>
                <c:pt idx="99">
                  <c:v>36.6</c:v>
                </c:pt>
                <c:pt idx="100">
                  <c:v>36.4</c:v>
                </c:pt>
                <c:pt idx="101">
                  <c:v>36.4</c:v>
                </c:pt>
                <c:pt idx="102">
                  <c:v>36.5</c:v>
                </c:pt>
                <c:pt idx="103">
                  <c:v>36.700000000000003</c:v>
                </c:pt>
                <c:pt idx="104">
                  <c:v>36.9</c:v>
                </c:pt>
                <c:pt idx="105">
                  <c:v>37</c:v>
                </c:pt>
                <c:pt idx="106">
                  <c:v>37.200000000000003</c:v>
                </c:pt>
                <c:pt idx="107">
                  <c:v>37.299999999999997</c:v>
                </c:pt>
                <c:pt idx="108">
                  <c:v>37.4</c:v>
                </c:pt>
                <c:pt idx="109">
                  <c:v>37.299999999999997</c:v>
                </c:pt>
                <c:pt idx="110">
                  <c:v>36.799999999999997</c:v>
                </c:pt>
                <c:pt idx="111">
                  <c:v>35.799999999999997</c:v>
                </c:pt>
                <c:pt idx="112">
                  <c:v>34.700000000000003</c:v>
                </c:pt>
                <c:pt idx="113">
                  <c:v>31.8</c:v>
                </c:pt>
                <c:pt idx="114">
                  <c:v>28.9</c:v>
                </c:pt>
                <c:pt idx="115">
                  <c:v>26.7</c:v>
                </c:pt>
                <c:pt idx="116">
                  <c:v>24.6</c:v>
                </c:pt>
                <c:pt idx="117">
                  <c:v>25.2</c:v>
                </c:pt>
                <c:pt idx="118">
                  <c:v>26.2</c:v>
                </c:pt>
                <c:pt idx="119">
                  <c:v>27.6</c:v>
                </c:pt>
                <c:pt idx="120">
                  <c:v>29.2</c:v>
                </c:pt>
                <c:pt idx="121">
                  <c:v>31</c:v>
                </c:pt>
                <c:pt idx="122">
                  <c:v>32.799999999999997</c:v>
                </c:pt>
                <c:pt idx="123">
                  <c:v>34.299999999999997</c:v>
                </c:pt>
                <c:pt idx="124">
                  <c:v>35.1</c:v>
                </c:pt>
                <c:pt idx="125">
                  <c:v>35.299999999999997</c:v>
                </c:pt>
                <c:pt idx="126">
                  <c:v>35.1</c:v>
                </c:pt>
                <c:pt idx="127">
                  <c:v>34.6</c:v>
                </c:pt>
                <c:pt idx="128">
                  <c:v>33.700000000000003</c:v>
                </c:pt>
                <c:pt idx="129">
                  <c:v>32.200000000000003</c:v>
                </c:pt>
                <c:pt idx="130">
                  <c:v>29.6</c:v>
                </c:pt>
                <c:pt idx="131">
                  <c:v>26</c:v>
                </c:pt>
                <c:pt idx="132">
                  <c:v>22</c:v>
                </c:pt>
                <c:pt idx="133">
                  <c:v>18.5</c:v>
                </c:pt>
                <c:pt idx="134">
                  <c:v>16.600000000000001</c:v>
                </c:pt>
                <c:pt idx="135">
                  <c:v>17.600000000000001</c:v>
                </c:pt>
                <c:pt idx="136">
                  <c:v>21</c:v>
                </c:pt>
                <c:pt idx="137">
                  <c:v>25.2</c:v>
                </c:pt>
                <c:pt idx="138">
                  <c:v>29.1</c:v>
                </c:pt>
                <c:pt idx="139">
                  <c:v>31.4</c:v>
                </c:pt>
                <c:pt idx="140">
                  <c:v>31.9</c:v>
                </c:pt>
                <c:pt idx="141">
                  <c:v>31.4</c:v>
                </c:pt>
                <c:pt idx="142">
                  <c:v>30.6</c:v>
                </c:pt>
                <c:pt idx="143">
                  <c:v>29.5</c:v>
                </c:pt>
                <c:pt idx="144">
                  <c:v>28</c:v>
                </c:pt>
                <c:pt idx="145">
                  <c:v>24.9</c:v>
                </c:pt>
                <c:pt idx="146">
                  <c:v>20.2</c:v>
                </c:pt>
                <c:pt idx="147">
                  <c:v>14.8</c:v>
                </c:pt>
                <c:pt idx="148">
                  <c:v>9.5</c:v>
                </c:pt>
                <c:pt idx="149">
                  <c:v>4.8</c:v>
                </c:pt>
                <c:pt idx="150">
                  <c:v>1.4</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2</c:v>
                </c:pt>
                <c:pt idx="184">
                  <c:v>6</c:v>
                </c:pt>
                <c:pt idx="185">
                  <c:v>12.4</c:v>
                </c:pt>
                <c:pt idx="186">
                  <c:v>21.4</c:v>
                </c:pt>
                <c:pt idx="187">
                  <c:v>30</c:v>
                </c:pt>
                <c:pt idx="188">
                  <c:v>37.1</c:v>
                </c:pt>
                <c:pt idx="189">
                  <c:v>42.5</c:v>
                </c:pt>
                <c:pt idx="190">
                  <c:v>46.6</c:v>
                </c:pt>
                <c:pt idx="191">
                  <c:v>49.8</c:v>
                </c:pt>
                <c:pt idx="192">
                  <c:v>52.4</c:v>
                </c:pt>
                <c:pt idx="193">
                  <c:v>54.4</c:v>
                </c:pt>
                <c:pt idx="194">
                  <c:v>55.6</c:v>
                </c:pt>
                <c:pt idx="195">
                  <c:v>56.1</c:v>
                </c:pt>
                <c:pt idx="196">
                  <c:v>56.2</c:v>
                </c:pt>
                <c:pt idx="197">
                  <c:v>56.2</c:v>
                </c:pt>
                <c:pt idx="198">
                  <c:v>56.2</c:v>
                </c:pt>
                <c:pt idx="199">
                  <c:v>56.7</c:v>
                </c:pt>
                <c:pt idx="200">
                  <c:v>57.2</c:v>
                </c:pt>
                <c:pt idx="201">
                  <c:v>57.7</c:v>
                </c:pt>
                <c:pt idx="202">
                  <c:v>58.2</c:v>
                </c:pt>
                <c:pt idx="203">
                  <c:v>58.7</c:v>
                </c:pt>
                <c:pt idx="204">
                  <c:v>59.3</c:v>
                </c:pt>
                <c:pt idx="205">
                  <c:v>59.8</c:v>
                </c:pt>
                <c:pt idx="206">
                  <c:v>60</c:v>
                </c:pt>
                <c:pt idx="207">
                  <c:v>60</c:v>
                </c:pt>
                <c:pt idx="208">
                  <c:v>59.9</c:v>
                </c:pt>
                <c:pt idx="209">
                  <c:v>59.9</c:v>
                </c:pt>
                <c:pt idx="210">
                  <c:v>59.9</c:v>
                </c:pt>
                <c:pt idx="211">
                  <c:v>59.9</c:v>
                </c:pt>
                <c:pt idx="212">
                  <c:v>59.9</c:v>
                </c:pt>
                <c:pt idx="213">
                  <c:v>59.8</c:v>
                </c:pt>
                <c:pt idx="214">
                  <c:v>59.6</c:v>
                </c:pt>
                <c:pt idx="215">
                  <c:v>59.1</c:v>
                </c:pt>
                <c:pt idx="216">
                  <c:v>57.1</c:v>
                </c:pt>
                <c:pt idx="217">
                  <c:v>53.2</c:v>
                </c:pt>
                <c:pt idx="218">
                  <c:v>48.3</c:v>
                </c:pt>
                <c:pt idx="219">
                  <c:v>43.9</c:v>
                </c:pt>
                <c:pt idx="220">
                  <c:v>40.299999999999997</c:v>
                </c:pt>
                <c:pt idx="221">
                  <c:v>39.5</c:v>
                </c:pt>
                <c:pt idx="222">
                  <c:v>41.3</c:v>
                </c:pt>
                <c:pt idx="223">
                  <c:v>45.2</c:v>
                </c:pt>
                <c:pt idx="224">
                  <c:v>50.1</c:v>
                </c:pt>
                <c:pt idx="225">
                  <c:v>53.7</c:v>
                </c:pt>
                <c:pt idx="226">
                  <c:v>55.8</c:v>
                </c:pt>
                <c:pt idx="227">
                  <c:v>55.8</c:v>
                </c:pt>
                <c:pt idx="228">
                  <c:v>54.7</c:v>
                </c:pt>
                <c:pt idx="229">
                  <c:v>53.3</c:v>
                </c:pt>
                <c:pt idx="230">
                  <c:v>52.3</c:v>
                </c:pt>
                <c:pt idx="231">
                  <c:v>52</c:v>
                </c:pt>
                <c:pt idx="232">
                  <c:v>52.1</c:v>
                </c:pt>
                <c:pt idx="233">
                  <c:v>51.8</c:v>
                </c:pt>
                <c:pt idx="234">
                  <c:v>50.8</c:v>
                </c:pt>
                <c:pt idx="235">
                  <c:v>49.2</c:v>
                </c:pt>
                <c:pt idx="236">
                  <c:v>47.5</c:v>
                </c:pt>
                <c:pt idx="237">
                  <c:v>45.7</c:v>
                </c:pt>
                <c:pt idx="238">
                  <c:v>43.9</c:v>
                </c:pt>
                <c:pt idx="239">
                  <c:v>42</c:v>
                </c:pt>
                <c:pt idx="240">
                  <c:v>40.200000000000003</c:v>
                </c:pt>
                <c:pt idx="241">
                  <c:v>38.299999999999997</c:v>
                </c:pt>
                <c:pt idx="242">
                  <c:v>36.4</c:v>
                </c:pt>
                <c:pt idx="243">
                  <c:v>34.6</c:v>
                </c:pt>
                <c:pt idx="244">
                  <c:v>32.700000000000003</c:v>
                </c:pt>
                <c:pt idx="245">
                  <c:v>30.6</c:v>
                </c:pt>
                <c:pt idx="246">
                  <c:v>28.1</c:v>
                </c:pt>
                <c:pt idx="247">
                  <c:v>25.5</c:v>
                </c:pt>
                <c:pt idx="248">
                  <c:v>23.1</c:v>
                </c:pt>
                <c:pt idx="249">
                  <c:v>21.2</c:v>
                </c:pt>
                <c:pt idx="250">
                  <c:v>19.5</c:v>
                </c:pt>
                <c:pt idx="251">
                  <c:v>17.8</c:v>
                </c:pt>
                <c:pt idx="252">
                  <c:v>15.3</c:v>
                </c:pt>
                <c:pt idx="253">
                  <c:v>11.5</c:v>
                </c:pt>
                <c:pt idx="254">
                  <c:v>7.2</c:v>
                </c:pt>
                <c:pt idx="255">
                  <c:v>2.5</c:v>
                </c:pt>
                <c:pt idx="256">
                  <c:v>0</c:v>
                </c:pt>
                <c:pt idx="257">
                  <c:v>0</c:v>
                </c:pt>
                <c:pt idx="258">
                  <c:v>0</c:v>
                </c:pt>
                <c:pt idx="259">
                  <c:v>0</c:v>
                </c:pt>
                <c:pt idx="260">
                  <c:v>0</c:v>
                </c:pt>
                <c:pt idx="261">
                  <c:v>0</c:v>
                </c:pt>
                <c:pt idx="262">
                  <c:v>0</c:v>
                </c:pt>
                <c:pt idx="263">
                  <c:v>0</c:v>
                </c:pt>
                <c:pt idx="264">
                  <c:v>0</c:v>
                </c:pt>
                <c:pt idx="265">
                  <c:v>0</c:v>
                </c:pt>
                <c:pt idx="266">
                  <c:v>0</c:v>
                </c:pt>
                <c:pt idx="267">
                  <c:v>0.5</c:v>
                </c:pt>
                <c:pt idx="268">
                  <c:v>2.9</c:v>
                </c:pt>
                <c:pt idx="269">
                  <c:v>8.1999999999999993</c:v>
                </c:pt>
                <c:pt idx="270">
                  <c:v>13.2</c:v>
                </c:pt>
                <c:pt idx="271">
                  <c:v>17.8</c:v>
                </c:pt>
                <c:pt idx="272">
                  <c:v>21.4</c:v>
                </c:pt>
                <c:pt idx="273">
                  <c:v>24.1</c:v>
                </c:pt>
                <c:pt idx="274">
                  <c:v>26.4</c:v>
                </c:pt>
                <c:pt idx="275">
                  <c:v>28.4</c:v>
                </c:pt>
                <c:pt idx="276">
                  <c:v>29.9</c:v>
                </c:pt>
                <c:pt idx="277">
                  <c:v>30.5</c:v>
                </c:pt>
                <c:pt idx="278">
                  <c:v>30.5</c:v>
                </c:pt>
                <c:pt idx="279">
                  <c:v>30.3</c:v>
                </c:pt>
                <c:pt idx="280">
                  <c:v>30.2</c:v>
                </c:pt>
                <c:pt idx="281">
                  <c:v>30.1</c:v>
                </c:pt>
                <c:pt idx="282">
                  <c:v>30.1</c:v>
                </c:pt>
                <c:pt idx="283">
                  <c:v>30.1</c:v>
                </c:pt>
                <c:pt idx="284">
                  <c:v>30.1</c:v>
                </c:pt>
                <c:pt idx="285">
                  <c:v>30.1</c:v>
                </c:pt>
                <c:pt idx="286">
                  <c:v>30.1</c:v>
                </c:pt>
                <c:pt idx="287">
                  <c:v>30.2</c:v>
                </c:pt>
                <c:pt idx="288">
                  <c:v>30.4</c:v>
                </c:pt>
                <c:pt idx="289">
                  <c:v>31</c:v>
                </c:pt>
                <c:pt idx="290">
                  <c:v>31.8</c:v>
                </c:pt>
                <c:pt idx="291">
                  <c:v>32.700000000000003</c:v>
                </c:pt>
                <c:pt idx="292">
                  <c:v>33.6</c:v>
                </c:pt>
                <c:pt idx="293">
                  <c:v>34.4</c:v>
                </c:pt>
                <c:pt idx="294">
                  <c:v>35</c:v>
                </c:pt>
                <c:pt idx="295">
                  <c:v>35.4</c:v>
                </c:pt>
                <c:pt idx="296">
                  <c:v>35.5</c:v>
                </c:pt>
                <c:pt idx="297">
                  <c:v>35.299999999999997</c:v>
                </c:pt>
                <c:pt idx="298">
                  <c:v>34.9</c:v>
                </c:pt>
                <c:pt idx="299">
                  <c:v>33.9</c:v>
                </c:pt>
                <c:pt idx="300">
                  <c:v>32.4</c:v>
                </c:pt>
                <c:pt idx="301">
                  <c:v>30.6</c:v>
                </c:pt>
                <c:pt idx="302">
                  <c:v>28.9</c:v>
                </c:pt>
                <c:pt idx="303">
                  <c:v>27.8</c:v>
                </c:pt>
                <c:pt idx="304">
                  <c:v>27.2</c:v>
                </c:pt>
                <c:pt idx="305">
                  <c:v>26.9</c:v>
                </c:pt>
                <c:pt idx="306">
                  <c:v>26.5</c:v>
                </c:pt>
                <c:pt idx="307">
                  <c:v>26.1</c:v>
                </c:pt>
                <c:pt idx="308">
                  <c:v>25.7</c:v>
                </c:pt>
                <c:pt idx="309">
                  <c:v>25.5</c:v>
                </c:pt>
                <c:pt idx="310">
                  <c:v>25.7</c:v>
                </c:pt>
                <c:pt idx="311">
                  <c:v>26.4</c:v>
                </c:pt>
                <c:pt idx="312">
                  <c:v>27.3</c:v>
                </c:pt>
                <c:pt idx="313">
                  <c:v>28.1</c:v>
                </c:pt>
                <c:pt idx="314">
                  <c:v>27.9</c:v>
                </c:pt>
                <c:pt idx="315">
                  <c:v>26</c:v>
                </c:pt>
                <c:pt idx="316">
                  <c:v>22.7</c:v>
                </c:pt>
                <c:pt idx="317">
                  <c:v>19</c:v>
                </c:pt>
                <c:pt idx="318">
                  <c:v>16</c:v>
                </c:pt>
                <c:pt idx="319">
                  <c:v>14.6</c:v>
                </c:pt>
                <c:pt idx="320">
                  <c:v>15.2</c:v>
                </c:pt>
                <c:pt idx="321">
                  <c:v>16.899999999999999</c:v>
                </c:pt>
                <c:pt idx="322">
                  <c:v>19.3</c:v>
                </c:pt>
                <c:pt idx="323">
                  <c:v>22</c:v>
                </c:pt>
                <c:pt idx="324">
                  <c:v>24.6</c:v>
                </c:pt>
                <c:pt idx="325">
                  <c:v>26.8</c:v>
                </c:pt>
                <c:pt idx="326">
                  <c:v>27.9</c:v>
                </c:pt>
                <c:pt idx="327">
                  <c:v>28.1</c:v>
                </c:pt>
                <c:pt idx="328">
                  <c:v>27.7</c:v>
                </c:pt>
                <c:pt idx="329">
                  <c:v>27.2</c:v>
                </c:pt>
                <c:pt idx="330">
                  <c:v>26.8</c:v>
                </c:pt>
                <c:pt idx="331">
                  <c:v>26.6</c:v>
                </c:pt>
                <c:pt idx="332">
                  <c:v>26.8</c:v>
                </c:pt>
                <c:pt idx="333">
                  <c:v>27</c:v>
                </c:pt>
                <c:pt idx="334">
                  <c:v>27.2</c:v>
                </c:pt>
                <c:pt idx="335">
                  <c:v>27.4</c:v>
                </c:pt>
                <c:pt idx="336">
                  <c:v>27.6</c:v>
                </c:pt>
                <c:pt idx="337">
                  <c:v>27.7</c:v>
                </c:pt>
                <c:pt idx="338">
                  <c:v>27.9</c:v>
                </c:pt>
                <c:pt idx="339">
                  <c:v>28.1</c:v>
                </c:pt>
                <c:pt idx="340">
                  <c:v>28.3</c:v>
                </c:pt>
                <c:pt idx="341">
                  <c:v>28.6</c:v>
                </c:pt>
                <c:pt idx="342">
                  <c:v>29</c:v>
                </c:pt>
                <c:pt idx="343">
                  <c:v>29.6</c:v>
                </c:pt>
                <c:pt idx="344">
                  <c:v>30.1</c:v>
                </c:pt>
                <c:pt idx="345">
                  <c:v>30.5</c:v>
                </c:pt>
                <c:pt idx="346">
                  <c:v>30.7</c:v>
                </c:pt>
                <c:pt idx="347">
                  <c:v>30.8</c:v>
                </c:pt>
                <c:pt idx="348">
                  <c:v>30.8</c:v>
                </c:pt>
                <c:pt idx="349">
                  <c:v>30.8</c:v>
                </c:pt>
                <c:pt idx="350">
                  <c:v>30.8</c:v>
                </c:pt>
                <c:pt idx="351">
                  <c:v>30.8</c:v>
                </c:pt>
                <c:pt idx="352">
                  <c:v>30.8</c:v>
                </c:pt>
                <c:pt idx="353">
                  <c:v>30.8</c:v>
                </c:pt>
                <c:pt idx="354">
                  <c:v>30.9</c:v>
                </c:pt>
                <c:pt idx="355">
                  <c:v>30.9</c:v>
                </c:pt>
                <c:pt idx="356">
                  <c:v>30.9</c:v>
                </c:pt>
                <c:pt idx="357">
                  <c:v>30.8</c:v>
                </c:pt>
                <c:pt idx="358">
                  <c:v>30.4</c:v>
                </c:pt>
                <c:pt idx="359">
                  <c:v>29.6</c:v>
                </c:pt>
                <c:pt idx="360">
                  <c:v>28.4</c:v>
                </c:pt>
                <c:pt idx="361">
                  <c:v>27.1</c:v>
                </c:pt>
                <c:pt idx="362">
                  <c:v>26</c:v>
                </c:pt>
                <c:pt idx="363">
                  <c:v>25.4</c:v>
                </c:pt>
                <c:pt idx="364">
                  <c:v>25.5</c:v>
                </c:pt>
                <c:pt idx="365">
                  <c:v>26.3</c:v>
                </c:pt>
                <c:pt idx="366">
                  <c:v>27.3</c:v>
                </c:pt>
                <c:pt idx="367">
                  <c:v>28.4</c:v>
                </c:pt>
                <c:pt idx="368">
                  <c:v>29.2</c:v>
                </c:pt>
                <c:pt idx="369">
                  <c:v>29.5</c:v>
                </c:pt>
                <c:pt idx="370">
                  <c:v>29.5</c:v>
                </c:pt>
                <c:pt idx="371">
                  <c:v>29</c:v>
                </c:pt>
                <c:pt idx="372">
                  <c:v>28.1</c:v>
                </c:pt>
                <c:pt idx="373">
                  <c:v>27.2</c:v>
                </c:pt>
                <c:pt idx="374">
                  <c:v>26.3</c:v>
                </c:pt>
                <c:pt idx="375">
                  <c:v>25.7</c:v>
                </c:pt>
                <c:pt idx="376">
                  <c:v>25.5</c:v>
                </c:pt>
                <c:pt idx="377">
                  <c:v>25.6</c:v>
                </c:pt>
                <c:pt idx="378">
                  <c:v>26</c:v>
                </c:pt>
                <c:pt idx="379">
                  <c:v>26.4</c:v>
                </c:pt>
                <c:pt idx="380">
                  <c:v>27</c:v>
                </c:pt>
                <c:pt idx="381">
                  <c:v>27.7</c:v>
                </c:pt>
                <c:pt idx="382">
                  <c:v>28.5</c:v>
                </c:pt>
                <c:pt idx="383">
                  <c:v>29.4</c:v>
                </c:pt>
                <c:pt idx="384">
                  <c:v>30.2</c:v>
                </c:pt>
                <c:pt idx="385">
                  <c:v>30.5</c:v>
                </c:pt>
                <c:pt idx="386">
                  <c:v>30.3</c:v>
                </c:pt>
                <c:pt idx="387">
                  <c:v>29.5</c:v>
                </c:pt>
                <c:pt idx="388">
                  <c:v>28.7</c:v>
                </c:pt>
                <c:pt idx="389">
                  <c:v>27.9</c:v>
                </c:pt>
                <c:pt idx="390">
                  <c:v>27.5</c:v>
                </c:pt>
                <c:pt idx="391">
                  <c:v>27.3</c:v>
                </c:pt>
                <c:pt idx="392">
                  <c:v>27</c:v>
                </c:pt>
                <c:pt idx="393">
                  <c:v>26.5</c:v>
                </c:pt>
                <c:pt idx="394">
                  <c:v>25.8</c:v>
                </c:pt>
                <c:pt idx="395">
                  <c:v>25</c:v>
                </c:pt>
                <c:pt idx="396">
                  <c:v>21.5</c:v>
                </c:pt>
                <c:pt idx="397">
                  <c:v>16</c:v>
                </c:pt>
                <c:pt idx="398">
                  <c:v>10</c:v>
                </c:pt>
                <c:pt idx="399">
                  <c:v>5</c:v>
                </c:pt>
                <c:pt idx="400">
                  <c:v>2.2000000000000002</c:v>
                </c:pt>
                <c:pt idx="401">
                  <c:v>1</c:v>
                </c:pt>
                <c:pt idx="402">
                  <c:v>0</c:v>
                </c:pt>
                <c:pt idx="403">
                  <c:v>0</c:v>
                </c:pt>
                <c:pt idx="404">
                  <c:v>0</c:v>
                </c:pt>
                <c:pt idx="405">
                  <c:v>0</c:v>
                </c:pt>
                <c:pt idx="406">
                  <c:v>0</c:v>
                </c:pt>
                <c:pt idx="407">
                  <c:v>0</c:v>
                </c:pt>
                <c:pt idx="408">
                  <c:v>1.2</c:v>
                </c:pt>
                <c:pt idx="409">
                  <c:v>3.2</c:v>
                </c:pt>
                <c:pt idx="410">
                  <c:v>5.9</c:v>
                </c:pt>
                <c:pt idx="411">
                  <c:v>8.8000000000000007</c:v>
                </c:pt>
                <c:pt idx="412">
                  <c:v>12</c:v>
                </c:pt>
                <c:pt idx="413">
                  <c:v>15.4</c:v>
                </c:pt>
                <c:pt idx="414">
                  <c:v>18.899999999999999</c:v>
                </c:pt>
                <c:pt idx="415">
                  <c:v>22.1</c:v>
                </c:pt>
                <c:pt idx="416">
                  <c:v>24.8</c:v>
                </c:pt>
                <c:pt idx="417">
                  <c:v>26.8</c:v>
                </c:pt>
                <c:pt idx="418">
                  <c:v>28.7</c:v>
                </c:pt>
                <c:pt idx="419">
                  <c:v>30.6</c:v>
                </c:pt>
                <c:pt idx="420">
                  <c:v>32.4</c:v>
                </c:pt>
                <c:pt idx="421">
                  <c:v>34</c:v>
                </c:pt>
                <c:pt idx="422">
                  <c:v>35.4</c:v>
                </c:pt>
                <c:pt idx="423">
                  <c:v>36.5</c:v>
                </c:pt>
                <c:pt idx="424">
                  <c:v>37.5</c:v>
                </c:pt>
                <c:pt idx="425">
                  <c:v>38.6</c:v>
                </c:pt>
                <c:pt idx="426">
                  <c:v>39.700000000000003</c:v>
                </c:pt>
                <c:pt idx="427">
                  <c:v>40.700000000000003</c:v>
                </c:pt>
                <c:pt idx="428">
                  <c:v>41.5</c:v>
                </c:pt>
                <c:pt idx="429">
                  <c:v>41.7</c:v>
                </c:pt>
                <c:pt idx="430">
                  <c:v>41.5</c:v>
                </c:pt>
                <c:pt idx="431">
                  <c:v>41</c:v>
                </c:pt>
                <c:pt idx="432">
                  <c:v>40.6</c:v>
                </c:pt>
                <c:pt idx="433">
                  <c:v>40.299999999999997</c:v>
                </c:pt>
                <c:pt idx="434">
                  <c:v>40.200000000000003</c:v>
                </c:pt>
                <c:pt idx="435">
                  <c:v>40.1</c:v>
                </c:pt>
                <c:pt idx="436">
                  <c:v>39.799999999999997</c:v>
                </c:pt>
                <c:pt idx="437">
                  <c:v>38.9</c:v>
                </c:pt>
                <c:pt idx="438">
                  <c:v>37.5</c:v>
                </c:pt>
                <c:pt idx="439">
                  <c:v>35.799999999999997</c:v>
                </c:pt>
                <c:pt idx="440">
                  <c:v>34.200000000000003</c:v>
                </c:pt>
                <c:pt idx="441">
                  <c:v>32.5</c:v>
                </c:pt>
                <c:pt idx="442">
                  <c:v>30.9</c:v>
                </c:pt>
                <c:pt idx="443">
                  <c:v>29.4</c:v>
                </c:pt>
                <c:pt idx="444">
                  <c:v>28</c:v>
                </c:pt>
                <c:pt idx="445">
                  <c:v>26.5</c:v>
                </c:pt>
                <c:pt idx="446">
                  <c:v>25</c:v>
                </c:pt>
                <c:pt idx="447">
                  <c:v>23.5</c:v>
                </c:pt>
                <c:pt idx="448">
                  <c:v>21.9</c:v>
                </c:pt>
                <c:pt idx="449">
                  <c:v>20.399999999999999</c:v>
                </c:pt>
                <c:pt idx="450">
                  <c:v>19.399999999999999</c:v>
                </c:pt>
                <c:pt idx="451">
                  <c:v>18.8</c:v>
                </c:pt>
                <c:pt idx="452">
                  <c:v>18.399999999999999</c:v>
                </c:pt>
                <c:pt idx="453">
                  <c:v>18</c:v>
                </c:pt>
                <c:pt idx="454">
                  <c:v>17.5</c:v>
                </c:pt>
                <c:pt idx="455">
                  <c:v>16.899999999999999</c:v>
                </c:pt>
                <c:pt idx="456">
                  <c:v>16.399999999999999</c:v>
                </c:pt>
                <c:pt idx="457">
                  <c:v>16.600000000000001</c:v>
                </c:pt>
                <c:pt idx="458">
                  <c:v>17.7</c:v>
                </c:pt>
                <c:pt idx="459">
                  <c:v>19.399999999999999</c:v>
                </c:pt>
                <c:pt idx="460">
                  <c:v>20.9</c:v>
                </c:pt>
                <c:pt idx="461">
                  <c:v>22.3</c:v>
                </c:pt>
                <c:pt idx="462">
                  <c:v>23.2</c:v>
                </c:pt>
                <c:pt idx="463">
                  <c:v>23.2</c:v>
                </c:pt>
                <c:pt idx="464">
                  <c:v>22.2</c:v>
                </c:pt>
                <c:pt idx="465">
                  <c:v>20.3</c:v>
                </c:pt>
                <c:pt idx="466">
                  <c:v>17.899999999999999</c:v>
                </c:pt>
                <c:pt idx="467">
                  <c:v>15.2</c:v>
                </c:pt>
                <c:pt idx="468">
                  <c:v>12.3</c:v>
                </c:pt>
                <c:pt idx="469">
                  <c:v>9.3000000000000007</c:v>
                </c:pt>
                <c:pt idx="470">
                  <c:v>6.4</c:v>
                </c:pt>
                <c:pt idx="471">
                  <c:v>3.8</c:v>
                </c:pt>
                <c:pt idx="472">
                  <c:v>2</c:v>
                </c:pt>
                <c:pt idx="473">
                  <c:v>0.9</c:v>
                </c:pt>
                <c:pt idx="474">
                  <c:v>0</c:v>
                </c:pt>
                <c:pt idx="475">
                  <c:v>0</c:v>
                </c:pt>
                <c:pt idx="476">
                  <c:v>0</c:v>
                </c:pt>
                <c:pt idx="477">
                  <c:v>0</c:v>
                </c:pt>
                <c:pt idx="478">
                  <c:v>0</c:v>
                </c:pt>
                <c:pt idx="479">
                  <c:v>0</c:v>
                </c:pt>
                <c:pt idx="480">
                  <c:v>0</c:v>
                </c:pt>
                <c:pt idx="481">
                  <c:v>0</c:v>
                </c:pt>
                <c:pt idx="482">
                  <c:v>0</c:v>
                </c:pt>
                <c:pt idx="483">
                  <c:v>0</c:v>
                </c:pt>
                <c:pt idx="484">
                  <c:v>0</c:v>
                </c:pt>
                <c:pt idx="485">
                  <c:v>0</c:v>
                </c:pt>
                <c:pt idx="486">
                  <c:v>1.4</c:v>
                </c:pt>
                <c:pt idx="487">
                  <c:v>4.5</c:v>
                </c:pt>
                <c:pt idx="488">
                  <c:v>8.8000000000000007</c:v>
                </c:pt>
                <c:pt idx="489">
                  <c:v>13.4</c:v>
                </c:pt>
                <c:pt idx="490">
                  <c:v>17.3</c:v>
                </c:pt>
                <c:pt idx="491">
                  <c:v>19.2</c:v>
                </c:pt>
                <c:pt idx="492">
                  <c:v>19.7</c:v>
                </c:pt>
                <c:pt idx="493">
                  <c:v>19.8</c:v>
                </c:pt>
                <c:pt idx="494">
                  <c:v>20.7</c:v>
                </c:pt>
                <c:pt idx="495">
                  <c:v>23.6</c:v>
                </c:pt>
                <c:pt idx="496">
                  <c:v>28.1</c:v>
                </c:pt>
                <c:pt idx="497">
                  <c:v>32.799999999999997</c:v>
                </c:pt>
                <c:pt idx="498">
                  <c:v>36.299999999999997</c:v>
                </c:pt>
                <c:pt idx="499">
                  <c:v>37.1</c:v>
                </c:pt>
                <c:pt idx="500">
                  <c:v>35.1</c:v>
                </c:pt>
                <c:pt idx="501">
                  <c:v>31.1</c:v>
                </c:pt>
                <c:pt idx="502">
                  <c:v>28</c:v>
                </c:pt>
                <c:pt idx="503">
                  <c:v>27.5</c:v>
                </c:pt>
                <c:pt idx="504">
                  <c:v>29.5</c:v>
                </c:pt>
                <c:pt idx="505">
                  <c:v>34</c:v>
                </c:pt>
                <c:pt idx="506">
                  <c:v>37</c:v>
                </c:pt>
                <c:pt idx="507">
                  <c:v>38</c:v>
                </c:pt>
                <c:pt idx="508">
                  <c:v>36.1</c:v>
                </c:pt>
                <c:pt idx="509">
                  <c:v>31.5</c:v>
                </c:pt>
                <c:pt idx="510">
                  <c:v>24.5</c:v>
                </c:pt>
                <c:pt idx="511">
                  <c:v>17.5</c:v>
                </c:pt>
                <c:pt idx="512">
                  <c:v>10.5</c:v>
                </c:pt>
                <c:pt idx="513">
                  <c:v>4.5</c:v>
                </c:pt>
                <c:pt idx="514">
                  <c:v>1</c:v>
                </c:pt>
                <c:pt idx="515">
                  <c:v>0</c:v>
                </c:pt>
                <c:pt idx="516">
                  <c:v>0</c:v>
                </c:pt>
                <c:pt idx="517">
                  <c:v>0</c:v>
                </c:pt>
                <c:pt idx="518">
                  <c:v>0</c:v>
                </c:pt>
                <c:pt idx="519">
                  <c:v>2.9</c:v>
                </c:pt>
                <c:pt idx="520">
                  <c:v>8</c:v>
                </c:pt>
                <c:pt idx="521">
                  <c:v>16</c:v>
                </c:pt>
                <c:pt idx="522">
                  <c:v>24</c:v>
                </c:pt>
                <c:pt idx="523">
                  <c:v>32</c:v>
                </c:pt>
                <c:pt idx="524">
                  <c:v>38.799999999999997</c:v>
                </c:pt>
                <c:pt idx="525">
                  <c:v>43.1</c:v>
                </c:pt>
                <c:pt idx="526">
                  <c:v>46</c:v>
                </c:pt>
                <c:pt idx="527">
                  <c:v>47.5</c:v>
                </c:pt>
                <c:pt idx="528">
                  <c:v>47.5</c:v>
                </c:pt>
                <c:pt idx="529">
                  <c:v>44.8</c:v>
                </c:pt>
                <c:pt idx="530">
                  <c:v>40.1</c:v>
                </c:pt>
                <c:pt idx="531">
                  <c:v>33.799999999999997</c:v>
                </c:pt>
                <c:pt idx="532">
                  <c:v>27.2</c:v>
                </c:pt>
                <c:pt idx="533">
                  <c:v>20</c:v>
                </c:pt>
                <c:pt idx="534">
                  <c:v>12.8</c:v>
                </c:pt>
                <c:pt idx="535">
                  <c:v>7</c:v>
                </c:pt>
                <c:pt idx="536">
                  <c:v>2.2000000000000002</c:v>
                </c:pt>
                <c:pt idx="537">
                  <c:v>0</c:v>
                </c:pt>
                <c:pt idx="538">
                  <c:v>0</c:v>
                </c:pt>
                <c:pt idx="539">
                  <c:v>0</c:v>
                </c:pt>
                <c:pt idx="540">
                  <c:v>0</c:v>
                </c:pt>
                <c:pt idx="541">
                  <c:v>0</c:v>
                </c:pt>
                <c:pt idx="542">
                  <c:v>2.7</c:v>
                </c:pt>
                <c:pt idx="543">
                  <c:v>8</c:v>
                </c:pt>
                <c:pt idx="544">
                  <c:v>16</c:v>
                </c:pt>
                <c:pt idx="545">
                  <c:v>24</c:v>
                </c:pt>
                <c:pt idx="546">
                  <c:v>32</c:v>
                </c:pt>
                <c:pt idx="547">
                  <c:v>37.200000000000003</c:v>
                </c:pt>
                <c:pt idx="548">
                  <c:v>40.4</c:v>
                </c:pt>
                <c:pt idx="549">
                  <c:v>43.1</c:v>
                </c:pt>
                <c:pt idx="550">
                  <c:v>44.6</c:v>
                </c:pt>
                <c:pt idx="551">
                  <c:v>45.2</c:v>
                </c:pt>
                <c:pt idx="552">
                  <c:v>45.3</c:v>
                </c:pt>
                <c:pt idx="553">
                  <c:v>45.4</c:v>
                </c:pt>
                <c:pt idx="554">
                  <c:v>45.5</c:v>
                </c:pt>
                <c:pt idx="555">
                  <c:v>45.6</c:v>
                </c:pt>
                <c:pt idx="556">
                  <c:v>45.7</c:v>
                </c:pt>
                <c:pt idx="557">
                  <c:v>45.8</c:v>
                </c:pt>
                <c:pt idx="558">
                  <c:v>45.9</c:v>
                </c:pt>
                <c:pt idx="559">
                  <c:v>46</c:v>
                </c:pt>
                <c:pt idx="560">
                  <c:v>46.1</c:v>
                </c:pt>
                <c:pt idx="561">
                  <c:v>46.2</c:v>
                </c:pt>
                <c:pt idx="562">
                  <c:v>46.3</c:v>
                </c:pt>
                <c:pt idx="563">
                  <c:v>46.4</c:v>
                </c:pt>
                <c:pt idx="564">
                  <c:v>46.7</c:v>
                </c:pt>
                <c:pt idx="565">
                  <c:v>47.2</c:v>
                </c:pt>
                <c:pt idx="566">
                  <c:v>48</c:v>
                </c:pt>
                <c:pt idx="567">
                  <c:v>48.9</c:v>
                </c:pt>
                <c:pt idx="568">
                  <c:v>49.8</c:v>
                </c:pt>
                <c:pt idx="569">
                  <c:v>50.5</c:v>
                </c:pt>
                <c:pt idx="570">
                  <c:v>51</c:v>
                </c:pt>
                <c:pt idx="571">
                  <c:v>51.1</c:v>
                </c:pt>
                <c:pt idx="572">
                  <c:v>51</c:v>
                </c:pt>
                <c:pt idx="573">
                  <c:v>50.4</c:v>
                </c:pt>
                <c:pt idx="574">
                  <c:v>49</c:v>
                </c:pt>
                <c:pt idx="575">
                  <c:v>46.7</c:v>
                </c:pt>
                <c:pt idx="576">
                  <c:v>44</c:v>
                </c:pt>
                <c:pt idx="577">
                  <c:v>41.1</c:v>
                </c:pt>
                <c:pt idx="578">
                  <c:v>38.299999999999997</c:v>
                </c:pt>
                <c:pt idx="579">
                  <c:v>35.4</c:v>
                </c:pt>
                <c:pt idx="580">
                  <c:v>31.8</c:v>
                </c:pt>
                <c:pt idx="581">
                  <c:v>27.3</c:v>
                </c:pt>
                <c:pt idx="582">
                  <c:v>22.4</c:v>
                </c:pt>
                <c:pt idx="583">
                  <c:v>17.7</c:v>
                </c:pt>
                <c:pt idx="584">
                  <c:v>13.4</c:v>
                </c:pt>
                <c:pt idx="585">
                  <c:v>9.3000000000000007</c:v>
                </c:pt>
                <c:pt idx="586">
                  <c:v>5.5</c:v>
                </c:pt>
                <c:pt idx="587">
                  <c:v>2</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2.2999999999999998</c:v>
                </c:pt>
                <c:pt idx="610">
                  <c:v>7.3</c:v>
                </c:pt>
                <c:pt idx="611">
                  <c:v>15.2</c:v>
                </c:pt>
                <c:pt idx="612">
                  <c:v>23.9</c:v>
                </c:pt>
                <c:pt idx="613">
                  <c:v>32.5</c:v>
                </c:pt>
                <c:pt idx="614">
                  <c:v>39.200000000000003</c:v>
                </c:pt>
                <c:pt idx="615">
                  <c:v>44.1</c:v>
                </c:pt>
                <c:pt idx="616">
                  <c:v>48.1</c:v>
                </c:pt>
                <c:pt idx="617">
                  <c:v>51.2</c:v>
                </c:pt>
                <c:pt idx="618">
                  <c:v>53.3</c:v>
                </c:pt>
                <c:pt idx="619">
                  <c:v>54.5</c:v>
                </c:pt>
                <c:pt idx="620">
                  <c:v>55.7</c:v>
                </c:pt>
                <c:pt idx="621">
                  <c:v>56.9</c:v>
                </c:pt>
                <c:pt idx="622">
                  <c:v>57.5</c:v>
                </c:pt>
                <c:pt idx="623">
                  <c:v>58</c:v>
                </c:pt>
                <c:pt idx="624">
                  <c:v>58.4</c:v>
                </c:pt>
                <c:pt idx="625">
                  <c:v>58.5</c:v>
                </c:pt>
                <c:pt idx="626">
                  <c:v>58.5</c:v>
                </c:pt>
                <c:pt idx="627">
                  <c:v>58.6</c:v>
                </c:pt>
                <c:pt idx="628">
                  <c:v>58.9</c:v>
                </c:pt>
                <c:pt idx="629">
                  <c:v>59.3</c:v>
                </c:pt>
                <c:pt idx="630">
                  <c:v>59.8</c:v>
                </c:pt>
                <c:pt idx="631">
                  <c:v>60.2</c:v>
                </c:pt>
                <c:pt idx="632">
                  <c:v>60.5</c:v>
                </c:pt>
                <c:pt idx="633">
                  <c:v>60.8</c:v>
                </c:pt>
                <c:pt idx="634">
                  <c:v>61.1</c:v>
                </c:pt>
                <c:pt idx="635">
                  <c:v>61.5</c:v>
                </c:pt>
                <c:pt idx="636">
                  <c:v>62</c:v>
                </c:pt>
                <c:pt idx="637">
                  <c:v>62.5</c:v>
                </c:pt>
                <c:pt idx="638">
                  <c:v>63</c:v>
                </c:pt>
                <c:pt idx="639">
                  <c:v>63.4</c:v>
                </c:pt>
                <c:pt idx="640">
                  <c:v>63.7</c:v>
                </c:pt>
                <c:pt idx="641">
                  <c:v>63.8</c:v>
                </c:pt>
                <c:pt idx="642">
                  <c:v>63.9</c:v>
                </c:pt>
                <c:pt idx="643">
                  <c:v>63.8</c:v>
                </c:pt>
                <c:pt idx="644">
                  <c:v>63.2</c:v>
                </c:pt>
                <c:pt idx="645">
                  <c:v>61.7</c:v>
                </c:pt>
                <c:pt idx="646">
                  <c:v>58.9</c:v>
                </c:pt>
                <c:pt idx="647">
                  <c:v>55.2</c:v>
                </c:pt>
                <c:pt idx="648">
                  <c:v>51</c:v>
                </c:pt>
                <c:pt idx="649">
                  <c:v>46.7</c:v>
                </c:pt>
                <c:pt idx="650">
                  <c:v>42.8</c:v>
                </c:pt>
                <c:pt idx="651">
                  <c:v>40.200000000000003</c:v>
                </c:pt>
                <c:pt idx="652">
                  <c:v>38.799999999999997</c:v>
                </c:pt>
                <c:pt idx="653">
                  <c:v>37.9</c:v>
                </c:pt>
                <c:pt idx="654">
                  <c:v>36.700000000000003</c:v>
                </c:pt>
                <c:pt idx="655">
                  <c:v>35.1</c:v>
                </c:pt>
                <c:pt idx="656">
                  <c:v>32.9</c:v>
                </c:pt>
                <c:pt idx="657">
                  <c:v>30.4</c:v>
                </c:pt>
                <c:pt idx="658">
                  <c:v>28</c:v>
                </c:pt>
                <c:pt idx="659">
                  <c:v>25.9</c:v>
                </c:pt>
                <c:pt idx="660">
                  <c:v>24.4</c:v>
                </c:pt>
                <c:pt idx="661">
                  <c:v>23.7</c:v>
                </c:pt>
                <c:pt idx="662">
                  <c:v>23.8</c:v>
                </c:pt>
                <c:pt idx="663">
                  <c:v>25</c:v>
                </c:pt>
                <c:pt idx="664">
                  <c:v>27.3</c:v>
                </c:pt>
                <c:pt idx="665">
                  <c:v>30.4</c:v>
                </c:pt>
                <c:pt idx="666">
                  <c:v>33.9</c:v>
                </c:pt>
                <c:pt idx="667">
                  <c:v>37.299999999999997</c:v>
                </c:pt>
                <c:pt idx="668">
                  <c:v>39.799999999999997</c:v>
                </c:pt>
                <c:pt idx="669">
                  <c:v>39.5</c:v>
                </c:pt>
                <c:pt idx="670">
                  <c:v>36.299999999999997</c:v>
                </c:pt>
                <c:pt idx="671">
                  <c:v>31.4</c:v>
                </c:pt>
                <c:pt idx="672">
                  <c:v>26.5</c:v>
                </c:pt>
                <c:pt idx="673">
                  <c:v>24.2</c:v>
                </c:pt>
                <c:pt idx="674">
                  <c:v>24.8</c:v>
                </c:pt>
                <c:pt idx="675">
                  <c:v>26.6</c:v>
                </c:pt>
                <c:pt idx="676">
                  <c:v>27.5</c:v>
                </c:pt>
                <c:pt idx="677">
                  <c:v>26.8</c:v>
                </c:pt>
                <c:pt idx="678">
                  <c:v>25.3</c:v>
                </c:pt>
                <c:pt idx="679">
                  <c:v>24</c:v>
                </c:pt>
                <c:pt idx="680">
                  <c:v>23.3</c:v>
                </c:pt>
                <c:pt idx="681">
                  <c:v>23.7</c:v>
                </c:pt>
                <c:pt idx="682">
                  <c:v>24.9</c:v>
                </c:pt>
                <c:pt idx="683">
                  <c:v>26.4</c:v>
                </c:pt>
                <c:pt idx="684">
                  <c:v>27.7</c:v>
                </c:pt>
                <c:pt idx="685">
                  <c:v>28.3</c:v>
                </c:pt>
                <c:pt idx="686">
                  <c:v>28.3</c:v>
                </c:pt>
                <c:pt idx="687">
                  <c:v>28.1</c:v>
                </c:pt>
                <c:pt idx="688">
                  <c:v>28.1</c:v>
                </c:pt>
                <c:pt idx="689">
                  <c:v>28.6</c:v>
                </c:pt>
                <c:pt idx="690">
                  <c:v>29.8</c:v>
                </c:pt>
                <c:pt idx="691">
                  <c:v>31.6</c:v>
                </c:pt>
                <c:pt idx="692">
                  <c:v>33.9</c:v>
                </c:pt>
                <c:pt idx="693">
                  <c:v>36.5</c:v>
                </c:pt>
                <c:pt idx="694">
                  <c:v>39.1</c:v>
                </c:pt>
                <c:pt idx="695">
                  <c:v>41.5</c:v>
                </c:pt>
                <c:pt idx="696">
                  <c:v>43.3</c:v>
                </c:pt>
                <c:pt idx="697">
                  <c:v>44.5</c:v>
                </c:pt>
                <c:pt idx="698">
                  <c:v>45.1</c:v>
                </c:pt>
                <c:pt idx="699">
                  <c:v>45.1</c:v>
                </c:pt>
                <c:pt idx="700">
                  <c:v>43.9</c:v>
                </c:pt>
                <c:pt idx="701">
                  <c:v>41.4</c:v>
                </c:pt>
                <c:pt idx="702">
                  <c:v>38.4</c:v>
                </c:pt>
                <c:pt idx="703">
                  <c:v>35.5</c:v>
                </c:pt>
                <c:pt idx="704">
                  <c:v>32.9</c:v>
                </c:pt>
                <c:pt idx="705">
                  <c:v>31.3</c:v>
                </c:pt>
                <c:pt idx="706">
                  <c:v>30.7</c:v>
                </c:pt>
                <c:pt idx="707">
                  <c:v>31</c:v>
                </c:pt>
                <c:pt idx="708">
                  <c:v>32.200000000000003</c:v>
                </c:pt>
                <c:pt idx="709">
                  <c:v>34</c:v>
                </c:pt>
                <c:pt idx="710">
                  <c:v>36</c:v>
                </c:pt>
                <c:pt idx="711">
                  <c:v>37.9</c:v>
                </c:pt>
                <c:pt idx="712">
                  <c:v>39.9</c:v>
                </c:pt>
                <c:pt idx="713">
                  <c:v>41.6</c:v>
                </c:pt>
                <c:pt idx="714">
                  <c:v>43.1</c:v>
                </c:pt>
                <c:pt idx="715">
                  <c:v>44.3</c:v>
                </c:pt>
                <c:pt idx="716">
                  <c:v>45</c:v>
                </c:pt>
                <c:pt idx="717">
                  <c:v>45.5</c:v>
                </c:pt>
                <c:pt idx="718">
                  <c:v>45.8</c:v>
                </c:pt>
                <c:pt idx="719">
                  <c:v>46</c:v>
                </c:pt>
                <c:pt idx="720">
                  <c:v>46.1</c:v>
                </c:pt>
                <c:pt idx="721">
                  <c:v>46.2</c:v>
                </c:pt>
                <c:pt idx="722">
                  <c:v>46.1</c:v>
                </c:pt>
                <c:pt idx="723">
                  <c:v>45.7</c:v>
                </c:pt>
                <c:pt idx="724">
                  <c:v>45</c:v>
                </c:pt>
                <c:pt idx="725">
                  <c:v>44.3</c:v>
                </c:pt>
                <c:pt idx="726">
                  <c:v>44.7</c:v>
                </c:pt>
                <c:pt idx="727">
                  <c:v>46.8</c:v>
                </c:pt>
                <c:pt idx="728">
                  <c:v>50.1</c:v>
                </c:pt>
                <c:pt idx="729">
                  <c:v>53.6</c:v>
                </c:pt>
                <c:pt idx="730">
                  <c:v>56.9</c:v>
                </c:pt>
                <c:pt idx="731">
                  <c:v>59.4</c:v>
                </c:pt>
                <c:pt idx="732">
                  <c:v>60.2</c:v>
                </c:pt>
                <c:pt idx="733">
                  <c:v>59.3</c:v>
                </c:pt>
                <c:pt idx="734">
                  <c:v>57.5</c:v>
                </c:pt>
                <c:pt idx="735">
                  <c:v>55.4</c:v>
                </c:pt>
                <c:pt idx="736">
                  <c:v>52.5</c:v>
                </c:pt>
                <c:pt idx="737">
                  <c:v>47.9</c:v>
                </c:pt>
                <c:pt idx="738">
                  <c:v>41.4</c:v>
                </c:pt>
                <c:pt idx="739">
                  <c:v>34.4</c:v>
                </c:pt>
                <c:pt idx="740">
                  <c:v>30</c:v>
                </c:pt>
                <c:pt idx="741">
                  <c:v>27</c:v>
                </c:pt>
                <c:pt idx="742">
                  <c:v>26.5</c:v>
                </c:pt>
                <c:pt idx="743">
                  <c:v>28.7</c:v>
                </c:pt>
                <c:pt idx="744">
                  <c:v>33.799999999999997</c:v>
                </c:pt>
                <c:pt idx="745">
                  <c:v>40.299999999999997</c:v>
                </c:pt>
                <c:pt idx="746">
                  <c:v>46.6</c:v>
                </c:pt>
                <c:pt idx="747">
                  <c:v>50.4</c:v>
                </c:pt>
                <c:pt idx="748">
                  <c:v>54</c:v>
                </c:pt>
                <c:pt idx="749">
                  <c:v>56.9</c:v>
                </c:pt>
                <c:pt idx="750">
                  <c:v>59.1</c:v>
                </c:pt>
                <c:pt idx="751">
                  <c:v>60.6</c:v>
                </c:pt>
                <c:pt idx="752">
                  <c:v>61.7</c:v>
                </c:pt>
                <c:pt idx="753">
                  <c:v>62.6</c:v>
                </c:pt>
                <c:pt idx="754">
                  <c:v>63.1</c:v>
                </c:pt>
                <c:pt idx="755">
                  <c:v>62.9</c:v>
                </c:pt>
                <c:pt idx="756">
                  <c:v>61.7</c:v>
                </c:pt>
                <c:pt idx="757">
                  <c:v>59.4</c:v>
                </c:pt>
                <c:pt idx="758">
                  <c:v>56.6</c:v>
                </c:pt>
                <c:pt idx="759">
                  <c:v>53.7</c:v>
                </c:pt>
                <c:pt idx="760">
                  <c:v>50.7</c:v>
                </c:pt>
                <c:pt idx="761">
                  <c:v>47.7</c:v>
                </c:pt>
                <c:pt idx="762">
                  <c:v>45</c:v>
                </c:pt>
                <c:pt idx="763">
                  <c:v>43.1</c:v>
                </c:pt>
                <c:pt idx="764">
                  <c:v>41.9</c:v>
                </c:pt>
                <c:pt idx="765">
                  <c:v>41.6</c:v>
                </c:pt>
                <c:pt idx="766">
                  <c:v>41.3</c:v>
                </c:pt>
                <c:pt idx="767">
                  <c:v>40.9</c:v>
                </c:pt>
                <c:pt idx="768">
                  <c:v>41.8</c:v>
                </c:pt>
                <c:pt idx="769">
                  <c:v>42.1</c:v>
                </c:pt>
                <c:pt idx="770">
                  <c:v>41.8</c:v>
                </c:pt>
                <c:pt idx="771">
                  <c:v>41.3</c:v>
                </c:pt>
                <c:pt idx="772">
                  <c:v>41.5</c:v>
                </c:pt>
                <c:pt idx="773">
                  <c:v>43.5</c:v>
                </c:pt>
                <c:pt idx="774">
                  <c:v>46.5</c:v>
                </c:pt>
                <c:pt idx="775">
                  <c:v>49.7</c:v>
                </c:pt>
                <c:pt idx="776">
                  <c:v>52.6</c:v>
                </c:pt>
                <c:pt idx="777">
                  <c:v>55</c:v>
                </c:pt>
                <c:pt idx="778">
                  <c:v>56.5</c:v>
                </c:pt>
                <c:pt idx="779">
                  <c:v>57.1</c:v>
                </c:pt>
                <c:pt idx="780">
                  <c:v>57.3</c:v>
                </c:pt>
                <c:pt idx="781">
                  <c:v>57</c:v>
                </c:pt>
                <c:pt idx="782">
                  <c:v>56.3</c:v>
                </c:pt>
                <c:pt idx="783">
                  <c:v>55.2</c:v>
                </c:pt>
                <c:pt idx="784">
                  <c:v>53.9</c:v>
                </c:pt>
                <c:pt idx="785">
                  <c:v>52.6</c:v>
                </c:pt>
                <c:pt idx="786">
                  <c:v>51.4</c:v>
                </c:pt>
                <c:pt idx="787">
                  <c:v>50.1</c:v>
                </c:pt>
                <c:pt idx="788">
                  <c:v>51.5</c:v>
                </c:pt>
                <c:pt idx="789">
                  <c:v>53.1</c:v>
                </c:pt>
                <c:pt idx="790">
                  <c:v>54.8</c:v>
                </c:pt>
                <c:pt idx="791">
                  <c:v>56.6</c:v>
                </c:pt>
                <c:pt idx="792">
                  <c:v>58.5</c:v>
                </c:pt>
                <c:pt idx="793">
                  <c:v>60.6</c:v>
                </c:pt>
                <c:pt idx="794">
                  <c:v>62.8</c:v>
                </c:pt>
                <c:pt idx="795">
                  <c:v>64.900000000000006</c:v>
                </c:pt>
                <c:pt idx="796">
                  <c:v>67</c:v>
                </c:pt>
                <c:pt idx="797">
                  <c:v>69.099999999999994</c:v>
                </c:pt>
                <c:pt idx="798">
                  <c:v>70.900000000000006</c:v>
                </c:pt>
                <c:pt idx="799">
                  <c:v>72.2</c:v>
                </c:pt>
                <c:pt idx="800">
                  <c:v>72.8</c:v>
                </c:pt>
                <c:pt idx="801">
                  <c:v>72.8</c:v>
                </c:pt>
                <c:pt idx="802">
                  <c:v>71.900000000000006</c:v>
                </c:pt>
                <c:pt idx="803">
                  <c:v>70.5</c:v>
                </c:pt>
                <c:pt idx="804">
                  <c:v>68.8</c:v>
                </c:pt>
                <c:pt idx="805">
                  <c:v>67.099999999999994</c:v>
                </c:pt>
                <c:pt idx="806">
                  <c:v>65.400000000000006</c:v>
                </c:pt>
                <c:pt idx="807">
                  <c:v>63.9</c:v>
                </c:pt>
                <c:pt idx="808">
                  <c:v>62.8</c:v>
                </c:pt>
                <c:pt idx="809">
                  <c:v>61.8</c:v>
                </c:pt>
                <c:pt idx="810">
                  <c:v>61</c:v>
                </c:pt>
                <c:pt idx="811">
                  <c:v>60.4</c:v>
                </c:pt>
                <c:pt idx="812">
                  <c:v>60</c:v>
                </c:pt>
                <c:pt idx="813">
                  <c:v>60.2</c:v>
                </c:pt>
                <c:pt idx="814">
                  <c:v>61.4</c:v>
                </c:pt>
                <c:pt idx="815">
                  <c:v>63.3</c:v>
                </c:pt>
                <c:pt idx="816">
                  <c:v>65.5</c:v>
                </c:pt>
                <c:pt idx="817">
                  <c:v>67.400000000000006</c:v>
                </c:pt>
                <c:pt idx="818">
                  <c:v>68.5</c:v>
                </c:pt>
                <c:pt idx="819">
                  <c:v>68.7</c:v>
                </c:pt>
                <c:pt idx="820">
                  <c:v>68.099999999999994</c:v>
                </c:pt>
                <c:pt idx="821">
                  <c:v>67.3</c:v>
                </c:pt>
                <c:pt idx="822">
                  <c:v>66.5</c:v>
                </c:pt>
                <c:pt idx="823">
                  <c:v>65.900000000000006</c:v>
                </c:pt>
                <c:pt idx="824">
                  <c:v>65.5</c:v>
                </c:pt>
                <c:pt idx="825">
                  <c:v>64.900000000000006</c:v>
                </c:pt>
                <c:pt idx="826">
                  <c:v>64.099999999999994</c:v>
                </c:pt>
                <c:pt idx="827">
                  <c:v>63</c:v>
                </c:pt>
                <c:pt idx="828">
                  <c:v>62.1</c:v>
                </c:pt>
                <c:pt idx="829">
                  <c:v>61.6</c:v>
                </c:pt>
                <c:pt idx="830">
                  <c:v>61.7</c:v>
                </c:pt>
                <c:pt idx="831">
                  <c:v>62.3</c:v>
                </c:pt>
                <c:pt idx="832">
                  <c:v>63.5</c:v>
                </c:pt>
                <c:pt idx="833">
                  <c:v>65.3</c:v>
                </c:pt>
                <c:pt idx="834">
                  <c:v>67.3</c:v>
                </c:pt>
                <c:pt idx="835">
                  <c:v>69.3</c:v>
                </c:pt>
                <c:pt idx="836">
                  <c:v>71.400000000000006</c:v>
                </c:pt>
                <c:pt idx="837">
                  <c:v>73.5</c:v>
                </c:pt>
                <c:pt idx="838">
                  <c:v>75.599999999999994</c:v>
                </c:pt>
                <c:pt idx="839">
                  <c:v>77.7</c:v>
                </c:pt>
                <c:pt idx="840">
                  <c:v>79.7</c:v>
                </c:pt>
                <c:pt idx="841">
                  <c:v>81.5</c:v>
                </c:pt>
                <c:pt idx="842">
                  <c:v>83.1</c:v>
                </c:pt>
                <c:pt idx="843">
                  <c:v>84.6</c:v>
                </c:pt>
                <c:pt idx="844">
                  <c:v>86</c:v>
                </c:pt>
                <c:pt idx="845">
                  <c:v>87.4</c:v>
                </c:pt>
                <c:pt idx="846">
                  <c:v>88.7</c:v>
                </c:pt>
                <c:pt idx="847">
                  <c:v>89.6</c:v>
                </c:pt>
                <c:pt idx="848">
                  <c:v>90.2</c:v>
                </c:pt>
                <c:pt idx="849">
                  <c:v>90.7</c:v>
                </c:pt>
                <c:pt idx="850">
                  <c:v>91.2</c:v>
                </c:pt>
                <c:pt idx="851">
                  <c:v>91.8</c:v>
                </c:pt>
                <c:pt idx="852">
                  <c:v>92.4</c:v>
                </c:pt>
                <c:pt idx="853">
                  <c:v>93</c:v>
                </c:pt>
                <c:pt idx="854">
                  <c:v>93.6</c:v>
                </c:pt>
                <c:pt idx="855">
                  <c:v>94.1</c:v>
                </c:pt>
                <c:pt idx="856">
                  <c:v>94.3</c:v>
                </c:pt>
                <c:pt idx="857">
                  <c:v>94.4</c:v>
                </c:pt>
                <c:pt idx="858">
                  <c:v>94.4</c:v>
                </c:pt>
                <c:pt idx="859">
                  <c:v>94.3</c:v>
                </c:pt>
                <c:pt idx="860">
                  <c:v>94.3</c:v>
                </c:pt>
                <c:pt idx="861">
                  <c:v>94.2</c:v>
                </c:pt>
                <c:pt idx="862">
                  <c:v>94.2</c:v>
                </c:pt>
                <c:pt idx="863">
                  <c:v>94.2</c:v>
                </c:pt>
                <c:pt idx="864">
                  <c:v>94.1</c:v>
                </c:pt>
                <c:pt idx="865">
                  <c:v>94</c:v>
                </c:pt>
                <c:pt idx="866">
                  <c:v>94</c:v>
                </c:pt>
                <c:pt idx="867">
                  <c:v>93.9</c:v>
                </c:pt>
                <c:pt idx="868">
                  <c:v>93.9</c:v>
                </c:pt>
                <c:pt idx="869">
                  <c:v>93.9</c:v>
                </c:pt>
                <c:pt idx="870">
                  <c:v>93.9</c:v>
                </c:pt>
                <c:pt idx="871">
                  <c:v>93.9</c:v>
                </c:pt>
                <c:pt idx="872">
                  <c:v>94</c:v>
                </c:pt>
                <c:pt idx="873">
                  <c:v>94</c:v>
                </c:pt>
                <c:pt idx="874">
                  <c:v>94.1</c:v>
                </c:pt>
                <c:pt idx="875">
                  <c:v>94.2</c:v>
                </c:pt>
                <c:pt idx="876">
                  <c:v>94.3</c:v>
                </c:pt>
                <c:pt idx="877">
                  <c:v>94.4</c:v>
                </c:pt>
                <c:pt idx="878">
                  <c:v>94.5</c:v>
                </c:pt>
                <c:pt idx="879">
                  <c:v>94.5</c:v>
                </c:pt>
                <c:pt idx="880">
                  <c:v>94.5</c:v>
                </c:pt>
                <c:pt idx="881">
                  <c:v>94.5</c:v>
                </c:pt>
                <c:pt idx="882">
                  <c:v>94.4</c:v>
                </c:pt>
                <c:pt idx="883">
                  <c:v>94.5</c:v>
                </c:pt>
                <c:pt idx="884">
                  <c:v>94.6</c:v>
                </c:pt>
                <c:pt idx="885">
                  <c:v>94.7</c:v>
                </c:pt>
                <c:pt idx="886">
                  <c:v>94.8</c:v>
                </c:pt>
                <c:pt idx="887">
                  <c:v>94.9</c:v>
                </c:pt>
                <c:pt idx="888">
                  <c:v>94.8</c:v>
                </c:pt>
                <c:pt idx="889">
                  <c:v>94.3</c:v>
                </c:pt>
                <c:pt idx="890">
                  <c:v>93.3</c:v>
                </c:pt>
                <c:pt idx="891">
                  <c:v>91.8</c:v>
                </c:pt>
                <c:pt idx="892">
                  <c:v>89.6</c:v>
                </c:pt>
                <c:pt idx="893">
                  <c:v>87</c:v>
                </c:pt>
                <c:pt idx="894">
                  <c:v>84.1</c:v>
                </c:pt>
                <c:pt idx="895">
                  <c:v>81.2</c:v>
                </c:pt>
                <c:pt idx="896">
                  <c:v>78.400000000000006</c:v>
                </c:pt>
                <c:pt idx="897">
                  <c:v>75.7</c:v>
                </c:pt>
                <c:pt idx="898">
                  <c:v>73.2</c:v>
                </c:pt>
                <c:pt idx="899">
                  <c:v>71.099999999999994</c:v>
                </c:pt>
                <c:pt idx="900">
                  <c:v>69.5</c:v>
                </c:pt>
                <c:pt idx="901">
                  <c:v>68.3</c:v>
                </c:pt>
                <c:pt idx="902">
                  <c:v>67.3</c:v>
                </c:pt>
                <c:pt idx="903">
                  <c:v>66.099999999999994</c:v>
                </c:pt>
                <c:pt idx="904">
                  <c:v>63.9</c:v>
                </c:pt>
                <c:pt idx="905">
                  <c:v>60.2</c:v>
                </c:pt>
                <c:pt idx="906">
                  <c:v>54.9</c:v>
                </c:pt>
                <c:pt idx="907">
                  <c:v>48.1</c:v>
                </c:pt>
                <c:pt idx="908">
                  <c:v>40.9</c:v>
                </c:pt>
                <c:pt idx="909">
                  <c:v>36</c:v>
                </c:pt>
                <c:pt idx="910">
                  <c:v>33.9</c:v>
                </c:pt>
                <c:pt idx="911">
                  <c:v>33.9</c:v>
                </c:pt>
                <c:pt idx="912">
                  <c:v>36.5</c:v>
                </c:pt>
                <c:pt idx="913">
                  <c:v>41</c:v>
                </c:pt>
                <c:pt idx="914">
                  <c:v>45.3</c:v>
                </c:pt>
                <c:pt idx="915">
                  <c:v>49.2</c:v>
                </c:pt>
                <c:pt idx="916">
                  <c:v>51.5</c:v>
                </c:pt>
                <c:pt idx="917">
                  <c:v>53.2</c:v>
                </c:pt>
                <c:pt idx="918">
                  <c:v>53.9</c:v>
                </c:pt>
                <c:pt idx="919">
                  <c:v>53.9</c:v>
                </c:pt>
                <c:pt idx="920">
                  <c:v>53.7</c:v>
                </c:pt>
                <c:pt idx="921">
                  <c:v>53.7</c:v>
                </c:pt>
                <c:pt idx="922">
                  <c:v>54.3</c:v>
                </c:pt>
                <c:pt idx="923">
                  <c:v>55.4</c:v>
                </c:pt>
                <c:pt idx="924">
                  <c:v>56.8</c:v>
                </c:pt>
                <c:pt idx="925">
                  <c:v>58.1</c:v>
                </c:pt>
                <c:pt idx="926">
                  <c:v>58.9</c:v>
                </c:pt>
                <c:pt idx="927">
                  <c:v>58.2</c:v>
                </c:pt>
                <c:pt idx="928">
                  <c:v>55.8</c:v>
                </c:pt>
                <c:pt idx="929">
                  <c:v>52.6</c:v>
                </c:pt>
                <c:pt idx="930">
                  <c:v>49.2</c:v>
                </c:pt>
                <c:pt idx="931">
                  <c:v>47.6</c:v>
                </c:pt>
                <c:pt idx="932">
                  <c:v>48.4</c:v>
                </c:pt>
                <c:pt idx="933">
                  <c:v>51.8</c:v>
                </c:pt>
                <c:pt idx="934">
                  <c:v>55.7</c:v>
                </c:pt>
                <c:pt idx="935">
                  <c:v>59.6</c:v>
                </c:pt>
                <c:pt idx="936">
                  <c:v>63</c:v>
                </c:pt>
                <c:pt idx="937">
                  <c:v>65.900000000000006</c:v>
                </c:pt>
                <c:pt idx="938">
                  <c:v>68.099999999999994</c:v>
                </c:pt>
                <c:pt idx="939">
                  <c:v>69.8</c:v>
                </c:pt>
                <c:pt idx="940">
                  <c:v>71.099999999999994</c:v>
                </c:pt>
                <c:pt idx="941">
                  <c:v>72.099999999999994</c:v>
                </c:pt>
                <c:pt idx="942">
                  <c:v>72.900000000000006</c:v>
                </c:pt>
                <c:pt idx="943">
                  <c:v>73.7</c:v>
                </c:pt>
                <c:pt idx="944">
                  <c:v>74.400000000000006</c:v>
                </c:pt>
                <c:pt idx="945">
                  <c:v>75.099999999999994</c:v>
                </c:pt>
                <c:pt idx="946">
                  <c:v>75.8</c:v>
                </c:pt>
                <c:pt idx="947">
                  <c:v>76.5</c:v>
                </c:pt>
                <c:pt idx="948">
                  <c:v>77.2</c:v>
                </c:pt>
                <c:pt idx="949">
                  <c:v>77.8</c:v>
                </c:pt>
                <c:pt idx="950">
                  <c:v>78.5</c:v>
                </c:pt>
                <c:pt idx="951">
                  <c:v>79.2</c:v>
                </c:pt>
                <c:pt idx="952">
                  <c:v>80</c:v>
                </c:pt>
                <c:pt idx="953">
                  <c:v>81</c:v>
                </c:pt>
                <c:pt idx="954">
                  <c:v>82</c:v>
                </c:pt>
                <c:pt idx="955">
                  <c:v>83</c:v>
                </c:pt>
                <c:pt idx="956">
                  <c:v>83.7</c:v>
                </c:pt>
                <c:pt idx="957">
                  <c:v>84.2</c:v>
                </c:pt>
                <c:pt idx="958">
                  <c:v>84.4</c:v>
                </c:pt>
                <c:pt idx="959">
                  <c:v>84.5</c:v>
                </c:pt>
                <c:pt idx="960">
                  <c:v>84.4</c:v>
                </c:pt>
                <c:pt idx="961">
                  <c:v>84.1</c:v>
                </c:pt>
                <c:pt idx="962">
                  <c:v>83.7</c:v>
                </c:pt>
                <c:pt idx="963">
                  <c:v>83.2</c:v>
                </c:pt>
                <c:pt idx="964">
                  <c:v>82.8</c:v>
                </c:pt>
                <c:pt idx="965">
                  <c:v>82.6</c:v>
                </c:pt>
                <c:pt idx="966">
                  <c:v>82.5</c:v>
                </c:pt>
                <c:pt idx="967">
                  <c:v>82.4</c:v>
                </c:pt>
                <c:pt idx="968">
                  <c:v>82.3</c:v>
                </c:pt>
                <c:pt idx="969">
                  <c:v>82.2</c:v>
                </c:pt>
                <c:pt idx="970">
                  <c:v>82.2</c:v>
                </c:pt>
                <c:pt idx="971">
                  <c:v>82.2</c:v>
                </c:pt>
                <c:pt idx="972">
                  <c:v>82.1</c:v>
                </c:pt>
                <c:pt idx="973">
                  <c:v>81.900000000000006</c:v>
                </c:pt>
                <c:pt idx="974">
                  <c:v>81.599999999999994</c:v>
                </c:pt>
                <c:pt idx="975">
                  <c:v>81.3</c:v>
                </c:pt>
                <c:pt idx="976">
                  <c:v>81.099999999999994</c:v>
                </c:pt>
                <c:pt idx="977">
                  <c:v>80.8</c:v>
                </c:pt>
                <c:pt idx="978">
                  <c:v>80.599999999999994</c:v>
                </c:pt>
                <c:pt idx="979">
                  <c:v>80.400000000000006</c:v>
                </c:pt>
                <c:pt idx="980">
                  <c:v>80.099999999999994</c:v>
                </c:pt>
                <c:pt idx="981">
                  <c:v>79.7</c:v>
                </c:pt>
                <c:pt idx="982">
                  <c:v>78.599999999999994</c:v>
                </c:pt>
                <c:pt idx="983">
                  <c:v>76.8</c:v>
                </c:pt>
                <c:pt idx="984">
                  <c:v>73.7</c:v>
                </c:pt>
                <c:pt idx="985">
                  <c:v>69.400000000000006</c:v>
                </c:pt>
                <c:pt idx="986">
                  <c:v>64</c:v>
                </c:pt>
                <c:pt idx="987">
                  <c:v>58.6</c:v>
                </c:pt>
                <c:pt idx="988">
                  <c:v>53.2</c:v>
                </c:pt>
                <c:pt idx="989">
                  <c:v>47.8</c:v>
                </c:pt>
                <c:pt idx="990">
                  <c:v>42.4</c:v>
                </c:pt>
                <c:pt idx="991">
                  <c:v>37</c:v>
                </c:pt>
                <c:pt idx="992">
                  <c:v>33</c:v>
                </c:pt>
                <c:pt idx="993">
                  <c:v>30.9</c:v>
                </c:pt>
                <c:pt idx="994">
                  <c:v>30.9</c:v>
                </c:pt>
                <c:pt idx="995">
                  <c:v>33.5</c:v>
                </c:pt>
                <c:pt idx="996">
                  <c:v>38</c:v>
                </c:pt>
                <c:pt idx="997">
                  <c:v>42.5</c:v>
                </c:pt>
                <c:pt idx="998">
                  <c:v>47</c:v>
                </c:pt>
                <c:pt idx="999">
                  <c:v>51</c:v>
                </c:pt>
                <c:pt idx="1000">
                  <c:v>53.5</c:v>
                </c:pt>
                <c:pt idx="1001">
                  <c:v>55.1</c:v>
                </c:pt>
                <c:pt idx="1002">
                  <c:v>56.4</c:v>
                </c:pt>
                <c:pt idx="1003">
                  <c:v>57.3</c:v>
                </c:pt>
                <c:pt idx="1004">
                  <c:v>58.1</c:v>
                </c:pt>
                <c:pt idx="1005">
                  <c:v>58.8</c:v>
                </c:pt>
                <c:pt idx="1006">
                  <c:v>59.4</c:v>
                </c:pt>
                <c:pt idx="1007">
                  <c:v>59.8</c:v>
                </c:pt>
                <c:pt idx="1008">
                  <c:v>59.7</c:v>
                </c:pt>
                <c:pt idx="1009">
                  <c:v>59.4</c:v>
                </c:pt>
                <c:pt idx="1010">
                  <c:v>59.2</c:v>
                </c:pt>
                <c:pt idx="1011">
                  <c:v>59.2</c:v>
                </c:pt>
                <c:pt idx="1012">
                  <c:v>59.6</c:v>
                </c:pt>
                <c:pt idx="1013">
                  <c:v>60</c:v>
                </c:pt>
                <c:pt idx="1014">
                  <c:v>60.5</c:v>
                </c:pt>
                <c:pt idx="1015">
                  <c:v>61</c:v>
                </c:pt>
                <c:pt idx="1016">
                  <c:v>61.2</c:v>
                </c:pt>
                <c:pt idx="1017">
                  <c:v>61.3</c:v>
                </c:pt>
                <c:pt idx="1018">
                  <c:v>61.4</c:v>
                </c:pt>
                <c:pt idx="1019">
                  <c:v>61.7</c:v>
                </c:pt>
                <c:pt idx="1020">
                  <c:v>62.3</c:v>
                </c:pt>
                <c:pt idx="1021">
                  <c:v>63.1</c:v>
                </c:pt>
                <c:pt idx="1022">
                  <c:v>63.6</c:v>
                </c:pt>
                <c:pt idx="1023">
                  <c:v>63.9</c:v>
                </c:pt>
                <c:pt idx="1024">
                  <c:v>63.8</c:v>
                </c:pt>
                <c:pt idx="1025">
                  <c:v>63.6</c:v>
                </c:pt>
                <c:pt idx="1026">
                  <c:v>63.3</c:v>
                </c:pt>
                <c:pt idx="1027">
                  <c:v>62.8</c:v>
                </c:pt>
                <c:pt idx="1028">
                  <c:v>61.9</c:v>
                </c:pt>
                <c:pt idx="1029">
                  <c:v>60.5</c:v>
                </c:pt>
                <c:pt idx="1030">
                  <c:v>58.6</c:v>
                </c:pt>
                <c:pt idx="1031">
                  <c:v>56.5</c:v>
                </c:pt>
                <c:pt idx="1032">
                  <c:v>54.6</c:v>
                </c:pt>
                <c:pt idx="1033">
                  <c:v>53.8</c:v>
                </c:pt>
                <c:pt idx="1034">
                  <c:v>54.5</c:v>
                </c:pt>
                <c:pt idx="1035">
                  <c:v>56.1</c:v>
                </c:pt>
                <c:pt idx="1036">
                  <c:v>57.9</c:v>
                </c:pt>
                <c:pt idx="1037">
                  <c:v>59.7</c:v>
                </c:pt>
                <c:pt idx="1038">
                  <c:v>61.2</c:v>
                </c:pt>
                <c:pt idx="1039">
                  <c:v>62.3</c:v>
                </c:pt>
                <c:pt idx="1040">
                  <c:v>63.1</c:v>
                </c:pt>
                <c:pt idx="1041">
                  <c:v>63.6</c:v>
                </c:pt>
                <c:pt idx="1042">
                  <c:v>63.5</c:v>
                </c:pt>
                <c:pt idx="1043">
                  <c:v>62.7</c:v>
                </c:pt>
                <c:pt idx="1044">
                  <c:v>60.9</c:v>
                </c:pt>
                <c:pt idx="1045">
                  <c:v>58.7</c:v>
                </c:pt>
                <c:pt idx="1046">
                  <c:v>56.4</c:v>
                </c:pt>
                <c:pt idx="1047">
                  <c:v>54.5</c:v>
                </c:pt>
                <c:pt idx="1048">
                  <c:v>53.3</c:v>
                </c:pt>
                <c:pt idx="1049">
                  <c:v>53</c:v>
                </c:pt>
                <c:pt idx="1050">
                  <c:v>53.5</c:v>
                </c:pt>
                <c:pt idx="1051">
                  <c:v>54.6</c:v>
                </c:pt>
                <c:pt idx="1052">
                  <c:v>56.1</c:v>
                </c:pt>
                <c:pt idx="1053">
                  <c:v>57.6</c:v>
                </c:pt>
                <c:pt idx="1054">
                  <c:v>58.9</c:v>
                </c:pt>
                <c:pt idx="1055">
                  <c:v>59.8</c:v>
                </c:pt>
                <c:pt idx="1056">
                  <c:v>60.3</c:v>
                </c:pt>
                <c:pt idx="1057">
                  <c:v>60.7</c:v>
                </c:pt>
                <c:pt idx="1058">
                  <c:v>61.3</c:v>
                </c:pt>
                <c:pt idx="1059">
                  <c:v>62.4</c:v>
                </c:pt>
                <c:pt idx="1060">
                  <c:v>64.099999999999994</c:v>
                </c:pt>
                <c:pt idx="1061">
                  <c:v>66.2</c:v>
                </c:pt>
                <c:pt idx="1062">
                  <c:v>68.099999999999994</c:v>
                </c:pt>
                <c:pt idx="1063">
                  <c:v>69.7</c:v>
                </c:pt>
                <c:pt idx="1064">
                  <c:v>70.400000000000006</c:v>
                </c:pt>
                <c:pt idx="1065">
                  <c:v>70.7</c:v>
                </c:pt>
                <c:pt idx="1066">
                  <c:v>70.7</c:v>
                </c:pt>
                <c:pt idx="1067">
                  <c:v>70.7</c:v>
                </c:pt>
                <c:pt idx="1068">
                  <c:v>70.7</c:v>
                </c:pt>
                <c:pt idx="1069">
                  <c:v>70.599999999999994</c:v>
                </c:pt>
                <c:pt idx="1070">
                  <c:v>70.5</c:v>
                </c:pt>
                <c:pt idx="1071">
                  <c:v>70.400000000000006</c:v>
                </c:pt>
                <c:pt idx="1072">
                  <c:v>70.2</c:v>
                </c:pt>
                <c:pt idx="1073">
                  <c:v>70.099999999999994</c:v>
                </c:pt>
                <c:pt idx="1074">
                  <c:v>69.8</c:v>
                </c:pt>
                <c:pt idx="1075">
                  <c:v>69.5</c:v>
                </c:pt>
                <c:pt idx="1076">
                  <c:v>69.099999999999994</c:v>
                </c:pt>
                <c:pt idx="1077">
                  <c:v>69.099999999999994</c:v>
                </c:pt>
                <c:pt idx="1078">
                  <c:v>69.5</c:v>
                </c:pt>
                <c:pt idx="1079">
                  <c:v>70.3</c:v>
                </c:pt>
                <c:pt idx="1080">
                  <c:v>71.2</c:v>
                </c:pt>
                <c:pt idx="1081">
                  <c:v>72</c:v>
                </c:pt>
                <c:pt idx="1082">
                  <c:v>72.599999999999994</c:v>
                </c:pt>
                <c:pt idx="1083">
                  <c:v>72.8</c:v>
                </c:pt>
                <c:pt idx="1084">
                  <c:v>72.7</c:v>
                </c:pt>
                <c:pt idx="1085">
                  <c:v>72</c:v>
                </c:pt>
                <c:pt idx="1086">
                  <c:v>70.400000000000006</c:v>
                </c:pt>
                <c:pt idx="1087">
                  <c:v>67.7</c:v>
                </c:pt>
                <c:pt idx="1088">
                  <c:v>64.400000000000006</c:v>
                </c:pt>
                <c:pt idx="1089">
                  <c:v>61</c:v>
                </c:pt>
                <c:pt idx="1090">
                  <c:v>57.6</c:v>
                </c:pt>
                <c:pt idx="1091">
                  <c:v>54</c:v>
                </c:pt>
                <c:pt idx="1092">
                  <c:v>49.7</c:v>
                </c:pt>
                <c:pt idx="1093">
                  <c:v>44.4</c:v>
                </c:pt>
                <c:pt idx="1094">
                  <c:v>38.200000000000003</c:v>
                </c:pt>
                <c:pt idx="1095">
                  <c:v>31.2</c:v>
                </c:pt>
                <c:pt idx="1096">
                  <c:v>24</c:v>
                </c:pt>
                <c:pt idx="1097">
                  <c:v>16.8</c:v>
                </c:pt>
                <c:pt idx="1098">
                  <c:v>10.4</c:v>
                </c:pt>
                <c:pt idx="1099">
                  <c:v>5.7</c:v>
                </c:pt>
                <c:pt idx="1100">
                  <c:v>2.8</c:v>
                </c:pt>
                <c:pt idx="1101">
                  <c:v>1.6</c:v>
                </c:pt>
                <c:pt idx="1102">
                  <c:v>0.3</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2.2999999999999998</c:v>
                </c:pt>
                <c:pt idx="1134">
                  <c:v>7.2</c:v>
                </c:pt>
                <c:pt idx="1135">
                  <c:v>14.6</c:v>
                </c:pt>
                <c:pt idx="1136">
                  <c:v>23.5</c:v>
                </c:pt>
                <c:pt idx="1137">
                  <c:v>33</c:v>
                </c:pt>
                <c:pt idx="1138">
                  <c:v>42.7</c:v>
                </c:pt>
                <c:pt idx="1139">
                  <c:v>51.8</c:v>
                </c:pt>
                <c:pt idx="1140">
                  <c:v>59.4</c:v>
                </c:pt>
                <c:pt idx="1141">
                  <c:v>65.3</c:v>
                </c:pt>
                <c:pt idx="1142">
                  <c:v>69.599999999999994</c:v>
                </c:pt>
                <c:pt idx="1143">
                  <c:v>72.3</c:v>
                </c:pt>
                <c:pt idx="1144">
                  <c:v>73.900000000000006</c:v>
                </c:pt>
                <c:pt idx="1145">
                  <c:v>75</c:v>
                </c:pt>
                <c:pt idx="1146">
                  <c:v>75.7</c:v>
                </c:pt>
                <c:pt idx="1147">
                  <c:v>76.5</c:v>
                </c:pt>
                <c:pt idx="1148">
                  <c:v>77.3</c:v>
                </c:pt>
                <c:pt idx="1149">
                  <c:v>78.2</c:v>
                </c:pt>
                <c:pt idx="1150">
                  <c:v>78.900000000000006</c:v>
                </c:pt>
                <c:pt idx="1151">
                  <c:v>79.400000000000006</c:v>
                </c:pt>
                <c:pt idx="1152">
                  <c:v>79.599999999999994</c:v>
                </c:pt>
                <c:pt idx="1153">
                  <c:v>79.3</c:v>
                </c:pt>
                <c:pt idx="1154">
                  <c:v>78.8</c:v>
                </c:pt>
                <c:pt idx="1155">
                  <c:v>78.099999999999994</c:v>
                </c:pt>
                <c:pt idx="1156">
                  <c:v>77.5</c:v>
                </c:pt>
                <c:pt idx="1157">
                  <c:v>77.2</c:v>
                </c:pt>
                <c:pt idx="1158">
                  <c:v>77.2</c:v>
                </c:pt>
                <c:pt idx="1159">
                  <c:v>77.5</c:v>
                </c:pt>
                <c:pt idx="1160">
                  <c:v>77.900000000000006</c:v>
                </c:pt>
                <c:pt idx="1161">
                  <c:v>78.5</c:v>
                </c:pt>
                <c:pt idx="1162">
                  <c:v>79.099999999999994</c:v>
                </c:pt>
                <c:pt idx="1163">
                  <c:v>79.599999999999994</c:v>
                </c:pt>
                <c:pt idx="1164">
                  <c:v>80</c:v>
                </c:pt>
                <c:pt idx="1165">
                  <c:v>80.2</c:v>
                </c:pt>
                <c:pt idx="1166">
                  <c:v>80.3</c:v>
                </c:pt>
                <c:pt idx="1167">
                  <c:v>80.099999999999994</c:v>
                </c:pt>
                <c:pt idx="1168">
                  <c:v>79.8</c:v>
                </c:pt>
                <c:pt idx="1169">
                  <c:v>79.5</c:v>
                </c:pt>
                <c:pt idx="1170">
                  <c:v>79.099999999999994</c:v>
                </c:pt>
                <c:pt idx="1171">
                  <c:v>78.8</c:v>
                </c:pt>
                <c:pt idx="1172">
                  <c:v>78.599999999999994</c:v>
                </c:pt>
                <c:pt idx="1173">
                  <c:v>78.400000000000006</c:v>
                </c:pt>
                <c:pt idx="1174">
                  <c:v>78.3</c:v>
                </c:pt>
                <c:pt idx="1175">
                  <c:v>78</c:v>
                </c:pt>
                <c:pt idx="1176">
                  <c:v>76.7</c:v>
                </c:pt>
                <c:pt idx="1177">
                  <c:v>73.7</c:v>
                </c:pt>
                <c:pt idx="1178">
                  <c:v>69.5</c:v>
                </c:pt>
                <c:pt idx="1179">
                  <c:v>64.8</c:v>
                </c:pt>
                <c:pt idx="1180">
                  <c:v>60.3</c:v>
                </c:pt>
                <c:pt idx="1181">
                  <c:v>56.2</c:v>
                </c:pt>
                <c:pt idx="1182">
                  <c:v>52.5</c:v>
                </c:pt>
                <c:pt idx="1183">
                  <c:v>49</c:v>
                </c:pt>
                <c:pt idx="1184">
                  <c:v>45.2</c:v>
                </c:pt>
                <c:pt idx="1185">
                  <c:v>40.799999999999997</c:v>
                </c:pt>
                <c:pt idx="1186">
                  <c:v>35.4</c:v>
                </c:pt>
                <c:pt idx="1187">
                  <c:v>29.4</c:v>
                </c:pt>
                <c:pt idx="1188">
                  <c:v>23.4</c:v>
                </c:pt>
                <c:pt idx="1189">
                  <c:v>17.7</c:v>
                </c:pt>
                <c:pt idx="1190">
                  <c:v>12.6</c:v>
                </c:pt>
                <c:pt idx="1191">
                  <c:v>8</c:v>
                </c:pt>
                <c:pt idx="1192">
                  <c:v>4.0999999999999996</c:v>
                </c:pt>
                <c:pt idx="1193">
                  <c:v>1.3</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0.9</c:v>
                </c:pt>
                <c:pt idx="1209">
                  <c:v>3.2</c:v>
                </c:pt>
                <c:pt idx="1210">
                  <c:v>7.3</c:v>
                </c:pt>
                <c:pt idx="1211">
                  <c:v>12.4</c:v>
                </c:pt>
                <c:pt idx="1212">
                  <c:v>17.899999999999999</c:v>
                </c:pt>
                <c:pt idx="1213">
                  <c:v>23.5</c:v>
                </c:pt>
                <c:pt idx="1214">
                  <c:v>29.1</c:v>
                </c:pt>
                <c:pt idx="1215">
                  <c:v>34.299999999999997</c:v>
                </c:pt>
                <c:pt idx="1216">
                  <c:v>38.6</c:v>
                </c:pt>
                <c:pt idx="1217">
                  <c:v>41.6</c:v>
                </c:pt>
                <c:pt idx="1218">
                  <c:v>43.9</c:v>
                </c:pt>
                <c:pt idx="1219">
                  <c:v>45.9</c:v>
                </c:pt>
                <c:pt idx="1220">
                  <c:v>48.1</c:v>
                </c:pt>
                <c:pt idx="1221">
                  <c:v>50.3</c:v>
                </c:pt>
                <c:pt idx="1222">
                  <c:v>52.6</c:v>
                </c:pt>
                <c:pt idx="1223">
                  <c:v>54.8</c:v>
                </c:pt>
                <c:pt idx="1224">
                  <c:v>55.8</c:v>
                </c:pt>
                <c:pt idx="1225">
                  <c:v>55.2</c:v>
                </c:pt>
                <c:pt idx="1226">
                  <c:v>53.9</c:v>
                </c:pt>
                <c:pt idx="1227">
                  <c:v>52.7</c:v>
                </c:pt>
                <c:pt idx="1228">
                  <c:v>52.8</c:v>
                </c:pt>
                <c:pt idx="1229">
                  <c:v>55</c:v>
                </c:pt>
                <c:pt idx="1230">
                  <c:v>58.5</c:v>
                </c:pt>
                <c:pt idx="1231">
                  <c:v>62.3</c:v>
                </c:pt>
                <c:pt idx="1232">
                  <c:v>65.7</c:v>
                </c:pt>
                <c:pt idx="1233">
                  <c:v>68.099999999999994</c:v>
                </c:pt>
                <c:pt idx="1234">
                  <c:v>69.099999999999994</c:v>
                </c:pt>
                <c:pt idx="1235">
                  <c:v>69.5</c:v>
                </c:pt>
                <c:pt idx="1236">
                  <c:v>69.900000000000006</c:v>
                </c:pt>
                <c:pt idx="1237">
                  <c:v>70.599999999999994</c:v>
                </c:pt>
                <c:pt idx="1238">
                  <c:v>71.3</c:v>
                </c:pt>
                <c:pt idx="1239">
                  <c:v>72.2</c:v>
                </c:pt>
                <c:pt idx="1240">
                  <c:v>72.8</c:v>
                </c:pt>
                <c:pt idx="1241">
                  <c:v>73.2</c:v>
                </c:pt>
                <c:pt idx="1242">
                  <c:v>73.400000000000006</c:v>
                </c:pt>
                <c:pt idx="1243">
                  <c:v>73.8</c:v>
                </c:pt>
                <c:pt idx="1244">
                  <c:v>74.8</c:v>
                </c:pt>
                <c:pt idx="1245">
                  <c:v>76.7</c:v>
                </c:pt>
                <c:pt idx="1246">
                  <c:v>79.099999999999994</c:v>
                </c:pt>
                <c:pt idx="1247">
                  <c:v>81.099999999999994</c:v>
                </c:pt>
                <c:pt idx="1248">
                  <c:v>82.1</c:v>
                </c:pt>
                <c:pt idx="1249">
                  <c:v>81.7</c:v>
                </c:pt>
                <c:pt idx="1250">
                  <c:v>80.3</c:v>
                </c:pt>
                <c:pt idx="1251">
                  <c:v>78.8</c:v>
                </c:pt>
                <c:pt idx="1252">
                  <c:v>77.3</c:v>
                </c:pt>
                <c:pt idx="1253">
                  <c:v>75.900000000000006</c:v>
                </c:pt>
                <c:pt idx="1254">
                  <c:v>75</c:v>
                </c:pt>
                <c:pt idx="1255">
                  <c:v>74.7</c:v>
                </c:pt>
                <c:pt idx="1256">
                  <c:v>74.7</c:v>
                </c:pt>
                <c:pt idx="1257">
                  <c:v>74.7</c:v>
                </c:pt>
                <c:pt idx="1258">
                  <c:v>74.599999999999994</c:v>
                </c:pt>
                <c:pt idx="1259">
                  <c:v>74.400000000000006</c:v>
                </c:pt>
                <c:pt idx="1260">
                  <c:v>74.099999999999994</c:v>
                </c:pt>
                <c:pt idx="1261">
                  <c:v>73.900000000000006</c:v>
                </c:pt>
                <c:pt idx="1262">
                  <c:v>74.099999999999994</c:v>
                </c:pt>
                <c:pt idx="1263">
                  <c:v>75.099999999999994</c:v>
                </c:pt>
                <c:pt idx="1264">
                  <c:v>76.8</c:v>
                </c:pt>
                <c:pt idx="1265">
                  <c:v>78.7</c:v>
                </c:pt>
                <c:pt idx="1266">
                  <c:v>80.400000000000006</c:v>
                </c:pt>
                <c:pt idx="1267">
                  <c:v>81.7</c:v>
                </c:pt>
                <c:pt idx="1268">
                  <c:v>82.6</c:v>
                </c:pt>
                <c:pt idx="1269">
                  <c:v>83.5</c:v>
                </c:pt>
                <c:pt idx="1270">
                  <c:v>84.4</c:v>
                </c:pt>
                <c:pt idx="1271">
                  <c:v>85.1</c:v>
                </c:pt>
                <c:pt idx="1272">
                  <c:v>85.7</c:v>
                </c:pt>
                <c:pt idx="1273">
                  <c:v>86.3</c:v>
                </c:pt>
                <c:pt idx="1274">
                  <c:v>87</c:v>
                </c:pt>
                <c:pt idx="1275">
                  <c:v>87.9</c:v>
                </c:pt>
                <c:pt idx="1276">
                  <c:v>88.8</c:v>
                </c:pt>
                <c:pt idx="1277">
                  <c:v>89.7</c:v>
                </c:pt>
                <c:pt idx="1278">
                  <c:v>90.3</c:v>
                </c:pt>
                <c:pt idx="1279">
                  <c:v>90.6</c:v>
                </c:pt>
                <c:pt idx="1280">
                  <c:v>90.6</c:v>
                </c:pt>
                <c:pt idx="1281">
                  <c:v>90.5</c:v>
                </c:pt>
                <c:pt idx="1282">
                  <c:v>90.4</c:v>
                </c:pt>
                <c:pt idx="1283">
                  <c:v>90.1</c:v>
                </c:pt>
                <c:pt idx="1284">
                  <c:v>89.7</c:v>
                </c:pt>
                <c:pt idx="1285">
                  <c:v>89.3</c:v>
                </c:pt>
                <c:pt idx="1286">
                  <c:v>89</c:v>
                </c:pt>
                <c:pt idx="1287">
                  <c:v>88.8</c:v>
                </c:pt>
                <c:pt idx="1288">
                  <c:v>88.9</c:v>
                </c:pt>
                <c:pt idx="1289">
                  <c:v>89.1</c:v>
                </c:pt>
                <c:pt idx="1290">
                  <c:v>89.3</c:v>
                </c:pt>
                <c:pt idx="1291">
                  <c:v>89.4</c:v>
                </c:pt>
                <c:pt idx="1292">
                  <c:v>89.4</c:v>
                </c:pt>
                <c:pt idx="1293">
                  <c:v>89.2</c:v>
                </c:pt>
                <c:pt idx="1294">
                  <c:v>88.9</c:v>
                </c:pt>
                <c:pt idx="1295">
                  <c:v>88.5</c:v>
                </c:pt>
                <c:pt idx="1296">
                  <c:v>88</c:v>
                </c:pt>
                <c:pt idx="1297">
                  <c:v>87.5</c:v>
                </c:pt>
                <c:pt idx="1298">
                  <c:v>87.2</c:v>
                </c:pt>
                <c:pt idx="1299">
                  <c:v>87.1</c:v>
                </c:pt>
                <c:pt idx="1300">
                  <c:v>87.2</c:v>
                </c:pt>
                <c:pt idx="1301">
                  <c:v>87.3</c:v>
                </c:pt>
                <c:pt idx="1302">
                  <c:v>87.4</c:v>
                </c:pt>
                <c:pt idx="1303">
                  <c:v>87.5</c:v>
                </c:pt>
                <c:pt idx="1304">
                  <c:v>87.4</c:v>
                </c:pt>
                <c:pt idx="1305">
                  <c:v>87.1</c:v>
                </c:pt>
                <c:pt idx="1306">
                  <c:v>86.8</c:v>
                </c:pt>
                <c:pt idx="1307">
                  <c:v>86.4</c:v>
                </c:pt>
                <c:pt idx="1308">
                  <c:v>85.9</c:v>
                </c:pt>
                <c:pt idx="1309">
                  <c:v>85.2</c:v>
                </c:pt>
                <c:pt idx="1310">
                  <c:v>84</c:v>
                </c:pt>
                <c:pt idx="1311">
                  <c:v>82.2</c:v>
                </c:pt>
                <c:pt idx="1312">
                  <c:v>80.3</c:v>
                </c:pt>
                <c:pt idx="1313">
                  <c:v>78.599999999999994</c:v>
                </c:pt>
                <c:pt idx="1314">
                  <c:v>77.2</c:v>
                </c:pt>
                <c:pt idx="1315">
                  <c:v>75.900000000000006</c:v>
                </c:pt>
                <c:pt idx="1316">
                  <c:v>73.8</c:v>
                </c:pt>
                <c:pt idx="1317">
                  <c:v>70.400000000000006</c:v>
                </c:pt>
                <c:pt idx="1318">
                  <c:v>65.7</c:v>
                </c:pt>
                <c:pt idx="1319">
                  <c:v>60.5</c:v>
                </c:pt>
                <c:pt idx="1320">
                  <c:v>55.9</c:v>
                </c:pt>
                <c:pt idx="1321">
                  <c:v>53</c:v>
                </c:pt>
                <c:pt idx="1322">
                  <c:v>51.6</c:v>
                </c:pt>
                <c:pt idx="1323">
                  <c:v>50.9</c:v>
                </c:pt>
                <c:pt idx="1324">
                  <c:v>50.5</c:v>
                </c:pt>
                <c:pt idx="1325">
                  <c:v>50.2</c:v>
                </c:pt>
                <c:pt idx="1326">
                  <c:v>50.3</c:v>
                </c:pt>
                <c:pt idx="1327">
                  <c:v>50.6</c:v>
                </c:pt>
                <c:pt idx="1328">
                  <c:v>51.2</c:v>
                </c:pt>
                <c:pt idx="1329">
                  <c:v>51.8</c:v>
                </c:pt>
                <c:pt idx="1330">
                  <c:v>52.5</c:v>
                </c:pt>
                <c:pt idx="1331">
                  <c:v>53.4</c:v>
                </c:pt>
                <c:pt idx="1332">
                  <c:v>54.9</c:v>
                </c:pt>
                <c:pt idx="1333">
                  <c:v>57</c:v>
                </c:pt>
                <c:pt idx="1334">
                  <c:v>59.4</c:v>
                </c:pt>
                <c:pt idx="1335">
                  <c:v>61.9</c:v>
                </c:pt>
                <c:pt idx="1336">
                  <c:v>64.3</c:v>
                </c:pt>
                <c:pt idx="1337">
                  <c:v>66.400000000000006</c:v>
                </c:pt>
                <c:pt idx="1338">
                  <c:v>68.099999999999994</c:v>
                </c:pt>
                <c:pt idx="1339">
                  <c:v>69.599999999999994</c:v>
                </c:pt>
                <c:pt idx="1340">
                  <c:v>70.7</c:v>
                </c:pt>
                <c:pt idx="1341">
                  <c:v>71.400000000000006</c:v>
                </c:pt>
                <c:pt idx="1342">
                  <c:v>71.8</c:v>
                </c:pt>
                <c:pt idx="1343">
                  <c:v>72.8</c:v>
                </c:pt>
                <c:pt idx="1344">
                  <c:v>75</c:v>
                </c:pt>
                <c:pt idx="1345">
                  <c:v>77.8</c:v>
                </c:pt>
                <c:pt idx="1346">
                  <c:v>80.7</c:v>
                </c:pt>
                <c:pt idx="1347">
                  <c:v>83.3</c:v>
                </c:pt>
                <c:pt idx="1348">
                  <c:v>85.4</c:v>
                </c:pt>
                <c:pt idx="1349">
                  <c:v>87.3</c:v>
                </c:pt>
                <c:pt idx="1350">
                  <c:v>89.1</c:v>
                </c:pt>
                <c:pt idx="1351">
                  <c:v>90.6</c:v>
                </c:pt>
                <c:pt idx="1352">
                  <c:v>91.9</c:v>
                </c:pt>
                <c:pt idx="1353">
                  <c:v>93.2</c:v>
                </c:pt>
                <c:pt idx="1354">
                  <c:v>94.6</c:v>
                </c:pt>
                <c:pt idx="1355">
                  <c:v>96</c:v>
                </c:pt>
                <c:pt idx="1356">
                  <c:v>97.5</c:v>
                </c:pt>
                <c:pt idx="1357">
                  <c:v>99</c:v>
                </c:pt>
                <c:pt idx="1358">
                  <c:v>99.8</c:v>
                </c:pt>
                <c:pt idx="1359">
                  <c:v>99</c:v>
                </c:pt>
                <c:pt idx="1360">
                  <c:v>96.7</c:v>
                </c:pt>
                <c:pt idx="1361">
                  <c:v>93.7</c:v>
                </c:pt>
                <c:pt idx="1362">
                  <c:v>91.3</c:v>
                </c:pt>
                <c:pt idx="1363">
                  <c:v>90.4</c:v>
                </c:pt>
                <c:pt idx="1364">
                  <c:v>90.6</c:v>
                </c:pt>
                <c:pt idx="1365">
                  <c:v>91.1</c:v>
                </c:pt>
                <c:pt idx="1366">
                  <c:v>90.9</c:v>
                </c:pt>
                <c:pt idx="1367">
                  <c:v>89</c:v>
                </c:pt>
                <c:pt idx="1368">
                  <c:v>85.6</c:v>
                </c:pt>
                <c:pt idx="1369">
                  <c:v>81.599999999999994</c:v>
                </c:pt>
                <c:pt idx="1370">
                  <c:v>77.599999999999994</c:v>
                </c:pt>
                <c:pt idx="1371">
                  <c:v>73.599999999999994</c:v>
                </c:pt>
                <c:pt idx="1372">
                  <c:v>69.7</c:v>
                </c:pt>
                <c:pt idx="1373">
                  <c:v>66</c:v>
                </c:pt>
                <c:pt idx="1374">
                  <c:v>62.7</c:v>
                </c:pt>
                <c:pt idx="1375">
                  <c:v>60</c:v>
                </c:pt>
                <c:pt idx="1376">
                  <c:v>58</c:v>
                </c:pt>
                <c:pt idx="1377">
                  <c:v>56.4</c:v>
                </c:pt>
                <c:pt idx="1378">
                  <c:v>54.8</c:v>
                </c:pt>
                <c:pt idx="1379">
                  <c:v>53.3</c:v>
                </c:pt>
                <c:pt idx="1380">
                  <c:v>51.7</c:v>
                </c:pt>
                <c:pt idx="1381">
                  <c:v>50.2</c:v>
                </c:pt>
                <c:pt idx="1382">
                  <c:v>48.7</c:v>
                </c:pt>
                <c:pt idx="1383">
                  <c:v>47.2</c:v>
                </c:pt>
                <c:pt idx="1384">
                  <c:v>47.1</c:v>
                </c:pt>
                <c:pt idx="1385">
                  <c:v>47</c:v>
                </c:pt>
                <c:pt idx="1386">
                  <c:v>46.9</c:v>
                </c:pt>
                <c:pt idx="1387">
                  <c:v>46.6</c:v>
                </c:pt>
                <c:pt idx="1388">
                  <c:v>46.3</c:v>
                </c:pt>
                <c:pt idx="1389">
                  <c:v>46.1</c:v>
                </c:pt>
                <c:pt idx="1390">
                  <c:v>46.1</c:v>
                </c:pt>
                <c:pt idx="1391">
                  <c:v>46.5</c:v>
                </c:pt>
                <c:pt idx="1392">
                  <c:v>47.1</c:v>
                </c:pt>
                <c:pt idx="1393">
                  <c:v>48.1</c:v>
                </c:pt>
                <c:pt idx="1394">
                  <c:v>49.8</c:v>
                </c:pt>
                <c:pt idx="1395">
                  <c:v>52.2</c:v>
                </c:pt>
                <c:pt idx="1396">
                  <c:v>54.8</c:v>
                </c:pt>
                <c:pt idx="1397">
                  <c:v>57.3</c:v>
                </c:pt>
                <c:pt idx="1398">
                  <c:v>59.5</c:v>
                </c:pt>
                <c:pt idx="1399">
                  <c:v>61.7</c:v>
                </c:pt>
                <c:pt idx="1400">
                  <c:v>64.400000000000006</c:v>
                </c:pt>
                <c:pt idx="1401">
                  <c:v>67.7</c:v>
                </c:pt>
                <c:pt idx="1402">
                  <c:v>71.400000000000006</c:v>
                </c:pt>
                <c:pt idx="1403">
                  <c:v>74.900000000000006</c:v>
                </c:pt>
                <c:pt idx="1404">
                  <c:v>78.2</c:v>
                </c:pt>
                <c:pt idx="1405">
                  <c:v>81.099999999999994</c:v>
                </c:pt>
                <c:pt idx="1406">
                  <c:v>83.9</c:v>
                </c:pt>
                <c:pt idx="1407">
                  <c:v>86.6</c:v>
                </c:pt>
                <c:pt idx="1408">
                  <c:v>89.1</c:v>
                </c:pt>
                <c:pt idx="1409">
                  <c:v>91.6</c:v>
                </c:pt>
                <c:pt idx="1410">
                  <c:v>94</c:v>
                </c:pt>
                <c:pt idx="1411">
                  <c:v>96.3</c:v>
                </c:pt>
                <c:pt idx="1412">
                  <c:v>98.4</c:v>
                </c:pt>
                <c:pt idx="1413">
                  <c:v>100.4</c:v>
                </c:pt>
                <c:pt idx="1414">
                  <c:v>102.1</c:v>
                </c:pt>
                <c:pt idx="1415">
                  <c:v>103.6</c:v>
                </c:pt>
                <c:pt idx="1416">
                  <c:v>104.9</c:v>
                </c:pt>
                <c:pt idx="1417">
                  <c:v>106.2</c:v>
                </c:pt>
                <c:pt idx="1418">
                  <c:v>106.5</c:v>
                </c:pt>
                <c:pt idx="1419">
                  <c:v>106.5</c:v>
                </c:pt>
                <c:pt idx="1420">
                  <c:v>106.6</c:v>
                </c:pt>
                <c:pt idx="1421">
                  <c:v>106.6</c:v>
                </c:pt>
                <c:pt idx="1422">
                  <c:v>107</c:v>
                </c:pt>
                <c:pt idx="1423">
                  <c:v>107.3</c:v>
                </c:pt>
                <c:pt idx="1424">
                  <c:v>107.3</c:v>
                </c:pt>
                <c:pt idx="1425">
                  <c:v>107.2</c:v>
                </c:pt>
                <c:pt idx="1426">
                  <c:v>107.2</c:v>
                </c:pt>
                <c:pt idx="1427">
                  <c:v>107.2</c:v>
                </c:pt>
                <c:pt idx="1428">
                  <c:v>107.3</c:v>
                </c:pt>
                <c:pt idx="1429">
                  <c:v>107.5</c:v>
                </c:pt>
                <c:pt idx="1430">
                  <c:v>107.3</c:v>
                </c:pt>
                <c:pt idx="1431">
                  <c:v>107.3</c:v>
                </c:pt>
                <c:pt idx="1432">
                  <c:v>107.3</c:v>
                </c:pt>
                <c:pt idx="1433">
                  <c:v>107.3</c:v>
                </c:pt>
                <c:pt idx="1434">
                  <c:v>108</c:v>
                </c:pt>
                <c:pt idx="1435">
                  <c:v>108.2</c:v>
                </c:pt>
                <c:pt idx="1436">
                  <c:v>108.9</c:v>
                </c:pt>
                <c:pt idx="1437">
                  <c:v>109</c:v>
                </c:pt>
                <c:pt idx="1438">
                  <c:v>108.9</c:v>
                </c:pt>
                <c:pt idx="1439">
                  <c:v>108.8</c:v>
                </c:pt>
                <c:pt idx="1440">
                  <c:v>108.6</c:v>
                </c:pt>
                <c:pt idx="1441">
                  <c:v>108.4</c:v>
                </c:pt>
                <c:pt idx="1442">
                  <c:v>108.3</c:v>
                </c:pt>
                <c:pt idx="1443">
                  <c:v>108.2</c:v>
                </c:pt>
                <c:pt idx="1444">
                  <c:v>108.2</c:v>
                </c:pt>
                <c:pt idx="1445">
                  <c:v>108.2</c:v>
                </c:pt>
                <c:pt idx="1446">
                  <c:v>108.2</c:v>
                </c:pt>
                <c:pt idx="1447">
                  <c:v>108.3</c:v>
                </c:pt>
                <c:pt idx="1448">
                  <c:v>108.4</c:v>
                </c:pt>
                <c:pt idx="1449">
                  <c:v>108.5</c:v>
                </c:pt>
                <c:pt idx="1450">
                  <c:v>108.5</c:v>
                </c:pt>
                <c:pt idx="1451">
                  <c:v>108.5</c:v>
                </c:pt>
                <c:pt idx="1452">
                  <c:v>108.5</c:v>
                </c:pt>
                <c:pt idx="1453">
                  <c:v>108.5</c:v>
                </c:pt>
                <c:pt idx="1454">
                  <c:v>108.7</c:v>
                </c:pt>
                <c:pt idx="1455">
                  <c:v>108.8</c:v>
                </c:pt>
                <c:pt idx="1456">
                  <c:v>109</c:v>
                </c:pt>
                <c:pt idx="1457">
                  <c:v>109.2</c:v>
                </c:pt>
                <c:pt idx="1458">
                  <c:v>109.3</c:v>
                </c:pt>
                <c:pt idx="1459">
                  <c:v>109.4</c:v>
                </c:pt>
                <c:pt idx="1460">
                  <c:v>109.5</c:v>
                </c:pt>
                <c:pt idx="1461">
                  <c:v>109.5</c:v>
                </c:pt>
                <c:pt idx="1462">
                  <c:v>109.6</c:v>
                </c:pt>
                <c:pt idx="1463">
                  <c:v>109.8</c:v>
                </c:pt>
                <c:pt idx="1464">
                  <c:v>110</c:v>
                </c:pt>
                <c:pt idx="1465">
                  <c:v>110.2</c:v>
                </c:pt>
                <c:pt idx="1466">
                  <c:v>110.5</c:v>
                </c:pt>
                <c:pt idx="1467">
                  <c:v>110.7</c:v>
                </c:pt>
                <c:pt idx="1468">
                  <c:v>111</c:v>
                </c:pt>
                <c:pt idx="1469">
                  <c:v>111.1</c:v>
                </c:pt>
                <c:pt idx="1470">
                  <c:v>111.2</c:v>
                </c:pt>
                <c:pt idx="1471">
                  <c:v>111.3</c:v>
                </c:pt>
                <c:pt idx="1472">
                  <c:v>111.3</c:v>
                </c:pt>
                <c:pt idx="1473">
                  <c:v>111.3</c:v>
                </c:pt>
                <c:pt idx="1474">
                  <c:v>111.2</c:v>
                </c:pt>
                <c:pt idx="1475">
                  <c:v>111</c:v>
                </c:pt>
                <c:pt idx="1476">
                  <c:v>110.8</c:v>
                </c:pt>
                <c:pt idx="1477">
                  <c:v>110.6</c:v>
                </c:pt>
                <c:pt idx="1478">
                  <c:v>110.4</c:v>
                </c:pt>
                <c:pt idx="1479">
                  <c:v>110.3</c:v>
                </c:pt>
                <c:pt idx="1480">
                  <c:v>109.9</c:v>
                </c:pt>
                <c:pt idx="1481">
                  <c:v>109.3</c:v>
                </c:pt>
                <c:pt idx="1482">
                  <c:v>108.1</c:v>
                </c:pt>
                <c:pt idx="1483">
                  <c:v>106.3</c:v>
                </c:pt>
                <c:pt idx="1484">
                  <c:v>104</c:v>
                </c:pt>
                <c:pt idx="1485">
                  <c:v>101.5</c:v>
                </c:pt>
                <c:pt idx="1486">
                  <c:v>99.2</c:v>
                </c:pt>
                <c:pt idx="1487">
                  <c:v>97.2</c:v>
                </c:pt>
                <c:pt idx="1488">
                  <c:v>96.1</c:v>
                </c:pt>
                <c:pt idx="1489">
                  <c:v>95.7</c:v>
                </c:pt>
                <c:pt idx="1490">
                  <c:v>95.8</c:v>
                </c:pt>
                <c:pt idx="1491">
                  <c:v>96.1</c:v>
                </c:pt>
                <c:pt idx="1492">
                  <c:v>96.4</c:v>
                </c:pt>
                <c:pt idx="1493">
                  <c:v>96.7</c:v>
                </c:pt>
                <c:pt idx="1494">
                  <c:v>96.9</c:v>
                </c:pt>
                <c:pt idx="1495">
                  <c:v>96.9</c:v>
                </c:pt>
                <c:pt idx="1496">
                  <c:v>96.8</c:v>
                </c:pt>
                <c:pt idx="1497">
                  <c:v>96.7</c:v>
                </c:pt>
                <c:pt idx="1498">
                  <c:v>96.4</c:v>
                </c:pt>
                <c:pt idx="1499">
                  <c:v>96.1</c:v>
                </c:pt>
                <c:pt idx="1500">
                  <c:v>95.9</c:v>
                </c:pt>
                <c:pt idx="1501">
                  <c:v>95.8</c:v>
                </c:pt>
                <c:pt idx="1502">
                  <c:v>95.9</c:v>
                </c:pt>
                <c:pt idx="1503">
                  <c:v>96.2</c:v>
                </c:pt>
                <c:pt idx="1504">
                  <c:v>96.4</c:v>
                </c:pt>
                <c:pt idx="1505">
                  <c:v>96.7</c:v>
                </c:pt>
                <c:pt idx="1506">
                  <c:v>96.7</c:v>
                </c:pt>
                <c:pt idx="1507">
                  <c:v>96.3</c:v>
                </c:pt>
                <c:pt idx="1508">
                  <c:v>95.3</c:v>
                </c:pt>
                <c:pt idx="1509">
                  <c:v>94</c:v>
                </c:pt>
                <c:pt idx="1510">
                  <c:v>92.5</c:v>
                </c:pt>
                <c:pt idx="1511">
                  <c:v>91.4</c:v>
                </c:pt>
                <c:pt idx="1512">
                  <c:v>90.9</c:v>
                </c:pt>
                <c:pt idx="1513">
                  <c:v>90.7</c:v>
                </c:pt>
                <c:pt idx="1514">
                  <c:v>90.3</c:v>
                </c:pt>
                <c:pt idx="1515">
                  <c:v>89.6</c:v>
                </c:pt>
                <c:pt idx="1516">
                  <c:v>88.6</c:v>
                </c:pt>
                <c:pt idx="1517">
                  <c:v>87.7</c:v>
                </c:pt>
                <c:pt idx="1518">
                  <c:v>86.8</c:v>
                </c:pt>
                <c:pt idx="1519">
                  <c:v>86.2</c:v>
                </c:pt>
                <c:pt idx="1520">
                  <c:v>85.8</c:v>
                </c:pt>
                <c:pt idx="1521">
                  <c:v>85.7</c:v>
                </c:pt>
                <c:pt idx="1522">
                  <c:v>85.7</c:v>
                </c:pt>
                <c:pt idx="1523">
                  <c:v>86</c:v>
                </c:pt>
                <c:pt idx="1524">
                  <c:v>86.7</c:v>
                </c:pt>
                <c:pt idx="1525">
                  <c:v>87.8</c:v>
                </c:pt>
                <c:pt idx="1526">
                  <c:v>89.2</c:v>
                </c:pt>
                <c:pt idx="1527">
                  <c:v>90.9</c:v>
                </c:pt>
                <c:pt idx="1528">
                  <c:v>92.6</c:v>
                </c:pt>
                <c:pt idx="1529">
                  <c:v>94.3</c:v>
                </c:pt>
                <c:pt idx="1530">
                  <c:v>95.9</c:v>
                </c:pt>
                <c:pt idx="1531">
                  <c:v>97.4</c:v>
                </c:pt>
                <c:pt idx="1532">
                  <c:v>98.7</c:v>
                </c:pt>
                <c:pt idx="1533">
                  <c:v>99.7</c:v>
                </c:pt>
                <c:pt idx="1534">
                  <c:v>100.3</c:v>
                </c:pt>
                <c:pt idx="1535">
                  <c:v>100.6</c:v>
                </c:pt>
                <c:pt idx="1536">
                  <c:v>101</c:v>
                </c:pt>
                <c:pt idx="1537">
                  <c:v>101.4</c:v>
                </c:pt>
                <c:pt idx="1538">
                  <c:v>101.8</c:v>
                </c:pt>
                <c:pt idx="1539">
                  <c:v>102.2</c:v>
                </c:pt>
                <c:pt idx="1540">
                  <c:v>102.5</c:v>
                </c:pt>
                <c:pt idx="1541">
                  <c:v>102.6</c:v>
                </c:pt>
                <c:pt idx="1542">
                  <c:v>102.7</c:v>
                </c:pt>
                <c:pt idx="1543">
                  <c:v>102.8</c:v>
                </c:pt>
                <c:pt idx="1544">
                  <c:v>103</c:v>
                </c:pt>
                <c:pt idx="1545">
                  <c:v>103.5</c:v>
                </c:pt>
                <c:pt idx="1546">
                  <c:v>104.3</c:v>
                </c:pt>
                <c:pt idx="1547">
                  <c:v>105.2</c:v>
                </c:pt>
                <c:pt idx="1548">
                  <c:v>106.1</c:v>
                </c:pt>
                <c:pt idx="1549">
                  <c:v>106.8</c:v>
                </c:pt>
                <c:pt idx="1550">
                  <c:v>107.1</c:v>
                </c:pt>
                <c:pt idx="1551">
                  <c:v>106.7</c:v>
                </c:pt>
                <c:pt idx="1552">
                  <c:v>105</c:v>
                </c:pt>
                <c:pt idx="1553">
                  <c:v>102.3</c:v>
                </c:pt>
                <c:pt idx="1554">
                  <c:v>99.1</c:v>
                </c:pt>
                <c:pt idx="1555">
                  <c:v>96.3</c:v>
                </c:pt>
                <c:pt idx="1556">
                  <c:v>95</c:v>
                </c:pt>
                <c:pt idx="1557">
                  <c:v>95.4</c:v>
                </c:pt>
                <c:pt idx="1558">
                  <c:v>96.4</c:v>
                </c:pt>
                <c:pt idx="1559">
                  <c:v>97.3</c:v>
                </c:pt>
                <c:pt idx="1560">
                  <c:v>97.5</c:v>
                </c:pt>
                <c:pt idx="1561">
                  <c:v>96.1</c:v>
                </c:pt>
                <c:pt idx="1562">
                  <c:v>93.4</c:v>
                </c:pt>
                <c:pt idx="1563">
                  <c:v>90.4</c:v>
                </c:pt>
                <c:pt idx="1564">
                  <c:v>87.8</c:v>
                </c:pt>
                <c:pt idx="1565">
                  <c:v>86</c:v>
                </c:pt>
                <c:pt idx="1566">
                  <c:v>85.1</c:v>
                </c:pt>
                <c:pt idx="1567">
                  <c:v>84.7</c:v>
                </c:pt>
                <c:pt idx="1568">
                  <c:v>84.2</c:v>
                </c:pt>
                <c:pt idx="1569">
                  <c:v>85</c:v>
                </c:pt>
                <c:pt idx="1570">
                  <c:v>86.5</c:v>
                </c:pt>
                <c:pt idx="1571">
                  <c:v>88.3</c:v>
                </c:pt>
                <c:pt idx="1572">
                  <c:v>89.9</c:v>
                </c:pt>
                <c:pt idx="1573">
                  <c:v>91</c:v>
                </c:pt>
                <c:pt idx="1574">
                  <c:v>91.8</c:v>
                </c:pt>
                <c:pt idx="1575">
                  <c:v>92.5</c:v>
                </c:pt>
                <c:pt idx="1576">
                  <c:v>93.1</c:v>
                </c:pt>
                <c:pt idx="1577">
                  <c:v>93.7</c:v>
                </c:pt>
                <c:pt idx="1578">
                  <c:v>94.4</c:v>
                </c:pt>
                <c:pt idx="1579">
                  <c:v>95</c:v>
                </c:pt>
                <c:pt idx="1580">
                  <c:v>95.6</c:v>
                </c:pt>
                <c:pt idx="1581">
                  <c:v>96.3</c:v>
                </c:pt>
                <c:pt idx="1582">
                  <c:v>96.9</c:v>
                </c:pt>
                <c:pt idx="1583">
                  <c:v>97.5</c:v>
                </c:pt>
                <c:pt idx="1584">
                  <c:v>98</c:v>
                </c:pt>
                <c:pt idx="1585">
                  <c:v>98.3</c:v>
                </c:pt>
                <c:pt idx="1586">
                  <c:v>98.6</c:v>
                </c:pt>
                <c:pt idx="1587">
                  <c:v>98.9</c:v>
                </c:pt>
                <c:pt idx="1588">
                  <c:v>99.1</c:v>
                </c:pt>
                <c:pt idx="1589">
                  <c:v>99.3</c:v>
                </c:pt>
                <c:pt idx="1590">
                  <c:v>99.3</c:v>
                </c:pt>
                <c:pt idx="1591">
                  <c:v>99.2</c:v>
                </c:pt>
                <c:pt idx="1592">
                  <c:v>99.2</c:v>
                </c:pt>
                <c:pt idx="1593">
                  <c:v>99.3</c:v>
                </c:pt>
                <c:pt idx="1594">
                  <c:v>99.5</c:v>
                </c:pt>
                <c:pt idx="1595">
                  <c:v>99.9</c:v>
                </c:pt>
                <c:pt idx="1596">
                  <c:v>100.3</c:v>
                </c:pt>
                <c:pt idx="1597">
                  <c:v>100.6</c:v>
                </c:pt>
                <c:pt idx="1598">
                  <c:v>100.9</c:v>
                </c:pt>
                <c:pt idx="1599">
                  <c:v>101.1</c:v>
                </c:pt>
                <c:pt idx="1600">
                  <c:v>101.3</c:v>
                </c:pt>
                <c:pt idx="1601">
                  <c:v>101.4</c:v>
                </c:pt>
                <c:pt idx="1602">
                  <c:v>101.5</c:v>
                </c:pt>
                <c:pt idx="1603">
                  <c:v>101.6</c:v>
                </c:pt>
                <c:pt idx="1604">
                  <c:v>101.8</c:v>
                </c:pt>
                <c:pt idx="1605">
                  <c:v>101.9</c:v>
                </c:pt>
                <c:pt idx="1606">
                  <c:v>102</c:v>
                </c:pt>
                <c:pt idx="1607">
                  <c:v>102</c:v>
                </c:pt>
                <c:pt idx="1608">
                  <c:v>102</c:v>
                </c:pt>
                <c:pt idx="1609">
                  <c:v>102</c:v>
                </c:pt>
                <c:pt idx="1610">
                  <c:v>101.9</c:v>
                </c:pt>
                <c:pt idx="1611">
                  <c:v>101.9</c:v>
                </c:pt>
                <c:pt idx="1612">
                  <c:v>101.9</c:v>
                </c:pt>
                <c:pt idx="1613">
                  <c:v>101.8</c:v>
                </c:pt>
                <c:pt idx="1614">
                  <c:v>101.8</c:v>
                </c:pt>
                <c:pt idx="1615">
                  <c:v>101.8</c:v>
                </c:pt>
                <c:pt idx="1616">
                  <c:v>101.8</c:v>
                </c:pt>
                <c:pt idx="1617">
                  <c:v>101.8</c:v>
                </c:pt>
                <c:pt idx="1618">
                  <c:v>101.8</c:v>
                </c:pt>
                <c:pt idx="1619">
                  <c:v>101.9</c:v>
                </c:pt>
                <c:pt idx="1620">
                  <c:v>102</c:v>
                </c:pt>
                <c:pt idx="1621">
                  <c:v>102.2</c:v>
                </c:pt>
                <c:pt idx="1622">
                  <c:v>102.4</c:v>
                </c:pt>
                <c:pt idx="1623">
                  <c:v>102.6</c:v>
                </c:pt>
                <c:pt idx="1624">
                  <c:v>102.8</c:v>
                </c:pt>
                <c:pt idx="1625">
                  <c:v>103.1</c:v>
                </c:pt>
                <c:pt idx="1626">
                  <c:v>103.4</c:v>
                </c:pt>
                <c:pt idx="1627">
                  <c:v>103.9</c:v>
                </c:pt>
                <c:pt idx="1628">
                  <c:v>104.4</c:v>
                </c:pt>
                <c:pt idx="1629">
                  <c:v>104.9</c:v>
                </c:pt>
                <c:pt idx="1630">
                  <c:v>105.2</c:v>
                </c:pt>
                <c:pt idx="1631">
                  <c:v>105.5</c:v>
                </c:pt>
                <c:pt idx="1632">
                  <c:v>105.7</c:v>
                </c:pt>
                <c:pt idx="1633">
                  <c:v>105.9</c:v>
                </c:pt>
                <c:pt idx="1634">
                  <c:v>106.1</c:v>
                </c:pt>
                <c:pt idx="1635">
                  <c:v>106.3</c:v>
                </c:pt>
                <c:pt idx="1636">
                  <c:v>106.5</c:v>
                </c:pt>
                <c:pt idx="1637">
                  <c:v>106.8</c:v>
                </c:pt>
                <c:pt idx="1638">
                  <c:v>107.1</c:v>
                </c:pt>
                <c:pt idx="1639">
                  <c:v>107.5</c:v>
                </c:pt>
                <c:pt idx="1640">
                  <c:v>108</c:v>
                </c:pt>
                <c:pt idx="1641">
                  <c:v>108.3</c:v>
                </c:pt>
                <c:pt idx="1642">
                  <c:v>108.6</c:v>
                </c:pt>
                <c:pt idx="1643">
                  <c:v>108.9</c:v>
                </c:pt>
                <c:pt idx="1644">
                  <c:v>109.1</c:v>
                </c:pt>
                <c:pt idx="1645">
                  <c:v>109.2</c:v>
                </c:pt>
                <c:pt idx="1646">
                  <c:v>109.4</c:v>
                </c:pt>
                <c:pt idx="1647">
                  <c:v>109.5</c:v>
                </c:pt>
                <c:pt idx="1648">
                  <c:v>109.7</c:v>
                </c:pt>
                <c:pt idx="1649">
                  <c:v>109.9</c:v>
                </c:pt>
                <c:pt idx="1650">
                  <c:v>110.2</c:v>
                </c:pt>
                <c:pt idx="1651">
                  <c:v>110.5</c:v>
                </c:pt>
                <c:pt idx="1652">
                  <c:v>110.8</c:v>
                </c:pt>
                <c:pt idx="1653">
                  <c:v>111</c:v>
                </c:pt>
                <c:pt idx="1654">
                  <c:v>111.2</c:v>
                </c:pt>
                <c:pt idx="1655">
                  <c:v>111.3</c:v>
                </c:pt>
                <c:pt idx="1656">
                  <c:v>111.1</c:v>
                </c:pt>
                <c:pt idx="1657">
                  <c:v>110.4</c:v>
                </c:pt>
                <c:pt idx="1658">
                  <c:v>109.3</c:v>
                </c:pt>
                <c:pt idx="1659">
                  <c:v>108.1</c:v>
                </c:pt>
                <c:pt idx="1660">
                  <c:v>106.8</c:v>
                </c:pt>
                <c:pt idx="1661">
                  <c:v>105.5</c:v>
                </c:pt>
                <c:pt idx="1662">
                  <c:v>104.4</c:v>
                </c:pt>
                <c:pt idx="1663">
                  <c:v>103.8</c:v>
                </c:pt>
                <c:pt idx="1664">
                  <c:v>103.6</c:v>
                </c:pt>
                <c:pt idx="1665">
                  <c:v>103.5</c:v>
                </c:pt>
                <c:pt idx="1666">
                  <c:v>103.5</c:v>
                </c:pt>
                <c:pt idx="1667">
                  <c:v>103.4</c:v>
                </c:pt>
                <c:pt idx="1668">
                  <c:v>103.3</c:v>
                </c:pt>
                <c:pt idx="1669">
                  <c:v>103.1</c:v>
                </c:pt>
                <c:pt idx="1670">
                  <c:v>102.9</c:v>
                </c:pt>
                <c:pt idx="1671">
                  <c:v>102.6</c:v>
                </c:pt>
                <c:pt idx="1672">
                  <c:v>102.5</c:v>
                </c:pt>
                <c:pt idx="1673">
                  <c:v>102.4</c:v>
                </c:pt>
                <c:pt idx="1674">
                  <c:v>102.4</c:v>
                </c:pt>
                <c:pt idx="1675">
                  <c:v>102.5</c:v>
                </c:pt>
                <c:pt idx="1676">
                  <c:v>102.7</c:v>
                </c:pt>
                <c:pt idx="1677">
                  <c:v>103</c:v>
                </c:pt>
                <c:pt idx="1678">
                  <c:v>103.3</c:v>
                </c:pt>
                <c:pt idx="1679">
                  <c:v>103.7</c:v>
                </c:pt>
                <c:pt idx="1680">
                  <c:v>104.1</c:v>
                </c:pt>
                <c:pt idx="1681">
                  <c:v>104.5</c:v>
                </c:pt>
                <c:pt idx="1682">
                  <c:v>104.8</c:v>
                </c:pt>
                <c:pt idx="1683">
                  <c:v>104.9</c:v>
                </c:pt>
                <c:pt idx="1684">
                  <c:v>105.1</c:v>
                </c:pt>
                <c:pt idx="1685">
                  <c:v>105.1</c:v>
                </c:pt>
                <c:pt idx="1686">
                  <c:v>105.2</c:v>
                </c:pt>
                <c:pt idx="1687">
                  <c:v>105.2</c:v>
                </c:pt>
                <c:pt idx="1688">
                  <c:v>105.2</c:v>
                </c:pt>
                <c:pt idx="1689">
                  <c:v>105.3</c:v>
                </c:pt>
                <c:pt idx="1690">
                  <c:v>105.3</c:v>
                </c:pt>
                <c:pt idx="1691">
                  <c:v>105.4</c:v>
                </c:pt>
                <c:pt idx="1692">
                  <c:v>105.5</c:v>
                </c:pt>
                <c:pt idx="1693">
                  <c:v>105.5</c:v>
                </c:pt>
                <c:pt idx="1694">
                  <c:v>105.3</c:v>
                </c:pt>
                <c:pt idx="1695">
                  <c:v>105.1</c:v>
                </c:pt>
                <c:pt idx="1696">
                  <c:v>104.7</c:v>
                </c:pt>
                <c:pt idx="1697">
                  <c:v>104.2</c:v>
                </c:pt>
                <c:pt idx="1698">
                  <c:v>103.9</c:v>
                </c:pt>
                <c:pt idx="1699">
                  <c:v>103.6</c:v>
                </c:pt>
                <c:pt idx="1700">
                  <c:v>103.5</c:v>
                </c:pt>
                <c:pt idx="1701">
                  <c:v>103.5</c:v>
                </c:pt>
                <c:pt idx="1702">
                  <c:v>103.4</c:v>
                </c:pt>
                <c:pt idx="1703">
                  <c:v>103.3</c:v>
                </c:pt>
                <c:pt idx="1704">
                  <c:v>103</c:v>
                </c:pt>
                <c:pt idx="1705">
                  <c:v>102.7</c:v>
                </c:pt>
                <c:pt idx="1706">
                  <c:v>102.4</c:v>
                </c:pt>
                <c:pt idx="1707">
                  <c:v>102.1</c:v>
                </c:pt>
                <c:pt idx="1708">
                  <c:v>101.9</c:v>
                </c:pt>
                <c:pt idx="1709">
                  <c:v>101.7</c:v>
                </c:pt>
                <c:pt idx="1710">
                  <c:v>101.5</c:v>
                </c:pt>
                <c:pt idx="1711">
                  <c:v>101.3</c:v>
                </c:pt>
                <c:pt idx="1712">
                  <c:v>101.2</c:v>
                </c:pt>
                <c:pt idx="1713">
                  <c:v>101</c:v>
                </c:pt>
                <c:pt idx="1714">
                  <c:v>100.9</c:v>
                </c:pt>
                <c:pt idx="1715">
                  <c:v>100.9</c:v>
                </c:pt>
                <c:pt idx="1716">
                  <c:v>101</c:v>
                </c:pt>
                <c:pt idx="1717">
                  <c:v>101.2</c:v>
                </c:pt>
                <c:pt idx="1718">
                  <c:v>101.3</c:v>
                </c:pt>
                <c:pt idx="1719">
                  <c:v>101.4</c:v>
                </c:pt>
                <c:pt idx="1720">
                  <c:v>101.4</c:v>
                </c:pt>
                <c:pt idx="1721">
                  <c:v>101.2</c:v>
                </c:pt>
                <c:pt idx="1722">
                  <c:v>100.8</c:v>
                </c:pt>
                <c:pt idx="1723">
                  <c:v>100.4</c:v>
                </c:pt>
                <c:pt idx="1724">
                  <c:v>99.9</c:v>
                </c:pt>
                <c:pt idx="1725">
                  <c:v>99.6</c:v>
                </c:pt>
                <c:pt idx="1726">
                  <c:v>99.5</c:v>
                </c:pt>
                <c:pt idx="1727">
                  <c:v>99.5</c:v>
                </c:pt>
                <c:pt idx="1728">
                  <c:v>99.6</c:v>
                </c:pt>
                <c:pt idx="1729">
                  <c:v>99.7</c:v>
                </c:pt>
                <c:pt idx="1730">
                  <c:v>99.8</c:v>
                </c:pt>
                <c:pt idx="1731">
                  <c:v>99.9</c:v>
                </c:pt>
                <c:pt idx="1732">
                  <c:v>100</c:v>
                </c:pt>
                <c:pt idx="1733">
                  <c:v>100</c:v>
                </c:pt>
                <c:pt idx="1734">
                  <c:v>100.1</c:v>
                </c:pt>
                <c:pt idx="1735">
                  <c:v>100.2</c:v>
                </c:pt>
                <c:pt idx="1736">
                  <c:v>100.4</c:v>
                </c:pt>
                <c:pt idx="1737">
                  <c:v>100.5</c:v>
                </c:pt>
                <c:pt idx="1738">
                  <c:v>100.6</c:v>
                </c:pt>
                <c:pt idx="1739">
                  <c:v>100.7</c:v>
                </c:pt>
                <c:pt idx="1740">
                  <c:v>100.8</c:v>
                </c:pt>
                <c:pt idx="1741">
                  <c:v>101</c:v>
                </c:pt>
                <c:pt idx="1742">
                  <c:v>101.3</c:v>
                </c:pt>
                <c:pt idx="1743">
                  <c:v>102</c:v>
                </c:pt>
                <c:pt idx="1744">
                  <c:v>102.7</c:v>
                </c:pt>
                <c:pt idx="1745">
                  <c:v>103.5</c:v>
                </c:pt>
                <c:pt idx="1746">
                  <c:v>104.2</c:v>
                </c:pt>
                <c:pt idx="1747">
                  <c:v>104.6</c:v>
                </c:pt>
                <c:pt idx="1748">
                  <c:v>104.7</c:v>
                </c:pt>
                <c:pt idx="1749">
                  <c:v>104.8</c:v>
                </c:pt>
                <c:pt idx="1750">
                  <c:v>104.8</c:v>
                </c:pt>
                <c:pt idx="1751">
                  <c:v>104.9</c:v>
                </c:pt>
                <c:pt idx="1752">
                  <c:v>105.1</c:v>
                </c:pt>
                <c:pt idx="1753">
                  <c:v>105.4</c:v>
                </c:pt>
                <c:pt idx="1754">
                  <c:v>105.7</c:v>
                </c:pt>
                <c:pt idx="1755">
                  <c:v>105.9</c:v>
                </c:pt>
                <c:pt idx="1756">
                  <c:v>106</c:v>
                </c:pt>
                <c:pt idx="1757">
                  <c:v>105.7</c:v>
                </c:pt>
                <c:pt idx="1758">
                  <c:v>105.4</c:v>
                </c:pt>
                <c:pt idx="1759">
                  <c:v>103.9</c:v>
                </c:pt>
                <c:pt idx="1760">
                  <c:v>102.2</c:v>
                </c:pt>
                <c:pt idx="1761">
                  <c:v>100.5</c:v>
                </c:pt>
                <c:pt idx="1762">
                  <c:v>99.2</c:v>
                </c:pt>
                <c:pt idx="1763">
                  <c:v>98</c:v>
                </c:pt>
                <c:pt idx="1764">
                  <c:v>96.4</c:v>
                </c:pt>
                <c:pt idx="1765">
                  <c:v>94.8</c:v>
                </c:pt>
                <c:pt idx="1766">
                  <c:v>92.8</c:v>
                </c:pt>
                <c:pt idx="1767">
                  <c:v>88.9</c:v>
                </c:pt>
                <c:pt idx="1768">
                  <c:v>84.9</c:v>
                </c:pt>
                <c:pt idx="1769">
                  <c:v>80.599999999999994</c:v>
                </c:pt>
                <c:pt idx="1770">
                  <c:v>76.3</c:v>
                </c:pt>
                <c:pt idx="1771">
                  <c:v>72.3</c:v>
                </c:pt>
                <c:pt idx="1772">
                  <c:v>68.7</c:v>
                </c:pt>
                <c:pt idx="1773">
                  <c:v>65.5</c:v>
                </c:pt>
                <c:pt idx="1774">
                  <c:v>63</c:v>
                </c:pt>
                <c:pt idx="1775">
                  <c:v>61.2</c:v>
                </c:pt>
                <c:pt idx="1776">
                  <c:v>60.5</c:v>
                </c:pt>
                <c:pt idx="1777">
                  <c:v>60</c:v>
                </c:pt>
                <c:pt idx="1778">
                  <c:v>59.7</c:v>
                </c:pt>
                <c:pt idx="1779">
                  <c:v>59.4</c:v>
                </c:pt>
                <c:pt idx="1780">
                  <c:v>59.4</c:v>
                </c:pt>
                <c:pt idx="1781">
                  <c:v>58</c:v>
                </c:pt>
                <c:pt idx="1782">
                  <c:v>55</c:v>
                </c:pt>
                <c:pt idx="1783">
                  <c:v>51</c:v>
                </c:pt>
                <c:pt idx="1784">
                  <c:v>46</c:v>
                </c:pt>
                <c:pt idx="1785">
                  <c:v>38.799999999999997</c:v>
                </c:pt>
                <c:pt idx="1786">
                  <c:v>31.6</c:v>
                </c:pt>
                <c:pt idx="1787">
                  <c:v>24.4</c:v>
                </c:pt>
                <c:pt idx="1788">
                  <c:v>17.2</c:v>
                </c:pt>
                <c:pt idx="1789">
                  <c:v>10</c:v>
                </c:pt>
                <c:pt idx="1790">
                  <c:v>5</c:v>
                </c:pt>
                <c:pt idx="1791">
                  <c:v>2</c:v>
                </c:pt>
                <c:pt idx="1792">
                  <c:v>0</c:v>
                </c:pt>
                <c:pt idx="1793">
                  <c:v>0</c:v>
                </c:pt>
                <c:pt idx="1794">
                  <c:v>0</c:v>
                </c:pt>
                <c:pt idx="1795">
                  <c:v>0</c:v>
                </c:pt>
                <c:pt idx="1796">
                  <c:v>0</c:v>
                </c:pt>
                <c:pt idx="1797">
                  <c:v>0</c:v>
                </c:pt>
                <c:pt idx="1798">
                  <c:v>0</c:v>
                </c:pt>
                <c:pt idx="1799">
                  <c:v>0</c:v>
                </c:pt>
                <c:pt idx="1800">
                  <c:v>0</c:v>
                </c:pt>
              </c:numCache>
            </c:numRef>
          </c:val>
          <c:smooth val="0"/>
          <c:extLst>
            <c:ext xmlns:c16="http://schemas.microsoft.com/office/drawing/2014/chart" uri="{C3380CC4-5D6E-409C-BE32-E72D297353CC}">
              <c16:uniqueId val="{00000004-177D-40E4-8406-094D7D8A0447}"/>
            </c:ext>
          </c:extLst>
        </c:ser>
        <c:ser>
          <c:idx val="5"/>
          <c:order val="4"/>
          <c:tx>
            <c:strRef>
              <c:f>WMTC!$G$10</c:f>
              <c:strCache>
                <c:ptCount val="1"/>
                <c:pt idx="0">
                  <c:v>class3-2</c:v>
                </c:pt>
              </c:strCache>
            </c:strRef>
          </c:tx>
          <c:spPr>
            <a:ln w="28575" cap="rnd">
              <a:solidFill>
                <a:schemeClr val="accent6"/>
              </a:solidFill>
              <a:round/>
            </a:ln>
            <a:effectLst/>
          </c:spPr>
          <c:marker>
            <c:symbol val="none"/>
          </c:marker>
          <c:cat>
            <c:numRef>
              <c:f>WMTC!$B$11:$B$1811</c:f>
              <c:numCache>
                <c:formatCode>General</c:formatCode>
                <c:ptCount val="18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numCache>
            </c:numRef>
          </c:cat>
          <c:val>
            <c:numRef>
              <c:f>WMTC!$G$11:$G$1811</c:f>
              <c:numCache>
                <c:formatCode>General</c:formatCode>
                <c:ptCount val="18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c:v>
                </c:pt>
                <c:pt idx="23">
                  <c:v>2.6</c:v>
                </c:pt>
                <c:pt idx="24">
                  <c:v>4.8</c:v>
                </c:pt>
                <c:pt idx="25">
                  <c:v>7.2</c:v>
                </c:pt>
                <c:pt idx="26">
                  <c:v>9.6</c:v>
                </c:pt>
                <c:pt idx="27">
                  <c:v>12</c:v>
                </c:pt>
                <c:pt idx="28">
                  <c:v>14.3</c:v>
                </c:pt>
                <c:pt idx="29">
                  <c:v>16.600000000000001</c:v>
                </c:pt>
                <c:pt idx="30">
                  <c:v>18.899999999999999</c:v>
                </c:pt>
                <c:pt idx="31">
                  <c:v>21.2</c:v>
                </c:pt>
                <c:pt idx="32">
                  <c:v>23.5</c:v>
                </c:pt>
                <c:pt idx="33">
                  <c:v>25.6</c:v>
                </c:pt>
                <c:pt idx="34">
                  <c:v>27.1</c:v>
                </c:pt>
                <c:pt idx="35">
                  <c:v>28</c:v>
                </c:pt>
                <c:pt idx="36">
                  <c:v>28.7</c:v>
                </c:pt>
                <c:pt idx="37">
                  <c:v>29.2</c:v>
                </c:pt>
                <c:pt idx="38">
                  <c:v>29.8</c:v>
                </c:pt>
                <c:pt idx="39">
                  <c:v>30.4</c:v>
                </c:pt>
                <c:pt idx="40">
                  <c:v>29.6</c:v>
                </c:pt>
                <c:pt idx="41">
                  <c:v>28.7</c:v>
                </c:pt>
                <c:pt idx="42">
                  <c:v>27.9</c:v>
                </c:pt>
                <c:pt idx="43">
                  <c:v>27.5</c:v>
                </c:pt>
                <c:pt idx="44">
                  <c:v>27.3</c:v>
                </c:pt>
                <c:pt idx="45">
                  <c:v>27.4</c:v>
                </c:pt>
                <c:pt idx="46">
                  <c:v>27.5</c:v>
                </c:pt>
                <c:pt idx="47">
                  <c:v>27.6</c:v>
                </c:pt>
                <c:pt idx="48">
                  <c:v>27.6</c:v>
                </c:pt>
                <c:pt idx="49">
                  <c:v>27.6</c:v>
                </c:pt>
                <c:pt idx="50">
                  <c:v>27.7</c:v>
                </c:pt>
                <c:pt idx="51">
                  <c:v>27.8</c:v>
                </c:pt>
                <c:pt idx="52">
                  <c:v>28.1</c:v>
                </c:pt>
                <c:pt idx="53">
                  <c:v>28.6</c:v>
                </c:pt>
                <c:pt idx="54">
                  <c:v>29</c:v>
                </c:pt>
                <c:pt idx="55">
                  <c:v>29.2</c:v>
                </c:pt>
                <c:pt idx="56">
                  <c:v>29.5</c:v>
                </c:pt>
                <c:pt idx="57">
                  <c:v>29.7</c:v>
                </c:pt>
                <c:pt idx="58">
                  <c:v>30.1</c:v>
                </c:pt>
                <c:pt idx="59">
                  <c:v>30.5</c:v>
                </c:pt>
                <c:pt idx="60">
                  <c:v>30.7</c:v>
                </c:pt>
                <c:pt idx="61">
                  <c:v>29.7</c:v>
                </c:pt>
                <c:pt idx="62">
                  <c:v>27</c:v>
                </c:pt>
                <c:pt idx="63">
                  <c:v>23</c:v>
                </c:pt>
                <c:pt idx="64">
                  <c:v>18.7</c:v>
                </c:pt>
                <c:pt idx="65">
                  <c:v>14.2</c:v>
                </c:pt>
                <c:pt idx="66">
                  <c:v>9.4</c:v>
                </c:pt>
                <c:pt idx="67">
                  <c:v>4.9000000000000004</c:v>
                </c:pt>
                <c:pt idx="68">
                  <c:v>2</c:v>
                </c:pt>
                <c:pt idx="69">
                  <c:v>0</c:v>
                </c:pt>
                <c:pt idx="70">
                  <c:v>0</c:v>
                </c:pt>
                <c:pt idx="71">
                  <c:v>0</c:v>
                </c:pt>
                <c:pt idx="72">
                  <c:v>0</c:v>
                </c:pt>
                <c:pt idx="73">
                  <c:v>0</c:v>
                </c:pt>
                <c:pt idx="74">
                  <c:v>1.7</c:v>
                </c:pt>
                <c:pt idx="75">
                  <c:v>5.8</c:v>
                </c:pt>
                <c:pt idx="76">
                  <c:v>11.8</c:v>
                </c:pt>
                <c:pt idx="77">
                  <c:v>18.3</c:v>
                </c:pt>
                <c:pt idx="78">
                  <c:v>24.5</c:v>
                </c:pt>
                <c:pt idx="79">
                  <c:v>29.4</c:v>
                </c:pt>
                <c:pt idx="80">
                  <c:v>32.5</c:v>
                </c:pt>
                <c:pt idx="81">
                  <c:v>34.200000000000003</c:v>
                </c:pt>
                <c:pt idx="82">
                  <c:v>34.4</c:v>
                </c:pt>
                <c:pt idx="83">
                  <c:v>34.5</c:v>
                </c:pt>
                <c:pt idx="84">
                  <c:v>34.6</c:v>
                </c:pt>
                <c:pt idx="85">
                  <c:v>34.700000000000003</c:v>
                </c:pt>
                <c:pt idx="86">
                  <c:v>34.799999999999997</c:v>
                </c:pt>
                <c:pt idx="87">
                  <c:v>35.200000000000003</c:v>
                </c:pt>
                <c:pt idx="88">
                  <c:v>36</c:v>
                </c:pt>
                <c:pt idx="89">
                  <c:v>37</c:v>
                </c:pt>
                <c:pt idx="90">
                  <c:v>37.9</c:v>
                </c:pt>
                <c:pt idx="91">
                  <c:v>38.6</c:v>
                </c:pt>
                <c:pt idx="92">
                  <c:v>38.799999999999997</c:v>
                </c:pt>
                <c:pt idx="93">
                  <c:v>38.799999999999997</c:v>
                </c:pt>
                <c:pt idx="94">
                  <c:v>38.700000000000003</c:v>
                </c:pt>
                <c:pt idx="95">
                  <c:v>38.5</c:v>
                </c:pt>
                <c:pt idx="96">
                  <c:v>38</c:v>
                </c:pt>
                <c:pt idx="97">
                  <c:v>37.4</c:v>
                </c:pt>
                <c:pt idx="98">
                  <c:v>36.9</c:v>
                </c:pt>
                <c:pt idx="99">
                  <c:v>36.6</c:v>
                </c:pt>
                <c:pt idx="100">
                  <c:v>36.4</c:v>
                </c:pt>
                <c:pt idx="101">
                  <c:v>36.4</c:v>
                </c:pt>
                <c:pt idx="102">
                  <c:v>36.5</c:v>
                </c:pt>
                <c:pt idx="103">
                  <c:v>36.700000000000003</c:v>
                </c:pt>
                <c:pt idx="104">
                  <c:v>36.9</c:v>
                </c:pt>
                <c:pt idx="105">
                  <c:v>37</c:v>
                </c:pt>
                <c:pt idx="106">
                  <c:v>37.200000000000003</c:v>
                </c:pt>
                <c:pt idx="107">
                  <c:v>37.299999999999997</c:v>
                </c:pt>
                <c:pt idx="108">
                  <c:v>37.4</c:v>
                </c:pt>
                <c:pt idx="109">
                  <c:v>37.299999999999997</c:v>
                </c:pt>
                <c:pt idx="110">
                  <c:v>36.799999999999997</c:v>
                </c:pt>
                <c:pt idx="111">
                  <c:v>35.799999999999997</c:v>
                </c:pt>
                <c:pt idx="112">
                  <c:v>34.700000000000003</c:v>
                </c:pt>
                <c:pt idx="113">
                  <c:v>31.8</c:v>
                </c:pt>
                <c:pt idx="114">
                  <c:v>28.9</c:v>
                </c:pt>
                <c:pt idx="115">
                  <c:v>26.7</c:v>
                </c:pt>
                <c:pt idx="116">
                  <c:v>24.6</c:v>
                </c:pt>
                <c:pt idx="117">
                  <c:v>25.2</c:v>
                </c:pt>
                <c:pt idx="118">
                  <c:v>26.2</c:v>
                </c:pt>
                <c:pt idx="119">
                  <c:v>27.6</c:v>
                </c:pt>
                <c:pt idx="120">
                  <c:v>29.2</c:v>
                </c:pt>
                <c:pt idx="121">
                  <c:v>31</c:v>
                </c:pt>
                <c:pt idx="122">
                  <c:v>32.799999999999997</c:v>
                </c:pt>
                <c:pt idx="123">
                  <c:v>34.299999999999997</c:v>
                </c:pt>
                <c:pt idx="124">
                  <c:v>35.1</c:v>
                </c:pt>
                <c:pt idx="125">
                  <c:v>35.299999999999997</c:v>
                </c:pt>
                <c:pt idx="126">
                  <c:v>35.1</c:v>
                </c:pt>
                <c:pt idx="127">
                  <c:v>34.6</c:v>
                </c:pt>
                <c:pt idx="128">
                  <c:v>33.700000000000003</c:v>
                </c:pt>
                <c:pt idx="129">
                  <c:v>32.200000000000003</c:v>
                </c:pt>
                <c:pt idx="130">
                  <c:v>29.6</c:v>
                </c:pt>
                <c:pt idx="131">
                  <c:v>26</c:v>
                </c:pt>
                <c:pt idx="132">
                  <c:v>22</c:v>
                </c:pt>
                <c:pt idx="133">
                  <c:v>18.5</c:v>
                </c:pt>
                <c:pt idx="134">
                  <c:v>16.600000000000001</c:v>
                </c:pt>
                <c:pt idx="135">
                  <c:v>17.600000000000001</c:v>
                </c:pt>
                <c:pt idx="136">
                  <c:v>21</c:v>
                </c:pt>
                <c:pt idx="137">
                  <c:v>25.2</c:v>
                </c:pt>
                <c:pt idx="138">
                  <c:v>29.1</c:v>
                </c:pt>
                <c:pt idx="139">
                  <c:v>31.4</c:v>
                </c:pt>
                <c:pt idx="140">
                  <c:v>31.9</c:v>
                </c:pt>
                <c:pt idx="141">
                  <c:v>31.4</c:v>
                </c:pt>
                <c:pt idx="142">
                  <c:v>30.6</c:v>
                </c:pt>
                <c:pt idx="143">
                  <c:v>29.5</c:v>
                </c:pt>
                <c:pt idx="144">
                  <c:v>28</c:v>
                </c:pt>
                <c:pt idx="145">
                  <c:v>24.9</c:v>
                </c:pt>
                <c:pt idx="146">
                  <c:v>20.2</c:v>
                </c:pt>
                <c:pt idx="147">
                  <c:v>14.8</c:v>
                </c:pt>
                <c:pt idx="148">
                  <c:v>9.5</c:v>
                </c:pt>
                <c:pt idx="149">
                  <c:v>4.8</c:v>
                </c:pt>
                <c:pt idx="150">
                  <c:v>1.4</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2</c:v>
                </c:pt>
                <c:pt idx="184">
                  <c:v>6</c:v>
                </c:pt>
                <c:pt idx="185">
                  <c:v>12.4</c:v>
                </c:pt>
                <c:pt idx="186">
                  <c:v>21.4</c:v>
                </c:pt>
                <c:pt idx="187">
                  <c:v>30</c:v>
                </c:pt>
                <c:pt idx="188">
                  <c:v>37.1</c:v>
                </c:pt>
                <c:pt idx="189">
                  <c:v>42.5</c:v>
                </c:pt>
                <c:pt idx="190">
                  <c:v>46.6</c:v>
                </c:pt>
                <c:pt idx="191">
                  <c:v>49.8</c:v>
                </c:pt>
                <c:pt idx="192">
                  <c:v>52.4</c:v>
                </c:pt>
                <c:pt idx="193">
                  <c:v>54.4</c:v>
                </c:pt>
                <c:pt idx="194">
                  <c:v>55.6</c:v>
                </c:pt>
                <c:pt idx="195">
                  <c:v>56.1</c:v>
                </c:pt>
                <c:pt idx="196">
                  <c:v>56.2</c:v>
                </c:pt>
                <c:pt idx="197">
                  <c:v>56.2</c:v>
                </c:pt>
                <c:pt idx="198">
                  <c:v>56.2</c:v>
                </c:pt>
                <c:pt idx="199">
                  <c:v>56.7</c:v>
                </c:pt>
                <c:pt idx="200">
                  <c:v>57.2</c:v>
                </c:pt>
                <c:pt idx="201">
                  <c:v>57.7</c:v>
                </c:pt>
                <c:pt idx="202">
                  <c:v>58.2</c:v>
                </c:pt>
                <c:pt idx="203">
                  <c:v>58.7</c:v>
                </c:pt>
                <c:pt idx="204">
                  <c:v>59.3</c:v>
                </c:pt>
                <c:pt idx="205">
                  <c:v>59.8</c:v>
                </c:pt>
                <c:pt idx="206">
                  <c:v>60</c:v>
                </c:pt>
                <c:pt idx="207">
                  <c:v>60</c:v>
                </c:pt>
                <c:pt idx="208">
                  <c:v>59.9</c:v>
                </c:pt>
                <c:pt idx="209">
                  <c:v>59.9</c:v>
                </c:pt>
                <c:pt idx="210">
                  <c:v>59.9</c:v>
                </c:pt>
                <c:pt idx="211">
                  <c:v>59.9</c:v>
                </c:pt>
                <c:pt idx="212">
                  <c:v>59.9</c:v>
                </c:pt>
                <c:pt idx="213">
                  <c:v>59.8</c:v>
                </c:pt>
                <c:pt idx="214">
                  <c:v>59.6</c:v>
                </c:pt>
                <c:pt idx="215">
                  <c:v>59.1</c:v>
                </c:pt>
                <c:pt idx="216">
                  <c:v>57.1</c:v>
                </c:pt>
                <c:pt idx="217">
                  <c:v>53.2</c:v>
                </c:pt>
                <c:pt idx="218">
                  <c:v>48.3</c:v>
                </c:pt>
                <c:pt idx="219">
                  <c:v>43.9</c:v>
                </c:pt>
                <c:pt idx="220">
                  <c:v>40.299999999999997</c:v>
                </c:pt>
                <c:pt idx="221">
                  <c:v>39.5</c:v>
                </c:pt>
                <c:pt idx="222">
                  <c:v>41.3</c:v>
                </c:pt>
                <c:pt idx="223">
                  <c:v>45.2</c:v>
                </c:pt>
                <c:pt idx="224">
                  <c:v>50.1</c:v>
                </c:pt>
                <c:pt idx="225">
                  <c:v>53.7</c:v>
                </c:pt>
                <c:pt idx="226">
                  <c:v>55.8</c:v>
                </c:pt>
                <c:pt idx="227">
                  <c:v>55.8</c:v>
                </c:pt>
                <c:pt idx="228">
                  <c:v>54.7</c:v>
                </c:pt>
                <c:pt idx="229">
                  <c:v>53.3</c:v>
                </c:pt>
                <c:pt idx="230">
                  <c:v>52.3</c:v>
                </c:pt>
                <c:pt idx="231">
                  <c:v>52</c:v>
                </c:pt>
                <c:pt idx="232">
                  <c:v>52.1</c:v>
                </c:pt>
                <c:pt idx="233">
                  <c:v>51.8</c:v>
                </c:pt>
                <c:pt idx="234">
                  <c:v>50.8</c:v>
                </c:pt>
                <c:pt idx="235">
                  <c:v>49.2</c:v>
                </c:pt>
                <c:pt idx="236">
                  <c:v>47.5</c:v>
                </c:pt>
                <c:pt idx="237">
                  <c:v>45.7</c:v>
                </c:pt>
                <c:pt idx="238">
                  <c:v>43.9</c:v>
                </c:pt>
                <c:pt idx="239">
                  <c:v>42</c:v>
                </c:pt>
                <c:pt idx="240">
                  <c:v>40.200000000000003</c:v>
                </c:pt>
                <c:pt idx="241">
                  <c:v>38.299999999999997</c:v>
                </c:pt>
                <c:pt idx="242">
                  <c:v>36.4</c:v>
                </c:pt>
                <c:pt idx="243">
                  <c:v>34.6</c:v>
                </c:pt>
                <c:pt idx="244">
                  <c:v>32.700000000000003</c:v>
                </c:pt>
                <c:pt idx="245">
                  <c:v>30.6</c:v>
                </c:pt>
                <c:pt idx="246">
                  <c:v>28.1</c:v>
                </c:pt>
                <c:pt idx="247">
                  <c:v>25.5</c:v>
                </c:pt>
                <c:pt idx="248">
                  <c:v>23.1</c:v>
                </c:pt>
                <c:pt idx="249">
                  <c:v>21.2</c:v>
                </c:pt>
                <c:pt idx="250">
                  <c:v>19.5</c:v>
                </c:pt>
                <c:pt idx="251">
                  <c:v>17.8</c:v>
                </c:pt>
                <c:pt idx="252">
                  <c:v>15.3</c:v>
                </c:pt>
                <c:pt idx="253">
                  <c:v>11.5</c:v>
                </c:pt>
                <c:pt idx="254">
                  <c:v>7.2</c:v>
                </c:pt>
                <c:pt idx="255">
                  <c:v>2.5</c:v>
                </c:pt>
                <c:pt idx="256">
                  <c:v>0</c:v>
                </c:pt>
                <c:pt idx="257">
                  <c:v>0</c:v>
                </c:pt>
                <c:pt idx="258">
                  <c:v>0</c:v>
                </c:pt>
                <c:pt idx="259">
                  <c:v>0</c:v>
                </c:pt>
                <c:pt idx="260">
                  <c:v>0</c:v>
                </c:pt>
                <c:pt idx="261">
                  <c:v>0</c:v>
                </c:pt>
                <c:pt idx="262">
                  <c:v>0</c:v>
                </c:pt>
                <c:pt idx="263">
                  <c:v>0</c:v>
                </c:pt>
                <c:pt idx="264">
                  <c:v>0</c:v>
                </c:pt>
                <c:pt idx="265">
                  <c:v>0</c:v>
                </c:pt>
                <c:pt idx="266">
                  <c:v>0</c:v>
                </c:pt>
                <c:pt idx="267">
                  <c:v>0.5</c:v>
                </c:pt>
                <c:pt idx="268">
                  <c:v>2.9</c:v>
                </c:pt>
                <c:pt idx="269">
                  <c:v>8.1999999999999993</c:v>
                </c:pt>
                <c:pt idx="270">
                  <c:v>13.2</c:v>
                </c:pt>
                <c:pt idx="271">
                  <c:v>17.8</c:v>
                </c:pt>
                <c:pt idx="272">
                  <c:v>21.4</c:v>
                </c:pt>
                <c:pt idx="273">
                  <c:v>24.1</c:v>
                </c:pt>
                <c:pt idx="274">
                  <c:v>26.4</c:v>
                </c:pt>
                <c:pt idx="275">
                  <c:v>28.4</c:v>
                </c:pt>
                <c:pt idx="276">
                  <c:v>29.9</c:v>
                </c:pt>
                <c:pt idx="277">
                  <c:v>30.5</c:v>
                </c:pt>
                <c:pt idx="278">
                  <c:v>30.5</c:v>
                </c:pt>
                <c:pt idx="279">
                  <c:v>30.3</c:v>
                </c:pt>
                <c:pt idx="280">
                  <c:v>30.2</c:v>
                </c:pt>
                <c:pt idx="281">
                  <c:v>30.1</c:v>
                </c:pt>
                <c:pt idx="282">
                  <c:v>30.1</c:v>
                </c:pt>
                <c:pt idx="283">
                  <c:v>30.1</c:v>
                </c:pt>
                <c:pt idx="284">
                  <c:v>30.1</c:v>
                </c:pt>
                <c:pt idx="285">
                  <c:v>30.1</c:v>
                </c:pt>
                <c:pt idx="286">
                  <c:v>30.1</c:v>
                </c:pt>
                <c:pt idx="287">
                  <c:v>30.2</c:v>
                </c:pt>
                <c:pt idx="288">
                  <c:v>30.4</c:v>
                </c:pt>
                <c:pt idx="289">
                  <c:v>31</c:v>
                </c:pt>
                <c:pt idx="290">
                  <c:v>31.8</c:v>
                </c:pt>
                <c:pt idx="291">
                  <c:v>32.700000000000003</c:v>
                </c:pt>
                <c:pt idx="292">
                  <c:v>33.6</c:v>
                </c:pt>
                <c:pt idx="293">
                  <c:v>34.4</c:v>
                </c:pt>
                <c:pt idx="294">
                  <c:v>35</c:v>
                </c:pt>
                <c:pt idx="295">
                  <c:v>35.4</c:v>
                </c:pt>
                <c:pt idx="296">
                  <c:v>35.5</c:v>
                </c:pt>
                <c:pt idx="297">
                  <c:v>35.299999999999997</c:v>
                </c:pt>
                <c:pt idx="298">
                  <c:v>34.9</c:v>
                </c:pt>
                <c:pt idx="299">
                  <c:v>33.9</c:v>
                </c:pt>
                <c:pt idx="300">
                  <c:v>32.4</c:v>
                </c:pt>
                <c:pt idx="301">
                  <c:v>30.6</c:v>
                </c:pt>
                <c:pt idx="302">
                  <c:v>28.9</c:v>
                </c:pt>
                <c:pt idx="303">
                  <c:v>27.8</c:v>
                </c:pt>
                <c:pt idx="304">
                  <c:v>27.2</c:v>
                </c:pt>
                <c:pt idx="305">
                  <c:v>26.9</c:v>
                </c:pt>
                <c:pt idx="306">
                  <c:v>26.5</c:v>
                </c:pt>
                <c:pt idx="307">
                  <c:v>26.1</c:v>
                </c:pt>
                <c:pt idx="308">
                  <c:v>25.7</c:v>
                </c:pt>
                <c:pt idx="309">
                  <c:v>25.5</c:v>
                </c:pt>
                <c:pt idx="310">
                  <c:v>25.7</c:v>
                </c:pt>
                <c:pt idx="311">
                  <c:v>26.4</c:v>
                </c:pt>
                <c:pt idx="312">
                  <c:v>27.3</c:v>
                </c:pt>
                <c:pt idx="313">
                  <c:v>28.1</c:v>
                </c:pt>
                <c:pt idx="314">
                  <c:v>27.9</c:v>
                </c:pt>
                <c:pt idx="315">
                  <c:v>26</c:v>
                </c:pt>
                <c:pt idx="316">
                  <c:v>22.7</c:v>
                </c:pt>
                <c:pt idx="317">
                  <c:v>19</c:v>
                </c:pt>
                <c:pt idx="318">
                  <c:v>16</c:v>
                </c:pt>
                <c:pt idx="319">
                  <c:v>14.6</c:v>
                </c:pt>
                <c:pt idx="320">
                  <c:v>15.2</c:v>
                </c:pt>
                <c:pt idx="321">
                  <c:v>16.899999999999999</c:v>
                </c:pt>
                <c:pt idx="322">
                  <c:v>19.3</c:v>
                </c:pt>
                <c:pt idx="323">
                  <c:v>22</c:v>
                </c:pt>
                <c:pt idx="324">
                  <c:v>24.6</c:v>
                </c:pt>
                <c:pt idx="325">
                  <c:v>26.8</c:v>
                </c:pt>
                <c:pt idx="326">
                  <c:v>27.9</c:v>
                </c:pt>
                <c:pt idx="327">
                  <c:v>28.1</c:v>
                </c:pt>
                <c:pt idx="328">
                  <c:v>27.7</c:v>
                </c:pt>
                <c:pt idx="329">
                  <c:v>27.2</c:v>
                </c:pt>
                <c:pt idx="330">
                  <c:v>26.8</c:v>
                </c:pt>
                <c:pt idx="331">
                  <c:v>26.6</c:v>
                </c:pt>
                <c:pt idx="332">
                  <c:v>26.8</c:v>
                </c:pt>
                <c:pt idx="333">
                  <c:v>27</c:v>
                </c:pt>
                <c:pt idx="334">
                  <c:v>27.2</c:v>
                </c:pt>
                <c:pt idx="335">
                  <c:v>27.4</c:v>
                </c:pt>
                <c:pt idx="336">
                  <c:v>27.6</c:v>
                </c:pt>
                <c:pt idx="337">
                  <c:v>27.7</c:v>
                </c:pt>
                <c:pt idx="338">
                  <c:v>27.9</c:v>
                </c:pt>
                <c:pt idx="339">
                  <c:v>28.1</c:v>
                </c:pt>
                <c:pt idx="340">
                  <c:v>28.3</c:v>
                </c:pt>
                <c:pt idx="341">
                  <c:v>28.6</c:v>
                </c:pt>
                <c:pt idx="342">
                  <c:v>29</c:v>
                </c:pt>
                <c:pt idx="343">
                  <c:v>29.6</c:v>
                </c:pt>
                <c:pt idx="344">
                  <c:v>30.1</c:v>
                </c:pt>
                <c:pt idx="345">
                  <c:v>30.5</c:v>
                </c:pt>
                <c:pt idx="346">
                  <c:v>30.7</c:v>
                </c:pt>
                <c:pt idx="347">
                  <c:v>30.8</c:v>
                </c:pt>
                <c:pt idx="348">
                  <c:v>30.8</c:v>
                </c:pt>
                <c:pt idx="349">
                  <c:v>30.8</c:v>
                </c:pt>
                <c:pt idx="350">
                  <c:v>30.8</c:v>
                </c:pt>
                <c:pt idx="351">
                  <c:v>30.8</c:v>
                </c:pt>
                <c:pt idx="352">
                  <c:v>30.8</c:v>
                </c:pt>
                <c:pt idx="353">
                  <c:v>30.8</c:v>
                </c:pt>
                <c:pt idx="354">
                  <c:v>30.9</c:v>
                </c:pt>
                <c:pt idx="355">
                  <c:v>30.9</c:v>
                </c:pt>
                <c:pt idx="356">
                  <c:v>30.9</c:v>
                </c:pt>
                <c:pt idx="357">
                  <c:v>30.8</c:v>
                </c:pt>
                <c:pt idx="358">
                  <c:v>30.4</c:v>
                </c:pt>
                <c:pt idx="359">
                  <c:v>29.6</c:v>
                </c:pt>
                <c:pt idx="360">
                  <c:v>28.4</c:v>
                </c:pt>
                <c:pt idx="361">
                  <c:v>27.1</c:v>
                </c:pt>
                <c:pt idx="362">
                  <c:v>26</c:v>
                </c:pt>
                <c:pt idx="363">
                  <c:v>25.4</c:v>
                </c:pt>
                <c:pt idx="364">
                  <c:v>25.5</c:v>
                </c:pt>
                <c:pt idx="365">
                  <c:v>26.3</c:v>
                </c:pt>
                <c:pt idx="366">
                  <c:v>27.3</c:v>
                </c:pt>
                <c:pt idx="367">
                  <c:v>28.4</c:v>
                </c:pt>
                <c:pt idx="368">
                  <c:v>29.2</c:v>
                </c:pt>
                <c:pt idx="369">
                  <c:v>29.5</c:v>
                </c:pt>
                <c:pt idx="370">
                  <c:v>29.5</c:v>
                </c:pt>
                <c:pt idx="371">
                  <c:v>29</c:v>
                </c:pt>
                <c:pt idx="372">
                  <c:v>28.1</c:v>
                </c:pt>
                <c:pt idx="373">
                  <c:v>27.2</c:v>
                </c:pt>
                <c:pt idx="374">
                  <c:v>26.3</c:v>
                </c:pt>
                <c:pt idx="375">
                  <c:v>25.7</c:v>
                </c:pt>
                <c:pt idx="376">
                  <c:v>25.5</c:v>
                </c:pt>
                <c:pt idx="377">
                  <c:v>25.6</c:v>
                </c:pt>
                <c:pt idx="378">
                  <c:v>26</c:v>
                </c:pt>
                <c:pt idx="379">
                  <c:v>26.4</c:v>
                </c:pt>
                <c:pt idx="380">
                  <c:v>27</c:v>
                </c:pt>
                <c:pt idx="381">
                  <c:v>27.7</c:v>
                </c:pt>
                <c:pt idx="382">
                  <c:v>28.5</c:v>
                </c:pt>
                <c:pt idx="383">
                  <c:v>29.4</c:v>
                </c:pt>
                <c:pt idx="384">
                  <c:v>30.2</c:v>
                </c:pt>
                <c:pt idx="385">
                  <c:v>30.5</c:v>
                </c:pt>
                <c:pt idx="386">
                  <c:v>30.3</c:v>
                </c:pt>
                <c:pt idx="387">
                  <c:v>29.5</c:v>
                </c:pt>
                <c:pt idx="388">
                  <c:v>28.7</c:v>
                </c:pt>
                <c:pt idx="389">
                  <c:v>27.9</c:v>
                </c:pt>
                <c:pt idx="390">
                  <c:v>27.5</c:v>
                </c:pt>
                <c:pt idx="391">
                  <c:v>27.3</c:v>
                </c:pt>
                <c:pt idx="392">
                  <c:v>27</c:v>
                </c:pt>
                <c:pt idx="393">
                  <c:v>26.5</c:v>
                </c:pt>
                <c:pt idx="394">
                  <c:v>25.8</c:v>
                </c:pt>
                <c:pt idx="395">
                  <c:v>25</c:v>
                </c:pt>
                <c:pt idx="396">
                  <c:v>21.5</c:v>
                </c:pt>
                <c:pt idx="397">
                  <c:v>16</c:v>
                </c:pt>
                <c:pt idx="398">
                  <c:v>10</c:v>
                </c:pt>
                <c:pt idx="399">
                  <c:v>5</c:v>
                </c:pt>
                <c:pt idx="400">
                  <c:v>2.2000000000000002</c:v>
                </c:pt>
                <c:pt idx="401">
                  <c:v>1</c:v>
                </c:pt>
                <c:pt idx="402">
                  <c:v>0</c:v>
                </c:pt>
                <c:pt idx="403">
                  <c:v>0</c:v>
                </c:pt>
                <c:pt idx="404">
                  <c:v>0</c:v>
                </c:pt>
                <c:pt idx="405">
                  <c:v>0</c:v>
                </c:pt>
                <c:pt idx="406">
                  <c:v>0</c:v>
                </c:pt>
                <c:pt idx="407">
                  <c:v>0</c:v>
                </c:pt>
                <c:pt idx="408">
                  <c:v>1.2</c:v>
                </c:pt>
                <c:pt idx="409">
                  <c:v>3.2</c:v>
                </c:pt>
                <c:pt idx="410">
                  <c:v>5.9</c:v>
                </c:pt>
                <c:pt idx="411">
                  <c:v>8.8000000000000007</c:v>
                </c:pt>
                <c:pt idx="412">
                  <c:v>12</c:v>
                </c:pt>
                <c:pt idx="413">
                  <c:v>15.4</c:v>
                </c:pt>
                <c:pt idx="414">
                  <c:v>18.899999999999999</c:v>
                </c:pt>
                <c:pt idx="415">
                  <c:v>22.1</c:v>
                </c:pt>
                <c:pt idx="416">
                  <c:v>24.8</c:v>
                </c:pt>
                <c:pt idx="417">
                  <c:v>26.8</c:v>
                </c:pt>
                <c:pt idx="418">
                  <c:v>28.7</c:v>
                </c:pt>
                <c:pt idx="419">
                  <c:v>30.6</c:v>
                </c:pt>
                <c:pt idx="420">
                  <c:v>32.4</c:v>
                </c:pt>
                <c:pt idx="421">
                  <c:v>34</c:v>
                </c:pt>
                <c:pt idx="422">
                  <c:v>35.4</c:v>
                </c:pt>
                <c:pt idx="423">
                  <c:v>36.5</c:v>
                </c:pt>
                <c:pt idx="424">
                  <c:v>37.5</c:v>
                </c:pt>
                <c:pt idx="425">
                  <c:v>38.6</c:v>
                </c:pt>
                <c:pt idx="426">
                  <c:v>39.700000000000003</c:v>
                </c:pt>
                <c:pt idx="427">
                  <c:v>40.700000000000003</c:v>
                </c:pt>
                <c:pt idx="428">
                  <c:v>41.5</c:v>
                </c:pt>
                <c:pt idx="429">
                  <c:v>41.7</c:v>
                </c:pt>
                <c:pt idx="430">
                  <c:v>41.5</c:v>
                </c:pt>
                <c:pt idx="431">
                  <c:v>41</c:v>
                </c:pt>
                <c:pt idx="432">
                  <c:v>40.6</c:v>
                </c:pt>
                <c:pt idx="433">
                  <c:v>40.299999999999997</c:v>
                </c:pt>
                <c:pt idx="434">
                  <c:v>40.200000000000003</c:v>
                </c:pt>
                <c:pt idx="435">
                  <c:v>40.1</c:v>
                </c:pt>
                <c:pt idx="436">
                  <c:v>39.799999999999997</c:v>
                </c:pt>
                <c:pt idx="437">
                  <c:v>38.9</c:v>
                </c:pt>
                <c:pt idx="438">
                  <c:v>37.5</c:v>
                </c:pt>
                <c:pt idx="439">
                  <c:v>35.799999999999997</c:v>
                </c:pt>
                <c:pt idx="440">
                  <c:v>34.200000000000003</c:v>
                </c:pt>
                <c:pt idx="441">
                  <c:v>32.5</c:v>
                </c:pt>
                <c:pt idx="442">
                  <c:v>30.9</c:v>
                </c:pt>
                <c:pt idx="443">
                  <c:v>29.4</c:v>
                </c:pt>
                <c:pt idx="444">
                  <c:v>28</c:v>
                </c:pt>
                <c:pt idx="445">
                  <c:v>26.5</c:v>
                </c:pt>
                <c:pt idx="446">
                  <c:v>25</c:v>
                </c:pt>
                <c:pt idx="447">
                  <c:v>23.5</c:v>
                </c:pt>
                <c:pt idx="448">
                  <c:v>21.9</c:v>
                </c:pt>
                <c:pt idx="449">
                  <c:v>20.399999999999999</c:v>
                </c:pt>
                <c:pt idx="450">
                  <c:v>19.399999999999999</c:v>
                </c:pt>
                <c:pt idx="451">
                  <c:v>18.8</c:v>
                </c:pt>
                <c:pt idx="452">
                  <c:v>18.399999999999999</c:v>
                </c:pt>
                <c:pt idx="453">
                  <c:v>18</c:v>
                </c:pt>
                <c:pt idx="454">
                  <c:v>17.5</c:v>
                </c:pt>
                <c:pt idx="455">
                  <c:v>16.899999999999999</c:v>
                </c:pt>
                <c:pt idx="456">
                  <c:v>16.399999999999999</c:v>
                </c:pt>
                <c:pt idx="457">
                  <c:v>16.600000000000001</c:v>
                </c:pt>
                <c:pt idx="458">
                  <c:v>17.7</c:v>
                </c:pt>
                <c:pt idx="459">
                  <c:v>19.399999999999999</c:v>
                </c:pt>
                <c:pt idx="460">
                  <c:v>20.9</c:v>
                </c:pt>
                <c:pt idx="461">
                  <c:v>22.3</c:v>
                </c:pt>
                <c:pt idx="462">
                  <c:v>23.2</c:v>
                </c:pt>
                <c:pt idx="463">
                  <c:v>23.2</c:v>
                </c:pt>
                <c:pt idx="464">
                  <c:v>22.2</c:v>
                </c:pt>
                <c:pt idx="465">
                  <c:v>20.3</c:v>
                </c:pt>
                <c:pt idx="466">
                  <c:v>17.899999999999999</c:v>
                </c:pt>
                <c:pt idx="467">
                  <c:v>15.2</c:v>
                </c:pt>
                <c:pt idx="468">
                  <c:v>12.3</c:v>
                </c:pt>
                <c:pt idx="469">
                  <c:v>9.3000000000000007</c:v>
                </c:pt>
                <c:pt idx="470">
                  <c:v>6.4</c:v>
                </c:pt>
                <c:pt idx="471">
                  <c:v>3.8</c:v>
                </c:pt>
                <c:pt idx="472">
                  <c:v>2</c:v>
                </c:pt>
                <c:pt idx="473">
                  <c:v>0.9</c:v>
                </c:pt>
                <c:pt idx="474">
                  <c:v>0</c:v>
                </c:pt>
                <c:pt idx="475">
                  <c:v>0</c:v>
                </c:pt>
                <c:pt idx="476">
                  <c:v>0</c:v>
                </c:pt>
                <c:pt idx="477">
                  <c:v>0</c:v>
                </c:pt>
                <c:pt idx="478">
                  <c:v>0</c:v>
                </c:pt>
                <c:pt idx="479">
                  <c:v>0</c:v>
                </c:pt>
                <c:pt idx="480">
                  <c:v>0</c:v>
                </c:pt>
                <c:pt idx="481">
                  <c:v>0</c:v>
                </c:pt>
                <c:pt idx="482">
                  <c:v>0</c:v>
                </c:pt>
                <c:pt idx="483">
                  <c:v>0</c:v>
                </c:pt>
                <c:pt idx="484">
                  <c:v>0</c:v>
                </c:pt>
                <c:pt idx="485">
                  <c:v>0</c:v>
                </c:pt>
                <c:pt idx="486">
                  <c:v>1.4</c:v>
                </c:pt>
                <c:pt idx="487">
                  <c:v>4.5</c:v>
                </c:pt>
                <c:pt idx="488">
                  <c:v>8.8000000000000007</c:v>
                </c:pt>
                <c:pt idx="489">
                  <c:v>13.4</c:v>
                </c:pt>
                <c:pt idx="490">
                  <c:v>17.3</c:v>
                </c:pt>
                <c:pt idx="491">
                  <c:v>19.2</c:v>
                </c:pt>
                <c:pt idx="492">
                  <c:v>19.7</c:v>
                </c:pt>
                <c:pt idx="493">
                  <c:v>19.8</c:v>
                </c:pt>
                <c:pt idx="494">
                  <c:v>20.7</c:v>
                </c:pt>
                <c:pt idx="495">
                  <c:v>23.6</c:v>
                </c:pt>
                <c:pt idx="496">
                  <c:v>28.1</c:v>
                </c:pt>
                <c:pt idx="497">
                  <c:v>32.799999999999997</c:v>
                </c:pt>
                <c:pt idx="498">
                  <c:v>36.299999999999997</c:v>
                </c:pt>
                <c:pt idx="499">
                  <c:v>37.1</c:v>
                </c:pt>
                <c:pt idx="500">
                  <c:v>35.1</c:v>
                </c:pt>
                <c:pt idx="501">
                  <c:v>31.1</c:v>
                </c:pt>
                <c:pt idx="502">
                  <c:v>28</c:v>
                </c:pt>
                <c:pt idx="503">
                  <c:v>27.5</c:v>
                </c:pt>
                <c:pt idx="504">
                  <c:v>29.5</c:v>
                </c:pt>
                <c:pt idx="505">
                  <c:v>34</c:v>
                </c:pt>
                <c:pt idx="506">
                  <c:v>37</c:v>
                </c:pt>
                <c:pt idx="507">
                  <c:v>38</c:v>
                </c:pt>
                <c:pt idx="508">
                  <c:v>36.1</c:v>
                </c:pt>
                <c:pt idx="509">
                  <c:v>31.5</c:v>
                </c:pt>
                <c:pt idx="510">
                  <c:v>24.5</c:v>
                </c:pt>
                <c:pt idx="511">
                  <c:v>17.5</c:v>
                </c:pt>
                <c:pt idx="512">
                  <c:v>10.5</c:v>
                </c:pt>
                <c:pt idx="513">
                  <c:v>4.5</c:v>
                </c:pt>
                <c:pt idx="514">
                  <c:v>1</c:v>
                </c:pt>
                <c:pt idx="515">
                  <c:v>0</c:v>
                </c:pt>
                <c:pt idx="516">
                  <c:v>0</c:v>
                </c:pt>
                <c:pt idx="517">
                  <c:v>0</c:v>
                </c:pt>
                <c:pt idx="518">
                  <c:v>0</c:v>
                </c:pt>
                <c:pt idx="519">
                  <c:v>2.9</c:v>
                </c:pt>
                <c:pt idx="520">
                  <c:v>8</c:v>
                </c:pt>
                <c:pt idx="521">
                  <c:v>16</c:v>
                </c:pt>
                <c:pt idx="522">
                  <c:v>24</c:v>
                </c:pt>
                <c:pt idx="523">
                  <c:v>32</c:v>
                </c:pt>
                <c:pt idx="524">
                  <c:v>38.799999999999997</c:v>
                </c:pt>
                <c:pt idx="525">
                  <c:v>43.1</c:v>
                </c:pt>
                <c:pt idx="526">
                  <c:v>46</c:v>
                </c:pt>
                <c:pt idx="527">
                  <c:v>47.5</c:v>
                </c:pt>
                <c:pt idx="528">
                  <c:v>47.5</c:v>
                </c:pt>
                <c:pt idx="529">
                  <c:v>44.8</c:v>
                </c:pt>
                <c:pt idx="530">
                  <c:v>40.1</c:v>
                </c:pt>
                <c:pt idx="531">
                  <c:v>33.799999999999997</c:v>
                </c:pt>
                <c:pt idx="532">
                  <c:v>27.2</c:v>
                </c:pt>
                <c:pt idx="533">
                  <c:v>20</c:v>
                </c:pt>
                <c:pt idx="534">
                  <c:v>12.8</c:v>
                </c:pt>
                <c:pt idx="535">
                  <c:v>7</c:v>
                </c:pt>
                <c:pt idx="536">
                  <c:v>2.2000000000000002</c:v>
                </c:pt>
                <c:pt idx="537">
                  <c:v>0</c:v>
                </c:pt>
                <c:pt idx="538">
                  <c:v>0</c:v>
                </c:pt>
                <c:pt idx="539">
                  <c:v>0</c:v>
                </c:pt>
                <c:pt idx="540">
                  <c:v>0</c:v>
                </c:pt>
                <c:pt idx="541">
                  <c:v>0</c:v>
                </c:pt>
                <c:pt idx="542">
                  <c:v>2.7</c:v>
                </c:pt>
                <c:pt idx="543">
                  <c:v>8</c:v>
                </c:pt>
                <c:pt idx="544">
                  <c:v>16</c:v>
                </c:pt>
                <c:pt idx="545">
                  <c:v>24</c:v>
                </c:pt>
                <c:pt idx="546">
                  <c:v>32</c:v>
                </c:pt>
                <c:pt idx="547">
                  <c:v>37.200000000000003</c:v>
                </c:pt>
                <c:pt idx="548">
                  <c:v>40.4</c:v>
                </c:pt>
                <c:pt idx="549">
                  <c:v>43.1</c:v>
                </c:pt>
                <c:pt idx="550">
                  <c:v>44.6</c:v>
                </c:pt>
                <c:pt idx="551">
                  <c:v>45.2</c:v>
                </c:pt>
                <c:pt idx="552">
                  <c:v>45.3</c:v>
                </c:pt>
                <c:pt idx="553">
                  <c:v>45.4</c:v>
                </c:pt>
                <c:pt idx="554">
                  <c:v>45.5</c:v>
                </c:pt>
                <c:pt idx="555">
                  <c:v>45.6</c:v>
                </c:pt>
                <c:pt idx="556">
                  <c:v>45.7</c:v>
                </c:pt>
                <c:pt idx="557">
                  <c:v>45.8</c:v>
                </c:pt>
                <c:pt idx="558">
                  <c:v>45.9</c:v>
                </c:pt>
                <c:pt idx="559">
                  <c:v>46</c:v>
                </c:pt>
                <c:pt idx="560">
                  <c:v>46.1</c:v>
                </c:pt>
                <c:pt idx="561">
                  <c:v>46.2</c:v>
                </c:pt>
                <c:pt idx="562">
                  <c:v>46.3</c:v>
                </c:pt>
                <c:pt idx="563">
                  <c:v>46.4</c:v>
                </c:pt>
                <c:pt idx="564">
                  <c:v>46.7</c:v>
                </c:pt>
                <c:pt idx="565">
                  <c:v>47.2</c:v>
                </c:pt>
                <c:pt idx="566">
                  <c:v>48</c:v>
                </c:pt>
                <c:pt idx="567">
                  <c:v>48.9</c:v>
                </c:pt>
                <c:pt idx="568">
                  <c:v>49.8</c:v>
                </c:pt>
                <c:pt idx="569">
                  <c:v>50.5</c:v>
                </c:pt>
                <c:pt idx="570">
                  <c:v>51</c:v>
                </c:pt>
                <c:pt idx="571">
                  <c:v>51.1</c:v>
                </c:pt>
                <c:pt idx="572">
                  <c:v>51</c:v>
                </c:pt>
                <c:pt idx="573">
                  <c:v>50.4</c:v>
                </c:pt>
                <c:pt idx="574">
                  <c:v>49</c:v>
                </c:pt>
                <c:pt idx="575">
                  <c:v>46.7</c:v>
                </c:pt>
                <c:pt idx="576">
                  <c:v>44</c:v>
                </c:pt>
                <c:pt idx="577">
                  <c:v>41.1</c:v>
                </c:pt>
                <c:pt idx="578">
                  <c:v>38.299999999999997</c:v>
                </c:pt>
                <c:pt idx="579">
                  <c:v>35.4</c:v>
                </c:pt>
                <c:pt idx="580">
                  <c:v>31.8</c:v>
                </c:pt>
                <c:pt idx="581">
                  <c:v>27.3</c:v>
                </c:pt>
                <c:pt idx="582">
                  <c:v>22.4</c:v>
                </c:pt>
                <c:pt idx="583">
                  <c:v>17.7</c:v>
                </c:pt>
                <c:pt idx="584">
                  <c:v>13.4</c:v>
                </c:pt>
                <c:pt idx="585">
                  <c:v>9.3000000000000007</c:v>
                </c:pt>
                <c:pt idx="586">
                  <c:v>5.5</c:v>
                </c:pt>
                <c:pt idx="587">
                  <c:v>2</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2.2999999999999998</c:v>
                </c:pt>
                <c:pt idx="610">
                  <c:v>7.3</c:v>
                </c:pt>
                <c:pt idx="611">
                  <c:v>15.2</c:v>
                </c:pt>
                <c:pt idx="612">
                  <c:v>23.9</c:v>
                </c:pt>
                <c:pt idx="613">
                  <c:v>32.5</c:v>
                </c:pt>
                <c:pt idx="614">
                  <c:v>39.200000000000003</c:v>
                </c:pt>
                <c:pt idx="615">
                  <c:v>44.1</c:v>
                </c:pt>
                <c:pt idx="616">
                  <c:v>48.1</c:v>
                </c:pt>
                <c:pt idx="617">
                  <c:v>51.2</c:v>
                </c:pt>
                <c:pt idx="618">
                  <c:v>53.3</c:v>
                </c:pt>
                <c:pt idx="619">
                  <c:v>54.5</c:v>
                </c:pt>
                <c:pt idx="620">
                  <c:v>55.7</c:v>
                </c:pt>
                <c:pt idx="621">
                  <c:v>56.9</c:v>
                </c:pt>
                <c:pt idx="622">
                  <c:v>57.5</c:v>
                </c:pt>
                <c:pt idx="623">
                  <c:v>58</c:v>
                </c:pt>
                <c:pt idx="624">
                  <c:v>58.4</c:v>
                </c:pt>
                <c:pt idx="625">
                  <c:v>58.5</c:v>
                </c:pt>
                <c:pt idx="626">
                  <c:v>58.5</c:v>
                </c:pt>
                <c:pt idx="627">
                  <c:v>58.6</c:v>
                </c:pt>
                <c:pt idx="628">
                  <c:v>58.9</c:v>
                </c:pt>
                <c:pt idx="629">
                  <c:v>59.3</c:v>
                </c:pt>
                <c:pt idx="630">
                  <c:v>59.8</c:v>
                </c:pt>
                <c:pt idx="631">
                  <c:v>60.2</c:v>
                </c:pt>
                <c:pt idx="632">
                  <c:v>60.5</c:v>
                </c:pt>
                <c:pt idx="633">
                  <c:v>60.8</c:v>
                </c:pt>
                <c:pt idx="634">
                  <c:v>61.1</c:v>
                </c:pt>
                <c:pt idx="635">
                  <c:v>61.5</c:v>
                </c:pt>
                <c:pt idx="636">
                  <c:v>62</c:v>
                </c:pt>
                <c:pt idx="637">
                  <c:v>62.5</c:v>
                </c:pt>
                <c:pt idx="638">
                  <c:v>63</c:v>
                </c:pt>
                <c:pt idx="639">
                  <c:v>63.4</c:v>
                </c:pt>
                <c:pt idx="640">
                  <c:v>63.7</c:v>
                </c:pt>
                <c:pt idx="641">
                  <c:v>63.8</c:v>
                </c:pt>
                <c:pt idx="642">
                  <c:v>63.9</c:v>
                </c:pt>
                <c:pt idx="643">
                  <c:v>63.8</c:v>
                </c:pt>
                <c:pt idx="644">
                  <c:v>63.2</c:v>
                </c:pt>
                <c:pt idx="645">
                  <c:v>61.7</c:v>
                </c:pt>
                <c:pt idx="646">
                  <c:v>58.9</c:v>
                </c:pt>
                <c:pt idx="647">
                  <c:v>55.2</c:v>
                </c:pt>
                <c:pt idx="648">
                  <c:v>51</c:v>
                </c:pt>
                <c:pt idx="649">
                  <c:v>46.7</c:v>
                </c:pt>
                <c:pt idx="650">
                  <c:v>42.8</c:v>
                </c:pt>
                <c:pt idx="651">
                  <c:v>40.200000000000003</c:v>
                </c:pt>
                <c:pt idx="652">
                  <c:v>38.799999999999997</c:v>
                </c:pt>
                <c:pt idx="653">
                  <c:v>37.9</c:v>
                </c:pt>
                <c:pt idx="654">
                  <c:v>36.700000000000003</c:v>
                </c:pt>
                <c:pt idx="655">
                  <c:v>35.1</c:v>
                </c:pt>
                <c:pt idx="656">
                  <c:v>32.9</c:v>
                </c:pt>
                <c:pt idx="657">
                  <c:v>30.4</c:v>
                </c:pt>
                <c:pt idx="658">
                  <c:v>28</c:v>
                </c:pt>
                <c:pt idx="659">
                  <c:v>25.9</c:v>
                </c:pt>
                <c:pt idx="660">
                  <c:v>24.4</c:v>
                </c:pt>
                <c:pt idx="661">
                  <c:v>23.7</c:v>
                </c:pt>
                <c:pt idx="662">
                  <c:v>23.8</c:v>
                </c:pt>
                <c:pt idx="663">
                  <c:v>25</c:v>
                </c:pt>
                <c:pt idx="664">
                  <c:v>27.3</c:v>
                </c:pt>
                <c:pt idx="665">
                  <c:v>30.4</c:v>
                </c:pt>
                <c:pt idx="666">
                  <c:v>33.9</c:v>
                </c:pt>
                <c:pt idx="667">
                  <c:v>37.299999999999997</c:v>
                </c:pt>
                <c:pt idx="668">
                  <c:v>39.799999999999997</c:v>
                </c:pt>
                <c:pt idx="669">
                  <c:v>39.5</c:v>
                </c:pt>
                <c:pt idx="670">
                  <c:v>36.299999999999997</c:v>
                </c:pt>
                <c:pt idx="671">
                  <c:v>31.4</c:v>
                </c:pt>
                <c:pt idx="672">
                  <c:v>26.5</c:v>
                </c:pt>
                <c:pt idx="673">
                  <c:v>24.2</c:v>
                </c:pt>
                <c:pt idx="674">
                  <c:v>24.8</c:v>
                </c:pt>
                <c:pt idx="675">
                  <c:v>26.6</c:v>
                </c:pt>
                <c:pt idx="676">
                  <c:v>27.5</c:v>
                </c:pt>
                <c:pt idx="677">
                  <c:v>26.8</c:v>
                </c:pt>
                <c:pt idx="678">
                  <c:v>25.3</c:v>
                </c:pt>
                <c:pt idx="679">
                  <c:v>24</c:v>
                </c:pt>
                <c:pt idx="680">
                  <c:v>23.3</c:v>
                </c:pt>
                <c:pt idx="681">
                  <c:v>23.7</c:v>
                </c:pt>
                <c:pt idx="682">
                  <c:v>24.9</c:v>
                </c:pt>
                <c:pt idx="683">
                  <c:v>26.4</c:v>
                </c:pt>
                <c:pt idx="684">
                  <c:v>27.7</c:v>
                </c:pt>
                <c:pt idx="685">
                  <c:v>28.3</c:v>
                </c:pt>
                <c:pt idx="686">
                  <c:v>28.3</c:v>
                </c:pt>
                <c:pt idx="687">
                  <c:v>28.1</c:v>
                </c:pt>
                <c:pt idx="688">
                  <c:v>28.1</c:v>
                </c:pt>
                <c:pt idx="689">
                  <c:v>28.6</c:v>
                </c:pt>
                <c:pt idx="690">
                  <c:v>29.8</c:v>
                </c:pt>
                <c:pt idx="691">
                  <c:v>31.6</c:v>
                </c:pt>
                <c:pt idx="692">
                  <c:v>33.9</c:v>
                </c:pt>
                <c:pt idx="693">
                  <c:v>36.5</c:v>
                </c:pt>
                <c:pt idx="694">
                  <c:v>39.1</c:v>
                </c:pt>
                <c:pt idx="695">
                  <c:v>41.5</c:v>
                </c:pt>
                <c:pt idx="696">
                  <c:v>43.3</c:v>
                </c:pt>
                <c:pt idx="697">
                  <c:v>44.5</c:v>
                </c:pt>
                <c:pt idx="698">
                  <c:v>45.1</c:v>
                </c:pt>
                <c:pt idx="699">
                  <c:v>45.1</c:v>
                </c:pt>
                <c:pt idx="700">
                  <c:v>43.9</c:v>
                </c:pt>
                <c:pt idx="701">
                  <c:v>41.4</c:v>
                </c:pt>
                <c:pt idx="702">
                  <c:v>38.4</c:v>
                </c:pt>
                <c:pt idx="703">
                  <c:v>35.5</c:v>
                </c:pt>
                <c:pt idx="704">
                  <c:v>32.9</c:v>
                </c:pt>
                <c:pt idx="705">
                  <c:v>31.3</c:v>
                </c:pt>
                <c:pt idx="706">
                  <c:v>30.7</c:v>
                </c:pt>
                <c:pt idx="707">
                  <c:v>31</c:v>
                </c:pt>
                <c:pt idx="708">
                  <c:v>32.200000000000003</c:v>
                </c:pt>
                <c:pt idx="709">
                  <c:v>34</c:v>
                </c:pt>
                <c:pt idx="710">
                  <c:v>36</c:v>
                </c:pt>
                <c:pt idx="711">
                  <c:v>37.9</c:v>
                </c:pt>
                <c:pt idx="712">
                  <c:v>39.9</c:v>
                </c:pt>
                <c:pt idx="713">
                  <c:v>41.6</c:v>
                </c:pt>
                <c:pt idx="714">
                  <c:v>43.1</c:v>
                </c:pt>
                <c:pt idx="715">
                  <c:v>44.3</c:v>
                </c:pt>
                <c:pt idx="716">
                  <c:v>45</c:v>
                </c:pt>
                <c:pt idx="717">
                  <c:v>45.5</c:v>
                </c:pt>
                <c:pt idx="718">
                  <c:v>45.8</c:v>
                </c:pt>
                <c:pt idx="719">
                  <c:v>46</c:v>
                </c:pt>
                <c:pt idx="720">
                  <c:v>46.1</c:v>
                </c:pt>
                <c:pt idx="721">
                  <c:v>46.2</c:v>
                </c:pt>
                <c:pt idx="722">
                  <c:v>46.1</c:v>
                </c:pt>
                <c:pt idx="723">
                  <c:v>45.7</c:v>
                </c:pt>
                <c:pt idx="724">
                  <c:v>45</c:v>
                </c:pt>
                <c:pt idx="725">
                  <c:v>44.3</c:v>
                </c:pt>
                <c:pt idx="726">
                  <c:v>44.7</c:v>
                </c:pt>
                <c:pt idx="727">
                  <c:v>46.8</c:v>
                </c:pt>
                <c:pt idx="728">
                  <c:v>50.1</c:v>
                </c:pt>
                <c:pt idx="729">
                  <c:v>53.6</c:v>
                </c:pt>
                <c:pt idx="730">
                  <c:v>56.9</c:v>
                </c:pt>
                <c:pt idx="731">
                  <c:v>59.4</c:v>
                </c:pt>
                <c:pt idx="732">
                  <c:v>60.2</c:v>
                </c:pt>
                <c:pt idx="733">
                  <c:v>59.3</c:v>
                </c:pt>
                <c:pt idx="734">
                  <c:v>57.5</c:v>
                </c:pt>
                <c:pt idx="735">
                  <c:v>55.4</c:v>
                </c:pt>
                <c:pt idx="736">
                  <c:v>52.5</c:v>
                </c:pt>
                <c:pt idx="737">
                  <c:v>47.9</c:v>
                </c:pt>
                <c:pt idx="738">
                  <c:v>41.4</c:v>
                </c:pt>
                <c:pt idx="739">
                  <c:v>34.4</c:v>
                </c:pt>
                <c:pt idx="740">
                  <c:v>30</c:v>
                </c:pt>
                <c:pt idx="741">
                  <c:v>27</c:v>
                </c:pt>
                <c:pt idx="742">
                  <c:v>26.5</c:v>
                </c:pt>
                <c:pt idx="743">
                  <c:v>28.7</c:v>
                </c:pt>
                <c:pt idx="744">
                  <c:v>33.799999999999997</c:v>
                </c:pt>
                <c:pt idx="745">
                  <c:v>40.299999999999997</c:v>
                </c:pt>
                <c:pt idx="746">
                  <c:v>46.6</c:v>
                </c:pt>
                <c:pt idx="747">
                  <c:v>50.4</c:v>
                </c:pt>
                <c:pt idx="748">
                  <c:v>54</c:v>
                </c:pt>
                <c:pt idx="749">
                  <c:v>56.9</c:v>
                </c:pt>
                <c:pt idx="750">
                  <c:v>59.1</c:v>
                </c:pt>
                <c:pt idx="751">
                  <c:v>60.6</c:v>
                </c:pt>
                <c:pt idx="752">
                  <c:v>61.7</c:v>
                </c:pt>
                <c:pt idx="753">
                  <c:v>62.6</c:v>
                </c:pt>
                <c:pt idx="754">
                  <c:v>63.1</c:v>
                </c:pt>
                <c:pt idx="755">
                  <c:v>62.9</c:v>
                </c:pt>
                <c:pt idx="756">
                  <c:v>61.7</c:v>
                </c:pt>
                <c:pt idx="757">
                  <c:v>59.4</c:v>
                </c:pt>
                <c:pt idx="758">
                  <c:v>56.6</c:v>
                </c:pt>
                <c:pt idx="759">
                  <c:v>53.7</c:v>
                </c:pt>
                <c:pt idx="760">
                  <c:v>50.7</c:v>
                </c:pt>
                <c:pt idx="761">
                  <c:v>47.7</c:v>
                </c:pt>
                <c:pt idx="762">
                  <c:v>45</c:v>
                </c:pt>
                <c:pt idx="763">
                  <c:v>43.1</c:v>
                </c:pt>
                <c:pt idx="764">
                  <c:v>41.9</c:v>
                </c:pt>
                <c:pt idx="765">
                  <c:v>41.6</c:v>
                </c:pt>
                <c:pt idx="766">
                  <c:v>41.3</c:v>
                </c:pt>
                <c:pt idx="767">
                  <c:v>40.9</c:v>
                </c:pt>
                <c:pt idx="768">
                  <c:v>41.8</c:v>
                </c:pt>
                <c:pt idx="769">
                  <c:v>42.1</c:v>
                </c:pt>
                <c:pt idx="770">
                  <c:v>41.8</c:v>
                </c:pt>
                <c:pt idx="771">
                  <c:v>41.3</c:v>
                </c:pt>
                <c:pt idx="772">
                  <c:v>41.5</c:v>
                </c:pt>
                <c:pt idx="773">
                  <c:v>43.5</c:v>
                </c:pt>
                <c:pt idx="774">
                  <c:v>46.5</c:v>
                </c:pt>
                <c:pt idx="775">
                  <c:v>49.7</c:v>
                </c:pt>
                <c:pt idx="776">
                  <c:v>52.6</c:v>
                </c:pt>
                <c:pt idx="777">
                  <c:v>55</c:v>
                </c:pt>
                <c:pt idx="778">
                  <c:v>56.5</c:v>
                </c:pt>
                <c:pt idx="779">
                  <c:v>57.1</c:v>
                </c:pt>
                <c:pt idx="780">
                  <c:v>57.3</c:v>
                </c:pt>
                <c:pt idx="781">
                  <c:v>57</c:v>
                </c:pt>
                <c:pt idx="782">
                  <c:v>56.3</c:v>
                </c:pt>
                <c:pt idx="783">
                  <c:v>55.2</c:v>
                </c:pt>
                <c:pt idx="784">
                  <c:v>53.9</c:v>
                </c:pt>
                <c:pt idx="785">
                  <c:v>52.6</c:v>
                </c:pt>
                <c:pt idx="786">
                  <c:v>51.4</c:v>
                </c:pt>
                <c:pt idx="787">
                  <c:v>50.1</c:v>
                </c:pt>
                <c:pt idx="788">
                  <c:v>51.5</c:v>
                </c:pt>
                <c:pt idx="789">
                  <c:v>53.1</c:v>
                </c:pt>
                <c:pt idx="790">
                  <c:v>54.8</c:v>
                </c:pt>
                <c:pt idx="791">
                  <c:v>56.6</c:v>
                </c:pt>
                <c:pt idx="792">
                  <c:v>58.5</c:v>
                </c:pt>
                <c:pt idx="793">
                  <c:v>60.6</c:v>
                </c:pt>
                <c:pt idx="794">
                  <c:v>62.8</c:v>
                </c:pt>
                <c:pt idx="795">
                  <c:v>64.900000000000006</c:v>
                </c:pt>
                <c:pt idx="796">
                  <c:v>67</c:v>
                </c:pt>
                <c:pt idx="797">
                  <c:v>69.099999999999994</c:v>
                </c:pt>
                <c:pt idx="798">
                  <c:v>70.900000000000006</c:v>
                </c:pt>
                <c:pt idx="799">
                  <c:v>72.2</c:v>
                </c:pt>
                <c:pt idx="800">
                  <c:v>72.8</c:v>
                </c:pt>
                <c:pt idx="801">
                  <c:v>72.8</c:v>
                </c:pt>
                <c:pt idx="802">
                  <c:v>71.900000000000006</c:v>
                </c:pt>
                <c:pt idx="803">
                  <c:v>70.5</c:v>
                </c:pt>
                <c:pt idx="804">
                  <c:v>68.8</c:v>
                </c:pt>
                <c:pt idx="805">
                  <c:v>67.099999999999994</c:v>
                </c:pt>
                <c:pt idx="806">
                  <c:v>65.400000000000006</c:v>
                </c:pt>
                <c:pt idx="807">
                  <c:v>63.9</c:v>
                </c:pt>
                <c:pt idx="808">
                  <c:v>62.8</c:v>
                </c:pt>
                <c:pt idx="809">
                  <c:v>61.8</c:v>
                </c:pt>
                <c:pt idx="810">
                  <c:v>61</c:v>
                </c:pt>
                <c:pt idx="811">
                  <c:v>60.4</c:v>
                </c:pt>
                <c:pt idx="812">
                  <c:v>60</c:v>
                </c:pt>
                <c:pt idx="813">
                  <c:v>60.2</c:v>
                </c:pt>
                <c:pt idx="814">
                  <c:v>61.4</c:v>
                </c:pt>
                <c:pt idx="815">
                  <c:v>63.3</c:v>
                </c:pt>
                <c:pt idx="816">
                  <c:v>65.5</c:v>
                </c:pt>
                <c:pt idx="817">
                  <c:v>67.400000000000006</c:v>
                </c:pt>
                <c:pt idx="818">
                  <c:v>68.5</c:v>
                </c:pt>
                <c:pt idx="819">
                  <c:v>68.7</c:v>
                </c:pt>
                <c:pt idx="820">
                  <c:v>68.099999999999994</c:v>
                </c:pt>
                <c:pt idx="821">
                  <c:v>67.3</c:v>
                </c:pt>
                <c:pt idx="822">
                  <c:v>66.5</c:v>
                </c:pt>
                <c:pt idx="823">
                  <c:v>65.900000000000006</c:v>
                </c:pt>
                <c:pt idx="824">
                  <c:v>65.5</c:v>
                </c:pt>
                <c:pt idx="825">
                  <c:v>64.900000000000006</c:v>
                </c:pt>
                <c:pt idx="826">
                  <c:v>64.099999999999994</c:v>
                </c:pt>
                <c:pt idx="827">
                  <c:v>63</c:v>
                </c:pt>
                <c:pt idx="828">
                  <c:v>62.1</c:v>
                </c:pt>
                <c:pt idx="829">
                  <c:v>61.6</c:v>
                </c:pt>
                <c:pt idx="830">
                  <c:v>61.7</c:v>
                </c:pt>
                <c:pt idx="831">
                  <c:v>62.3</c:v>
                </c:pt>
                <c:pt idx="832">
                  <c:v>63.5</c:v>
                </c:pt>
                <c:pt idx="833">
                  <c:v>65.3</c:v>
                </c:pt>
                <c:pt idx="834">
                  <c:v>67.3</c:v>
                </c:pt>
                <c:pt idx="835">
                  <c:v>69.3</c:v>
                </c:pt>
                <c:pt idx="836">
                  <c:v>71.400000000000006</c:v>
                </c:pt>
                <c:pt idx="837">
                  <c:v>73.5</c:v>
                </c:pt>
                <c:pt idx="838">
                  <c:v>75.599999999999994</c:v>
                </c:pt>
                <c:pt idx="839">
                  <c:v>77.7</c:v>
                </c:pt>
                <c:pt idx="840">
                  <c:v>79.7</c:v>
                </c:pt>
                <c:pt idx="841">
                  <c:v>81.5</c:v>
                </c:pt>
                <c:pt idx="842">
                  <c:v>83.1</c:v>
                </c:pt>
                <c:pt idx="843">
                  <c:v>84.6</c:v>
                </c:pt>
                <c:pt idx="844">
                  <c:v>86</c:v>
                </c:pt>
                <c:pt idx="845">
                  <c:v>87.4</c:v>
                </c:pt>
                <c:pt idx="846">
                  <c:v>88.7</c:v>
                </c:pt>
                <c:pt idx="847">
                  <c:v>89.6</c:v>
                </c:pt>
                <c:pt idx="848">
                  <c:v>90.2</c:v>
                </c:pt>
                <c:pt idx="849">
                  <c:v>90.7</c:v>
                </c:pt>
                <c:pt idx="850">
                  <c:v>91.2</c:v>
                </c:pt>
                <c:pt idx="851">
                  <c:v>91.8</c:v>
                </c:pt>
                <c:pt idx="852">
                  <c:v>92.4</c:v>
                </c:pt>
                <c:pt idx="853">
                  <c:v>93</c:v>
                </c:pt>
                <c:pt idx="854">
                  <c:v>93.6</c:v>
                </c:pt>
                <c:pt idx="855">
                  <c:v>94.1</c:v>
                </c:pt>
                <c:pt idx="856">
                  <c:v>94.3</c:v>
                </c:pt>
                <c:pt idx="857">
                  <c:v>94.4</c:v>
                </c:pt>
                <c:pt idx="858">
                  <c:v>94.4</c:v>
                </c:pt>
                <c:pt idx="859">
                  <c:v>94.3</c:v>
                </c:pt>
                <c:pt idx="860">
                  <c:v>94.3</c:v>
                </c:pt>
                <c:pt idx="861">
                  <c:v>94.2</c:v>
                </c:pt>
                <c:pt idx="862">
                  <c:v>94.2</c:v>
                </c:pt>
                <c:pt idx="863">
                  <c:v>94.2</c:v>
                </c:pt>
                <c:pt idx="864">
                  <c:v>94.1</c:v>
                </c:pt>
                <c:pt idx="865">
                  <c:v>94</c:v>
                </c:pt>
                <c:pt idx="866">
                  <c:v>94</c:v>
                </c:pt>
                <c:pt idx="867">
                  <c:v>93.9</c:v>
                </c:pt>
                <c:pt idx="868">
                  <c:v>93.9</c:v>
                </c:pt>
                <c:pt idx="869">
                  <c:v>93.9</c:v>
                </c:pt>
                <c:pt idx="870">
                  <c:v>93.9</c:v>
                </c:pt>
                <c:pt idx="871">
                  <c:v>93.9</c:v>
                </c:pt>
                <c:pt idx="872">
                  <c:v>94</c:v>
                </c:pt>
                <c:pt idx="873">
                  <c:v>94</c:v>
                </c:pt>
                <c:pt idx="874">
                  <c:v>94.1</c:v>
                </c:pt>
                <c:pt idx="875">
                  <c:v>94.2</c:v>
                </c:pt>
                <c:pt idx="876">
                  <c:v>94.3</c:v>
                </c:pt>
                <c:pt idx="877">
                  <c:v>94.4</c:v>
                </c:pt>
                <c:pt idx="878">
                  <c:v>94.5</c:v>
                </c:pt>
                <c:pt idx="879">
                  <c:v>94.5</c:v>
                </c:pt>
                <c:pt idx="880">
                  <c:v>94.5</c:v>
                </c:pt>
                <c:pt idx="881">
                  <c:v>94.5</c:v>
                </c:pt>
                <c:pt idx="882">
                  <c:v>94.4</c:v>
                </c:pt>
                <c:pt idx="883">
                  <c:v>94.5</c:v>
                </c:pt>
                <c:pt idx="884">
                  <c:v>94.6</c:v>
                </c:pt>
                <c:pt idx="885">
                  <c:v>94.7</c:v>
                </c:pt>
                <c:pt idx="886">
                  <c:v>94.8</c:v>
                </c:pt>
                <c:pt idx="887">
                  <c:v>94.9</c:v>
                </c:pt>
                <c:pt idx="888">
                  <c:v>94.8</c:v>
                </c:pt>
                <c:pt idx="889">
                  <c:v>94.3</c:v>
                </c:pt>
                <c:pt idx="890">
                  <c:v>93.3</c:v>
                </c:pt>
                <c:pt idx="891">
                  <c:v>91.8</c:v>
                </c:pt>
                <c:pt idx="892">
                  <c:v>89.6</c:v>
                </c:pt>
                <c:pt idx="893">
                  <c:v>87</c:v>
                </c:pt>
                <c:pt idx="894">
                  <c:v>84.1</c:v>
                </c:pt>
                <c:pt idx="895">
                  <c:v>81.2</c:v>
                </c:pt>
                <c:pt idx="896">
                  <c:v>78.400000000000006</c:v>
                </c:pt>
                <c:pt idx="897">
                  <c:v>75.7</c:v>
                </c:pt>
                <c:pt idx="898">
                  <c:v>73.2</c:v>
                </c:pt>
                <c:pt idx="899">
                  <c:v>71.099999999999994</c:v>
                </c:pt>
                <c:pt idx="900">
                  <c:v>69.5</c:v>
                </c:pt>
                <c:pt idx="901">
                  <c:v>68.3</c:v>
                </c:pt>
                <c:pt idx="902">
                  <c:v>67.3</c:v>
                </c:pt>
                <c:pt idx="903">
                  <c:v>66.099999999999994</c:v>
                </c:pt>
                <c:pt idx="904">
                  <c:v>63.9</c:v>
                </c:pt>
                <c:pt idx="905">
                  <c:v>60.2</c:v>
                </c:pt>
                <c:pt idx="906">
                  <c:v>54.9</c:v>
                </c:pt>
                <c:pt idx="907">
                  <c:v>48.1</c:v>
                </c:pt>
                <c:pt idx="908">
                  <c:v>40.9</c:v>
                </c:pt>
                <c:pt idx="909">
                  <c:v>36</c:v>
                </c:pt>
                <c:pt idx="910">
                  <c:v>33.9</c:v>
                </c:pt>
                <c:pt idx="911">
                  <c:v>33.9</c:v>
                </c:pt>
                <c:pt idx="912">
                  <c:v>36.5</c:v>
                </c:pt>
                <c:pt idx="913">
                  <c:v>41</c:v>
                </c:pt>
                <c:pt idx="914">
                  <c:v>45.3</c:v>
                </c:pt>
                <c:pt idx="915">
                  <c:v>49.2</c:v>
                </c:pt>
                <c:pt idx="916">
                  <c:v>51.5</c:v>
                </c:pt>
                <c:pt idx="917">
                  <c:v>53.2</c:v>
                </c:pt>
                <c:pt idx="918">
                  <c:v>53.9</c:v>
                </c:pt>
                <c:pt idx="919">
                  <c:v>53.9</c:v>
                </c:pt>
                <c:pt idx="920">
                  <c:v>53.7</c:v>
                </c:pt>
                <c:pt idx="921">
                  <c:v>53.7</c:v>
                </c:pt>
                <c:pt idx="922">
                  <c:v>54.3</c:v>
                </c:pt>
                <c:pt idx="923">
                  <c:v>55.4</c:v>
                </c:pt>
                <c:pt idx="924">
                  <c:v>56.8</c:v>
                </c:pt>
                <c:pt idx="925">
                  <c:v>58.1</c:v>
                </c:pt>
                <c:pt idx="926">
                  <c:v>58.9</c:v>
                </c:pt>
                <c:pt idx="927">
                  <c:v>58.2</c:v>
                </c:pt>
                <c:pt idx="928">
                  <c:v>55.8</c:v>
                </c:pt>
                <c:pt idx="929">
                  <c:v>52.6</c:v>
                </c:pt>
                <c:pt idx="930">
                  <c:v>49.2</c:v>
                </c:pt>
                <c:pt idx="931">
                  <c:v>47.6</c:v>
                </c:pt>
                <c:pt idx="932">
                  <c:v>48.4</c:v>
                </c:pt>
                <c:pt idx="933">
                  <c:v>51.8</c:v>
                </c:pt>
                <c:pt idx="934">
                  <c:v>55.7</c:v>
                </c:pt>
                <c:pt idx="935">
                  <c:v>59.6</c:v>
                </c:pt>
                <c:pt idx="936">
                  <c:v>63</c:v>
                </c:pt>
                <c:pt idx="937">
                  <c:v>65.900000000000006</c:v>
                </c:pt>
                <c:pt idx="938">
                  <c:v>68.099999999999994</c:v>
                </c:pt>
                <c:pt idx="939">
                  <c:v>69.8</c:v>
                </c:pt>
                <c:pt idx="940">
                  <c:v>71.099999999999994</c:v>
                </c:pt>
                <c:pt idx="941">
                  <c:v>72.099999999999994</c:v>
                </c:pt>
                <c:pt idx="942">
                  <c:v>72.900000000000006</c:v>
                </c:pt>
                <c:pt idx="943">
                  <c:v>73.7</c:v>
                </c:pt>
                <c:pt idx="944">
                  <c:v>74.400000000000006</c:v>
                </c:pt>
                <c:pt idx="945">
                  <c:v>75.099999999999994</c:v>
                </c:pt>
                <c:pt idx="946">
                  <c:v>75.8</c:v>
                </c:pt>
                <c:pt idx="947">
                  <c:v>76.5</c:v>
                </c:pt>
                <c:pt idx="948">
                  <c:v>77.2</c:v>
                </c:pt>
                <c:pt idx="949">
                  <c:v>77.8</c:v>
                </c:pt>
                <c:pt idx="950">
                  <c:v>78.5</c:v>
                </c:pt>
                <c:pt idx="951">
                  <c:v>79.2</c:v>
                </c:pt>
                <c:pt idx="952">
                  <c:v>80</c:v>
                </c:pt>
                <c:pt idx="953">
                  <c:v>81</c:v>
                </c:pt>
                <c:pt idx="954">
                  <c:v>82</c:v>
                </c:pt>
                <c:pt idx="955">
                  <c:v>83</c:v>
                </c:pt>
                <c:pt idx="956">
                  <c:v>83.7</c:v>
                </c:pt>
                <c:pt idx="957">
                  <c:v>84.2</c:v>
                </c:pt>
                <c:pt idx="958">
                  <c:v>84.4</c:v>
                </c:pt>
                <c:pt idx="959">
                  <c:v>84.5</c:v>
                </c:pt>
                <c:pt idx="960">
                  <c:v>84.4</c:v>
                </c:pt>
                <c:pt idx="961">
                  <c:v>84.1</c:v>
                </c:pt>
                <c:pt idx="962">
                  <c:v>83.7</c:v>
                </c:pt>
                <c:pt idx="963">
                  <c:v>83.2</c:v>
                </c:pt>
                <c:pt idx="964">
                  <c:v>82.8</c:v>
                </c:pt>
                <c:pt idx="965">
                  <c:v>82.6</c:v>
                </c:pt>
                <c:pt idx="966">
                  <c:v>82.5</c:v>
                </c:pt>
                <c:pt idx="967">
                  <c:v>82.4</c:v>
                </c:pt>
                <c:pt idx="968">
                  <c:v>82.3</c:v>
                </c:pt>
                <c:pt idx="969">
                  <c:v>82.2</c:v>
                </c:pt>
                <c:pt idx="970">
                  <c:v>82.2</c:v>
                </c:pt>
                <c:pt idx="971">
                  <c:v>82.2</c:v>
                </c:pt>
                <c:pt idx="972">
                  <c:v>82.1</c:v>
                </c:pt>
                <c:pt idx="973">
                  <c:v>81.900000000000006</c:v>
                </c:pt>
                <c:pt idx="974">
                  <c:v>81.599999999999994</c:v>
                </c:pt>
                <c:pt idx="975">
                  <c:v>81.3</c:v>
                </c:pt>
                <c:pt idx="976">
                  <c:v>81.099999999999994</c:v>
                </c:pt>
                <c:pt idx="977">
                  <c:v>80.8</c:v>
                </c:pt>
                <c:pt idx="978">
                  <c:v>80.599999999999994</c:v>
                </c:pt>
                <c:pt idx="979">
                  <c:v>80.400000000000006</c:v>
                </c:pt>
                <c:pt idx="980">
                  <c:v>80.099999999999994</c:v>
                </c:pt>
                <c:pt idx="981">
                  <c:v>79.7</c:v>
                </c:pt>
                <c:pt idx="982">
                  <c:v>78.599999999999994</c:v>
                </c:pt>
                <c:pt idx="983">
                  <c:v>76.8</c:v>
                </c:pt>
                <c:pt idx="984">
                  <c:v>73.7</c:v>
                </c:pt>
                <c:pt idx="985">
                  <c:v>69.400000000000006</c:v>
                </c:pt>
                <c:pt idx="986">
                  <c:v>64</c:v>
                </c:pt>
                <c:pt idx="987">
                  <c:v>58.6</c:v>
                </c:pt>
                <c:pt idx="988">
                  <c:v>53.2</c:v>
                </c:pt>
                <c:pt idx="989">
                  <c:v>47.8</c:v>
                </c:pt>
                <c:pt idx="990">
                  <c:v>42.4</c:v>
                </c:pt>
                <c:pt idx="991">
                  <c:v>37</c:v>
                </c:pt>
                <c:pt idx="992">
                  <c:v>33</c:v>
                </c:pt>
                <c:pt idx="993">
                  <c:v>30.9</c:v>
                </c:pt>
                <c:pt idx="994">
                  <c:v>30.9</c:v>
                </c:pt>
                <c:pt idx="995">
                  <c:v>33.5</c:v>
                </c:pt>
                <c:pt idx="996">
                  <c:v>38</c:v>
                </c:pt>
                <c:pt idx="997">
                  <c:v>42.5</c:v>
                </c:pt>
                <c:pt idx="998">
                  <c:v>47</c:v>
                </c:pt>
                <c:pt idx="999">
                  <c:v>51</c:v>
                </c:pt>
                <c:pt idx="1000">
                  <c:v>53.5</c:v>
                </c:pt>
                <c:pt idx="1001">
                  <c:v>55.1</c:v>
                </c:pt>
                <c:pt idx="1002">
                  <c:v>56.4</c:v>
                </c:pt>
                <c:pt idx="1003">
                  <c:v>57.3</c:v>
                </c:pt>
                <c:pt idx="1004">
                  <c:v>58.1</c:v>
                </c:pt>
                <c:pt idx="1005">
                  <c:v>58.8</c:v>
                </c:pt>
                <c:pt idx="1006">
                  <c:v>59.4</c:v>
                </c:pt>
                <c:pt idx="1007">
                  <c:v>59.8</c:v>
                </c:pt>
                <c:pt idx="1008">
                  <c:v>59.7</c:v>
                </c:pt>
                <c:pt idx="1009">
                  <c:v>59.4</c:v>
                </c:pt>
                <c:pt idx="1010">
                  <c:v>59.2</c:v>
                </c:pt>
                <c:pt idx="1011">
                  <c:v>59.2</c:v>
                </c:pt>
                <c:pt idx="1012">
                  <c:v>59.6</c:v>
                </c:pt>
                <c:pt idx="1013">
                  <c:v>60</c:v>
                </c:pt>
                <c:pt idx="1014">
                  <c:v>60.5</c:v>
                </c:pt>
                <c:pt idx="1015">
                  <c:v>61</c:v>
                </c:pt>
                <c:pt idx="1016">
                  <c:v>61.2</c:v>
                </c:pt>
                <c:pt idx="1017">
                  <c:v>61.3</c:v>
                </c:pt>
                <c:pt idx="1018">
                  <c:v>61.4</c:v>
                </c:pt>
                <c:pt idx="1019">
                  <c:v>61.7</c:v>
                </c:pt>
                <c:pt idx="1020">
                  <c:v>62.3</c:v>
                </c:pt>
                <c:pt idx="1021">
                  <c:v>63.1</c:v>
                </c:pt>
                <c:pt idx="1022">
                  <c:v>63.6</c:v>
                </c:pt>
                <c:pt idx="1023">
                  <c:v>63.9</c:v>
                </c:pt>
                <c:pt idx="1024">
                  <c:v>63.8</c:v>
                </c:pt>
                <c:pt idx="1025">
                  <c:v>63.6</c:v>
                </c:pt>
                <c:pt idx="1026">
                  <c:v>63.3</c:v>
                </c:pt>
                <c:pt idx="1027">
                  <c:v>62.8</c:v>
                </c:pt>
                <c:pt idx="1028">
                  <c:v>61.9</c:v>
                </c:pt>
                <c:pt idx="1029">
                  <c:v>60.5</c:v>
                </c:pt>
                <c:pt idx="1030">
                  <c:v>58.6</c:v>
                </c:pt>
                <c:pt idx="1031">
                  <c:v>56.5</c:v>
                </c:pt>
                <c:pt idx="1032">
                  <c:v>54.6</c:v>
                </c:pt>
                <c:pt idx="1033">
                  <c:v>53.8</c:v>
                </c:pt>
                <c:pt idx="1034">
                  <c:v>54.5</c:v>
                </c:pt>
                <c:pt idx="1035">
                  <c:v>56.1</c:v>
                </c:pt>
                <c:pt idx="1036">
                  <c:v>57.9</c:v>
                </c:pt>
                <c:pt idx="1037">
                  <c:v>59.7</c:v>
                </c:pt>
                <c:pt idx="1038">
                  <c:v>61.2</c:v>
                </c:pt>
                <c:pt idx="1039">
                  <c:v>62.3</c:v>
                </c:pt>
                <c:pt idx="1040">
                  <c:v>63.1</c:v>
                </c:pt>
                <c:pt idx="1041">
                  <c:v>63.6</c:v>
                </c:pt>
                <c:pt idx="1042">
                  <c:v>63.5</c:v>
                </c:pt>
                <c:pt idx="1043">
                  <c:v>62.7</c:v>
                </c:pt>
                <c:pt idx="1044">
                  <c:v>60.9</c:v>
                </c:pt>
                <c:pt idx="1045">
                  <c:v>58.7</c:v>
                </c:pt>
                <c:pt idx="1046">
                  <c:v>56.4</c:v>
                </c:pt>
                <c:pt idx="1047">
                  <c:v>54.5</c:v>
                </c:pt>
                <c:pt idx="1048">
                  <c:v>53.3</c:v>
                </c:pt>
                <c:pt idx="1049">
                  <c:v>53</c:v>
                </c:pt>
                <c:pt idx="1050">
                  <c:v>53.5</c:v>
                </c:pt>
                <c:pt idx="1051">
                  <c:v>54.6</c:v>
                </c:pt>
                <c:pt idx="1052">
                  <c:v>56.1</c:v>
                </c:pt>
                <c:pt idx="1053">
                  <c:v>57.6</c:v>
                </c:pt>
                <c:pt idx="1054">
                  <c:v>58.9</c:v>
                </c:pt>
                <c:pt idx="1055">
                  <c:v>59.8</c:v>
                </c:pt>
                <c:pt idx="1056">
                  <c:v>60.3</c:v>
                </c:pt>
                <c:pt idx="1057">
                  <c:v>60.7</c:v>
                </c:pt>
                <c:pt idx="1058">
                  <c:v>61.3</c:v>
                </c:pt>
                <c:pt idx="1059">
                  <c:v>62.4</c:v>
                </c:pt>
                <c:pt idx="1060">
                  <c:v>64.099999999999994</c:v>
                </c:pt>
                <c:pt idx="1061">
                  <c:v>66.2</c:v>
                </c:pt>
                <c:pt idx="1062">
                  <c:v>68.099999999999994</c:v>
                </c:pt>
                <c:pt idx="1063">
                  <c:v>69.7</c:v>
                </c:pt>
                <c:pt idx="1064">
                  <c:v>70.400000000000006</c:v>
                </c:pt>
                <c:pt idx="1065">
                  <c:v>70.7</c:v>
                </c:pt>
                <c:pt idx="1066">
                  <c:v>70.7</c:v>
                </c:pt>
                <c:pt idx="1067">
                  <c:v>70.7</c:v>
                </c:pt>
                <c:pt idx="1068">
                  <c:v>70.7</c:v>
                </c:pt>
                <c:pt idx="1069">
                  <c:v>70.599999999999994</c:v>
                </c:pt>
                <c:pt idx="1070">
                  <c:v>70.5</c:v>
                </c:pt>
                <c:pt idx="1071">
                  <c:v>70.400000000000006</c:v>
                </c:pt>
                <c:pt idx="1072">
                  <c:v>70.2</c:v>
                </c:pt>
                <c:pt idx="1073">
                  <c:v>70.099999999999994</c:v>
                </c:pt>
                <c:pt idx="1074">
                  <c:v>69.8</c:v>
                </c:pt>
                <c:pt idx="1075">
                  <c:v>69.5</c:v>
                </c:pt>
                <c:pt idx="1076">
                  <c:v>69.099999999999994</c:v>
                </c:pt>
                <c:pt idx="1077">
                  <c:v>69.099999999999994</c:v>
                </c:pt>
                <c:pt idx="1078">
                  <c:v>69.5</c:v>
                </c:pt>
                <c:pt idx="1079">
                  <c:v>70.3</c:v>
                </c:pt>
                <c:pt idx="1080">
                  <c:v>71.2</c:v>
                </c:pt>
                <c:pt idx="1081">
                  <c:v>72</c:v>
                </c:pt>
                <c:pt idx="1082">
                  <c:v>72.599999999999994</c:v>
                </c:pt>
                <c:pt idx="1083">
                  <c:v>72.8</c:v>
                </c:pt>
                <c:pt idx="1084">
                  <c:v>72.7</c:v>
                </c:pt>
                <c:pt idx="1085">
                  <c:v>72</c:v>
                </c:pt>
                <c:pt idx="1086">
                  <c:v>70.400000000000006</c:v>
                </c:pt>
                <c:pt idx="1087">
                  <c:v>67.7</c:v>
                </c:pt>
                <c:pt idx="1088">
                  <c:v>64.400000000000006</c:v>
                </c:pt>
                <c:pt idx="1089">
                  <c:v>61</c:v>
                </c:pt>
                <c:pt idx="1090">
                  <c:v>57.6</c:v>
                </c:pt>
                <c:pt idx="1091">
                  <c:v>54</c:v>
                </c:pt>
                <c:pt idx="1092">
                  <c:v>49.7</c:v>
                </c:pt>
                <c:pt idx="1093">
                  <c:v>44.4</c:v>
                </c:pt>
                <c:pt idx="1094">
                  <c:v>38.200000000000003</c:v>
                </c:pt>
                <c:pt idx="1095">
                  <c:v>31.2</c:v>
                </c:pt>
                <c:pt idx="1096">
                  <c:v>24</c:v>
                </c:pt>
                <c:pt idx="1097">
                  <c:v>16.8</c:v>
                </c:pt>
                <c:pt idx="1098">
                  <c:v>10.4</c:v>
                </c:pt>
                <c:pt idx="1099">
                  <c:v>5.7</c:v>
                </c:pt>
                <c:pt idx="1100">
                  <c:v>2.8</c:v>
                </c:pt>
                <c:pt idx="1101">
                  <c:v>1.6</c:v>
                </c:pt>
                <c:pt idx="1102">
                  <c:v>0.3</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2.2999999999999998</c:v>
                </c:pt>
                <c:pt idx="1134">
                  <c:v>7.2</c:v>
                </c:pt>
                <c:pt idx="1135">
                  <c:v>14.6</c:v>
                </c:pt>
                <c:pt idx="1136">
                  <c:v>23.5</c:v>
                </c:pt>
                <c:pt idx="1137">
                  <c:v>33</c:v>
                </c:pt>
                <c:pt idx="1138">
                  <c:v>42.7</c:v>
                </c:pt>
                <c:pt idx="1139">
                  <c:v>51.8</c:v>
                </c:pt>
                <c:pt idx="1140">
                  <c:v>59.4</c:v>
                </c:pt>
                <c:pt idx="1141">
                  <c:v>65.3</c:v>
                </c:pt>
                <c:pt idx="1142">
                  <c:v>69.599999999999994</c:v>
                </c:pt>
                <c:pt idx="1143">
                  <c:v>72.3</c:v>
                </c:pt>
                <c:pt idx="1144">
                  <c:v>73.900000000000006</c:v>
                </c:pt>
                <c:pt idx="1145">
                  <c:v>75</c:v>
                </c:pt>
                <c:pt idx="1146">
                  <c:v>75.7</c:v>
                </c:pt>
                <c:pt idx="1147">
                  <c:v>76.5</c:v>
                </c:pt>
                <c:pt idx="1148">
                  <c:v>77.3</c:v>
                </c:pt>
                <c:pt idx="1149">
                  <c:v>78.2</c:v>
                </c:pt>
                <c:pt idx="1150">
                  <c:v>78.900000000000006</c:v>
                </c:pt>
                <c:pt idx="1151">
                  <c:v>79.400000000000006</c:v>
                </c:pt>
                <c:pt idx="1152">
                  <c:v>79.599999999999994</c:v>
                </c:pt>
                <c:pt idx="1153">
                  <c:v>79.3</c:v>
                </c:pt>
                <c:pt idx="1154">
                  <c:v>78.8</c:v>
                </c:pt>
                <c:pt idx="1155">
                  <c:v>78.099999999999994</c:v>
                </c:pt>
                <c:pt idx="1156">
                  <c:v>77.5</c:v>
                </c:pt>
                <c:pt idx="1157">
                  <c:v>77.2</c:v>
                </c:pt>
                <c:pt idx="1158">
                  <c:v>77.2</c:v>
                </c:pt>
                <c:pt idx="1159">
                  <c:v>77.5</c:v>
                </c:pt>
                <c:pt idx="1160">
                  <c:v>77.900000000000006</c:v>
                </c:pt>
                <c:pt idx="1161">
                  <c:v>78.5</c:v>
                </c:pt>
                <c:pt idx="1162">
                  <c:v>79.099999999999994</c:v>
                </c:pt>
                <c:pt idx="1163">
                  <c:v>79.599999999999994</c:v>
                </c:pt>
                <c:pt idx="1164">
                  <c:v>80</c:v>
                </c:pt>
                <c:pt idx="1165">
                  <c:v>80.2</c:v>
                </c:pt>
                <c:pt idx="1166">
                  <c:v>80.3</c:v>
                </c:pt>
                <c:pt idx="1167">
                  <c:v>80.099999999999994</c:v>
                </c:pt>
                <c:pt idx="1168">
                  <c:v>79.8</c:v>
                </c:pt>
                <c:pt idx="1169">
                  <c:v>79.5</c:v>
                </c:pt>
                <c:pt idx="1170">
                  <c:v>79.099999999999994</c:v>
                </c:pt>
                <c:pt idx="1171">
                  <c:v>78.8</c:v>
                </c:pt>
                <c:pt idx="1172">
                  <c:v>78.599999999999994</c:v>
                </c:pt>
                <c:pt idx="1173">
                  <c:v>78.400000000000006</c:v>
                </c:pt>
                <c:pt idx="1174">
                  <c:v>78.3</c:v>
                </c:pt>
                <c:pt idx="1175">
                  <c:v>78</c:v>
                </c:pt>
                <c:pt idx="1176">
                  <c:v>76.7</c:v>
                </c:pt>
                <c:pt idx="1177">
                  <c:v>73.7</c:v>
                </c:pt>
                <c:pt idx="1178">
                  <c:v>69.5</c:v>
                </c:pt>
                <c:pt idx="1179">
                  <c:v>64.8</c:v>
                </c:pt>
                <c:pt idx="1180">
                  <c:v>60.3</c:v>
                </c:pt>
                <c:pt idx="1181">
                  <c:v>56.2</c:v>
                </c:pt>
                <c:pt idx="1182">
                  <c:v>52.5</c:v>
                </c:pt>
                <c:pt idx="1183">
                  <c:v>49</c:v>
                </c:pt>
                <c:pt idx="1184">
                  <c:v>45.2</c:v>
                </c:pt>
                <c:pt idx="1185">
                  <c:v>40.799999999999997</c:v>
                </c:pt>
                <c:pt idx="1186">
                  <c:v>35.4</c:v>
                </c:pt>
                <c:pt idx="1187">
                  <c:v>29.4</c:v>
                </c:pt>
                <c:pt idx="1188">
                  <c:v>23.4</c:v>
                </c:pt>
                <c:pt idx="1189">
                  <c:v>17.7</c:v>
                </c:pt>
                <c:pt idx="1190">
                  <c:v>12.6</c:v>
                </c:pt>
                <c:pt idx="1191">
                  <c:v>8</c:v>
                </c:pt>
                <c:pt idx="1192">
                  <c:v>4.0999999999999996</c:v>
                </c:pt>
                <c:pt idx="1193">
                  <c:v>1.3</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0.9</c:v>
                </c:pt>
                <c:pt idx="1209">
                  <c:v>3.2</c:v>
                </c:pt>
                <c:pt idx="1210">
                  <c:v>7.3</c:v>
                </c:pt>
                <c:pt idx="1211">
                  <c:v>12.4</c:v>
                </c:pt>
                <c:pt idx="1212">
                  <c:v>17.899999999999999</c:v>
                </c:pt>
                <c:pt idx="1213">
                  <c:v>23.5</c:v>
                </c:pt>
                <c:pt idx="1214">
                  <c:v>29.1</c:v>
                </c:pt>
                <c:pt idx="1215">
                  <c:v>34.299999999999997</c:v>
                </c:pt>
                <c:pt idx="1216">
                  <c:v>38.6</c:v>
                </c:pt>
                <c:pt idx="1217">
                  <c:v>41.6</c:v>
                </c:pt>
                <c:pt idx="1218">
                  <c:v>43.9</c:v>
                </c:pt>
                <c:pt idx="1219">
                  <c:v>45.9</c:v>
                </c:pt>
                <c:pt idx="1220">
                  <c:v>48.1</c:v>
                </c:pt>
                <c:pt idx="1221">
                  <c:v>50.3</c:v>
                </c:pt>
                <c:pt idx="1222">
                  <c:v>52.6</c:v>
                </c:pt>
                <c:pt idx="1223">
                  <c:v>54.8</c:v>
                </c:pt>
                <c:pt idx="1224">
                  <c:v>55.8</c:v>
                </c:pt>
                <c:pt idx="1225">
                  <c:v>55.2</c:v>
                </c:pt>
                <c:pt idx="1226">
                  <c:v>53.9</c:v>
                </c:pt>
                <c:pt idx="1227">
                  <c:v>52.7</c:v>
                </c:pt>
                <c:pt idx="1228">
                  <c:v>52.8</c:v>
                </c:pt>
                <c:pt idx="1229">
                  <c:v>55</c:v>
                </c:pt>
                <c:pt idx="1230">
                  <c:v>58.5</c:v>
                </c:pt>
                <c:pt idx="1231">
                  <c:v>62.3</c:v>
                </c:pt>
                <c:pt idx="1232">
                  <c:v>65.7</c:v>
                </c:pt>
                <c:pt idx="1233">
                  <c:v>68.099999999999994</c:v>
                </c:pt>
                <c:pt idx="1234">
                  <c:v>69.099999999999994</c:v>
                </c:pt>
                <c:pt idx="1235">
                  <c:v>69.5</c:v>
                </c:pt>
                <c:pt idx="1236">
                  <c:v>69.900000000000006</c:v>
                </c:pt>
                <c:pt idx="1237">
                  <c:v>70.599999999999994</c:v>
                </c:pt>
                <c:pt idx="1238">
                  <c:v>71.3</c:v>
                </c:pt>
                <c:pt idx="1239">
                  <c:v>72.2</c:v>
                </c:pt>
                <c:pt idx="1240">
                  <c:v>72.8</c:v>
                </c:pt>
                <c:pt idx="1241">
                  <c:v>73.2</c:v>
                </c:pt>
                <c:pt idx="1242">
                  <c:v>73.400000000000006</c:v>
                </c:pt>
                <c:pt idx="1243">
                  <c:v>73.8</c:v>
                </c:pt>
                <c:pt idx="1244">
                  <c:v>74.8</c:v>
                </c:pt>
                <c:pt idx="1245">
                  <c:v>76.7</c:v>
                </c:pt>
                <c:pt idx="1246">
                  <c:v>79.099999999999994</c:v>
                </c:pt>
                <c:pt idx="1247">
                  <c:v>81.099999999999994</c:v>
                </c:pt>
                <c:pt idx="1248">
                  <c:v>82.1</c:v>
                </c:pt>
                <c:pt idx="1249">
                  <c:v>81.7</c:v>
                </c:pt>
                <c:pt idx="1250">
                  <c:v>80.3</c:v>
                </c:pt>
                <c:pt idx="1251">
                  <c:v>78.8</c:v>
                </c:pt>
                <c:pt idx="1252">
                  <c:v>77.3</c:v>
                </c:pt>
                <c:pt idx="1253">
                  <c:v>75.900000000000006</c:v>
                </c:pt>
                <c:pt idx="1254">
                  <c:v>75</c:v>
                </c:pt>
                <c:pt idx="1255">
                  <c:v>74.7</c:v>
                </c:pt>
                <c:pt idx="1256">
                  <c:v>74.7</c:v>
                </c:pt>
                <c:pt idx="1257">
                  <c:v>74.7</c:v>
                </c:pt>
                <c:pt idx="1258">
                  <c:v>74.599999999999994</c:v>
                </c:pt>
                <c:pt idx="1259">
                  <c:v>74.400000000000006</c:v>
                </c:pt>
                <c:pt idx="1260">
                  <c:v>74.099999999999994</c:v>
                </c:pt>
                <c:pt idx="1261">
                  <c:v>73.900000000000006</c:v>
                </c:pt>
                <c:pt idx="1262">
                  <c:v>74.099999999999994</c:v>
                </c:pt>
                <c:pt idx="1263">
                  <c:v>75.099999999999994</c:v>
                </c:pt>
                <c:pt idx="1264">
                  <c:v>76.8</c:v>
                </c:pt>
                <c:pt idx="1265">
                  <c:v>78.7</c:v>
                </c:pt>
                <c:pt idx="1266">
                  <c:v>80.400000000000006</c:v>
                </c:pt>
                <c:pt idx="1267">
                  <c:v>81.7</c:v>
                </c:pt>
                <c:pt idx="1268">
                  <c:v>82.6</c:v>
                </c:pt>
                <c:pt idx="1269">
                  <c:v>83.5</c:v>
                </c:pt>
                <c:pt idx="1270">
                  <c:v>84.4</c:v>
                </c:pt>
                <c:pt idx="1271">
                  <c:v>85.1</c:v>
                </c:pt>
                <c:pt idx="1272">
                  <c:v>85.7</c:v>
                </c:pt>
                <c:pt idx="1273">
                  <c:v>86.3</c:v>
                </c:pt>
                <c:pt idx="1274">
                  <c:v>87</c:v>
                </c:pt>
                <c:pt idx="1275">
                  <c:v>87.9</c:v>
                </c:pt>
                <c:pt idx="1276">
                  <c:v>88.8</c:v>
                </c:pt>
                <c:pt idx="1277">
                  <c:v>89.7</c:v>
                </c:pt>
                <c:pt idx="1278">
                  <c:v>90.3</c:v>
                </c:pt>
                <c:pt idx="1279">
                  <c:v>90.6</c:v>
                </c:pt>
                <c:pt idx="1280">
                  <c:v>90.6</c:v>
                </c:pt>
                <c:pt idx="1281">
                  <c:v>90.5</c:v>
                </c:pt>
                <c:pt idx="1282">
                  <c:v>90.4</c:v>
                </c:pt>
                <c:pt idx="1283">
                  <c:v>90.1</c:v>
                </c:pt>
                <c:pt idx="1284">
                  <c:v>89.7</c:v>
                </c:pt>
                <c:pt idx="1285">
                  <c:v>89.3</c:v>
                </c:pt>
                <c:pt idx="1286">
                  <c:v>89</c:v>
                </c:pt>
                <c:pt idx="1287">
                  <c:v>88.8</c:v>
                </c:pt>
                <c:pt idx="1288">
                  <c:v>88.9</c:v>
                </c:pt>
                <c:pt idx="1289">
                  <c:v>89.1</c:v>
                </c:pt>
                <c:pt idx="1290">
                  <c:v>89.3</c:v>
                </c:pt>
                <c:pt idx="1291">
                  <c:v>89.4</c:v>
                </c:pt>
                <c:pt idx="1292">
                  <c:v>89.4</c:v>
                </c:pt>
                <c:pt idx="1293">
                  <c:v>89.2</c:v>
                </c:pt>
                <c:pt idx="1294">
                  <c:v>88.9</c:v>
                </c:pt>
                <c:pt idx="1295">
                  <c:v>88.5</c:v>
                </c:pt>
                <c:pt idx="1296">
                  <c:v>88</c:v>
                </c:pt>
                <c:pt idx="1297">
                  <c:v>87.5</c:v>
                </c:pt>
                <c:pt idx="1298">
                  <c:v>87.2</c:v>
                </c:pt>
                <c:pt idx="1299">
                  <c:v>87.1</c:v>
                </c:pt>
                <c:pt idx="1300">
                  <c:v>87.2</c:v>
                </c:pt>
                <c:pt idx="1301">
                  <c:v>87.3</c:v>
                </c:pt>
                <c:pt idx="1302">
                  <c:v>87.4</c:v>
                </c:pt>
                <c:pt idx="1303">
                  <c:v>87.5</c:v>
                </c:pt>
                <c:pt idx="1304">
                  <c:v>87.4</c:v>
                </c:pt>
                <c:pt idx="1305">
                  <c:v>87.1</c:v>
                </c:pt>
                <c:pt idx="1306">
                  <c:v>86.8</c:v>
                </c:pt>
                <c:pt idx="1307">
                  <c:v>86.4</c:v>
                </c:pt>
                <c:pt idx="1308">
                  <c:v>85.9</c:v>
                </c:pt>
                <c:pt idx="1309">
                  <c:v>85.2</c:v>
                </c:pt>
                <c:pt idx="1310">
                  <c:v>84</c:v>
                </c:pt>
                <c:pt idx="1311">
                  <c:v>82.2</c:v>
                </c:pt>
                <c:pt idx="1312">
                  <c:v>80.3</c:v>
                </c:pt>
                <c:pt idx="1313">
                  <c:v>78.599999999999994</c:v>
                </c:pt>
                <c:pt idx="1314">
                  <c:v>77.2</c:v>
                </c:pt>
                <c:pt idx="1315">
                  <c:v>75.900000000000006</c:v>
                </c:pt>
                <c:pt idx="1316">
                  <c:v>73.8</c:v>
                </c:pt>
                <c:pt idx="1317">
                  <c:v>70.400000000000006</c:v>
                </c:pt>
                <c:pt idx="1318">
                  <c:v>65.7</c:v>
                </c:pt>
                <c:pt idx="1319">
                  <c:v>60.5</c:v>
                </c:pt>
                <c:pt idx="1320">
                  <c:v>55.9</c:v>
                </c:pt>
                <c:pt idx="1321">
                  <c:v>53</c:v>
                </c:pt>
                <c:pt idx="1322">
                  <c:v>51.6</c:v>
                </c:pt>
                <c:pt idx="1323">
                  <c:v>50.9</c:v>
                </c:pt>
                <c:pt idx="1324">
                  <c:v>50.5</c:v>
                </c:pt>
                <c:pt idx="1325">
                  <c:v>50.2</c:v>
                </c:pt>
                <c:pt idx="1326">
                  <c:v>50.3</c:v>
                </c:pt>
                <c:pt idx="1327">
                  <c:v>50.6</c:v>
                </c:pt>
                <c:pt idx="1328">
                  <c:v>51.2</c:v>
                </c:pt>
                <c:pt idx="1329">
                  <c:v>51.8</c:v>
                </c:pt>
                <c:pt idx="1330">
                  <c:v>52.5</c:v>
                </c:pt>
                <c:pt idx="1331">
                  <c:v>53.4</c:v>
                </c:pt>
                <c:pt idx="1332">
                  <c:v>54.9</c:v>
                </c:pt>
                <c:pt idx="1333">
                  <c:v>57</c:v>
                </c:pt>
                <c:pt idx="1334">
                  <c:v>59.4</c:v>
                </c:pt>
                <c:pt idx="1335">
                  <c:v>61.9</c:v>
                </c:pt>
                <c:pt idx="1336">
                  <c:v>64.3</c:v>
                </c:pt>
                <c:pt idx="1337">
                  <c:v>66.400000000000006</c:v>
                </c:pt>
                <c:pt idx="1338">
                  <c:v>68.099999999999994</c:v>
                </c:pt>
                <c:pt idx="1339">
                  <c:v>69.599999999999994</c:v>
                </c:pt>
                <c:pt idx="1340">
                  <c:v>70.7</c:v>
                </c:pt>
                <c:pt idx="1341">
                  <c:v>71.400000000000006</c:v>
                </c:pt>
                <c:pt idx="1342">
                  <c:v>71.8</c:v>
                </c:pt>
                <c:pt idx="1343">
                  <c:v>72.8</c:v>
                </c:pt>
                <c:pt idx="1344">
                  <c:v>75</c:v>
                </c:pt>
                <c:pt idx="1345">
                  <c:v>77.8</c:v>
                </c:pt>
                <c:pt idx="1346">
                  <c:v>80.7</c:v>
                </c:pt>
                <c:pt idx="1347">
                  <c:v>83.3</c:v>
                </c:pt>
                <c:pt idx="1348">
                  <c:v>85.4</c:v>
                </c:pt>
                <c:pt idx="1349">
                  <c:v>87.3</c:v>
                </c:pt>
                <c:pt idx="1350">
                  <c:v>89.1</c:v>
                </c:pt>
                <c:pt idx="1351">
                  <c:v>90.6</c:v>
                </c:pt>
                <c:pt idx="1352">
                  <c:v>91.9</c:v>
                </c:pt>
                <c:pt idx="1353">
                  <c:v>93.2</c:v>
                </c:pt>
                <c:pt idx="1354">
                  <c:v>94.6</c:v>
                </c:pt>
                <c:pt idx="1355">
                  <c:v>96</c:v>
                </c:pt>
                <c:pt idx="1356">
                  <c:v>97.5</c:v>
                </c:pt>
                <c:pt idx="1357">
                  <c:v>99</c:v>
                </c:pt>
                <c:pt idx="1358">
                  <c:v>99.8</c:v>
                </c:pt>
                <c:pt idx="1359">
                  <c:v>99</c:v>
                </c:pt>
                <c:pt idx="1360">
                  <c:v>96.7</c:v>
                </c:pt>
                <c:pt idx="1361">
                  <c:v>93.7</c:v>
                </c:pt>
                <c:pt idx="1362">
                  <c:v>91.3</c:v>
                </c:pt>
                <c:pt idx="1363">
                  <c:v>90.4</c:v>
                </c:pt>
                <c:pt idx="1364">
                  <c:v>90.6</c:v>
                </c:pt>
                <c:pt idx="1365">
                  <c:v>91.1</c:v>
                </c:pt>
                <c:pt idx="1366">
                  <c:v>90.9</c:v>
                </c:pt>
                <c:pt idx="1367">
                  <c:v>89</c:v>
                </c:pt>
                <c:pt idx="1368">
                  <c:v>85.6</c:v>
                </c:pt>
                <c:pt idx="1369">
                  <c:v>81.599999999999994</c:v>
                </c:pt>
                <c:pt idx="1370">
                  <c:v>77.599999999999994</c:v>
                </c:pt>
                <c:pt idx="1371">
                  <c:v>73.599999999999994</c:v>
                </c:pt>
                <c:pt idx="1372">
                  <c:v>69.7</c:v>
                </c:pt>
                <c:pt idx="1373">
                  <c:v>66</c:v>
                </c:pt>
                <c:pt idx="1374">
                  <c:v>62.7</c:v>
                </c:pt>
                <c:pt idx="1375">
                  <c:v>60</c:v>
                </c:pt>
                <c:pt idx="1376">
                  <c:v>58</c:v>
                </c:pt>
                <c:pt idx="1377">
                  <c:v>56.4</c:v>
                </c:pt>
                <c:pt idx="1378">
                  <c:v>54.8</c:v>
                </c:pt>
                <c:pt idx="1379">
                  <c:v>53.3</c:v>
                </c:pt>
                <c:pt idx="1380">
                  <c:v>51.7</c:v>
                </c:pt>
                <c:pt idx="1381">
                  <c:v>50.2</c:v>
                </c:pt>
                <c:pt idx="1382">
                  <c:v>48.7</c:v>
                </c:pt>
                <c:pt idx="1383">
                  <c:v>47.2</c:v>
                </c:pt>
                <c:pt idx="1384">
                  <c:v>47.1</c:v>
                </c:pt>
                <c:pt idx="1385">
                  <c:v>47</c:v>
                </c:pt>
                <c:pt idx="1386">
                  <c:v>46.9</c:v>
                </c:pt>
                <c:pt idx="1387">
                  <c:v>46.6</c:v>
                </c:pt>
                <c:pt idx="1388">
                  <c:v>46.3</c:v>
                </c:pt>
                <c:pt idx="1389">
                  <c:v>46.1</c:v>
                </c:pt>
                <c:pt idx="1390">
                  <c:v>46.1</c:v>
                </c:pt>
                <c:pt idx="1391">
                  <c:v>46.5</c:v>
                </c:pt>
                <c:pt idx="1392">
                  <c:v>47.1</c:v>
                </c:pt>
                <c:pt idx="1393">
                  <c:v>48.1</c:v>
                </c:pt>
                <c:pt idx="1394">
                  <c:v>49.8</c:v>
                </c:pt>
                <c:pt idx="1395">
                  <c:v>52.2</c:v>
                </c:pt>
                <c:pt idx="1396">
                  <c:v>54.8</c:v>
                </c:pt>
                <c:pt idx="1397">
                  <c:v>57.3</c:v>
                </c:pt>
                <c:pt idx="1398">
                  <c:v>59.5</c:v>
                </c:pt>
                <c:pt idx="1399">
                  <c:v>61.7</c:v>
                </c:pt>
                <c:pt idx="1400">
                  <c:v>64.400000000000006</c:v>
                </c:pt>
                <c:pt idx="1401">
                  <c:v>67.7</c:v>
                </c:pt>
                <c:pt idx="1402">
                  <c:v>71.400000000000006</c:v>
                </c:pt>
                <c:pt idx="1403">
                  <c:v>74.900000000000006</c:v>
                </c:pt>
                <c:pt idx="1404">
                  <c:v>78.2</c:v>
                </c:pt>
                <c:pt idx="1405">
                  <c:v>81.099999999999994</c:v>
                </c:pt>
                <c:pt idx="1406">
                  <c:v>83.9</c:v>
                </c:pt>
                <c:pt idx="1407">
                  <c:v>86.6</c:v>
                </c:pt>
                <c:pt idx="1408">
                  <c:v>89.1</c:v>
                </c:pt>
                <c:pt idx="1409">
                  <c:v>91.6</c:v>
                </c:pt>
                <c:pt idx="1410">
                  <c:v>94</c:v>
                </c:pt>
                <c:pt idx="1411">
                  <c:v>96.3</c:v>
                </c:pt>
                <c:pt idx="1412">
                  <c:v>98.4</c:v>
                </c:pt>
                <c:pt idx="1413">
                  <c:v>100.4</c:v>
                </c:pt>
                <c:pt idx="1414">
                  <c:v>102.1</c:v>
                </c:pt>
                <c:pt idx="1415">
                  <c:v>103.6</c:v>
                </c:pt>
                <c:pt idx="1416">
                  <c:v>104.9</c:v>
                </c:pt>
                <c:pt idx="1417">
                  <c:v>106.2</c:v>
                </c:pt>
                <c:pt idx="1418">
                  <c:v>107.5</c:v>
                </c:pt>
                <c:pt idx="1419">
                  <c:v>108.5</c:v>
                </c:pt>
                <c:pt idx="1420">
                  <c:v>109.3</c:v>
                </c:pt>
                <c:pt idx="1421">
                  <c:v>109.9</c:v>
                </c:pt>
                <c:pt idx="1422">
                  <c:v>110.5</c:v>
                </c:pt>
                <c:pt idx="1423">
                  <c:v>110.9</c:v>
                </c:pt>
                <c:pt idx="1424">
                  <c:v>111.2</c:v>
                </c:pt>
                <c:pt idx="1425">
                  <c:v>111.4</c:v>
                </c:pt>
                <c:pt idx="1426">
                  <c:v>111.7</c:v>
                </c:pt>
                <c:pt idx="1427">
                  <c:v>111.9</c:v>
                </c:pt>
                <c:pt idx="1428">
                  <c:v>112.3</c:v>
                </c:pt>
                <c:pt idx="1429">
                  <c:v>113</c:v>
                </c:pt>
                <c:pt idx="1430">
                  <c:v>114.1</c:v>
                </c:pt>
                <c:pt idx="1431">
                  <c:v>115.7</c:v>
                </c:pt>
                <c:pt idx="1432">
                  <c:v>117.5</c:v>
                </c:pt>
                <c:pt idx="1433">
                  <c:v>119.3</c:v>
                </c:pt>
                <c:pt idx="1434">
                  <c:v>121</c:v>
                </c:pt>
                <c:pt idx="1435">
                  <c:v>122.2</c:v>
                </c:pt>
                <c:pt idx="1436">
                  <c:v>122.9</c:v>
                </c:pt>
                <c:pt idx="1437">
                  <c:v>123</c:v>
                </c:pt>
                <c:pt idx="1438">
                  <c:v>122.9</c:v>
                </c:pt>
                <c:pt idx="1439">
                  <c:v>122.8</c:v>
                </c:pt>
                <c:pt idx="1440">
                  <c:v>122.6</c:v>
                </c:pt>
                <c:pt idx="1441">
                  <c:v>122.4</c:v>
                </c:pt>
                <c:pt idx="1442">
                  <c:v>122.3</c:v>
                </c:pt>
                <c:pt idx="1443">
                  <c:v>122.2</c:v>
                </c:pt>
                <c:pt idx="1444">
                  <c:v>122.2</c:v>
                </c:pt>
                <c:pt idx="1445">
                  <c:v>122.2</c:v>
                </c:pt>
                <c:pt idx="1446">
                  <c:v>122.2</c:v>
                </c:pt>
                <c:pt idx="1447">
                  <c:v>122.3</c:v>
                </c:pt>
                <c:pt idx="1448">
                  <c:v>122.4</c:v>
                </c:pt>
                <c:pt idx="1449">
                  <c:v>122.5</c:v>
                </c:pt>
                <c:pt idx="1450">
                  <c:v>122.5</c:v>
                </c:pt>
                <c:pt idx="1451">
                  <c:v>122.5</c:v>
                </c:pt>
                <c:pt idx="1452">
                  <c:v>122.5</c:v>
                </c:pt>
                <c:pt idx="1453">
                  <c:v>122.5</c:v>
                </c:pt>
                <c:pt idx="1454">
                  <c:v>122.7</c:v>
                </c:pt>
                <c:pt idx="1455">
                  <c:v>122.8</c:v>
                </c:pt>
                <c:pt idx="1456">
                  <c:v>123</c:v>
                </c:pt>
                <c:pt idx="1457">
                  <c:v>123.2</c:v>
                </c:pt>
                <c:pt idx="1458">
                  <c:v>123.3</c:v>
                </c:pt>
                <c:pt idx="1459">
                  <c:v>123.4</c:v>
                </c:pt>
                <c:pt idx="1460">
                  <c:v>123.5</c:v>
                </c:pt>
                <c:pt idx="1461">
                  <c:v>123.5</c:v>
                </c:pt>
                <c:pt idx="1462">
                  <c:v>123.6</c:v>
                </c:pt>
                <c:pt idx="1463">
                  <c:v>123.8</c:v>
                </c:pt>
                <c:pt idx="1464">
                  <c:v>124</c:v>
                </c:pt>
                <c:pt idx="1465">
                  <c:v>124.2</c:v>
                </c:pt>
                <c:pt idx="1466">
                  <c:v>124.5</c:v>
                </c:pt>
                <c:pt idx="1467">
                  <c:v>124.7</c:v>
                </c:pt>
                <c:pt idx="1468">
                  <c:v>125</c:v>
                </c:pt>
                <c:pt idx="1469">
                  <c:v>125.1</c:v>
                </c:pt>
                <c:pt idx="1470">
                  <c:v>125.2</c:v>
                </c:pt>
                <c:pt idx="1471">
                  <c:v>125.3</c:v>
                </c:pt>
                <c:pt idx="1472">
                  <c:v>125.3</c:v>
                </c:pt>
                <c:pt idx="1473">
                  <c:v>125.3</c:v>
                </c:pt>
                <c:pt idx="1474">
                  <c:v>125.2</c:v>
                </c:pt>
                <c:pt idx="1475">
                  <c:v>125</c:v>
                </c:pt>
                <c:pt idx="1476">
                  <c:v>124.8</c:v>
                </c:pt>
                <c:pt idx="1477">
                  <c:v>124.6</c:v>
                </c:pt>
                <c:pt idx="1478">
                  <c:v>124.4</c:v>
                </c:pt>
                <c:pt idx="1479">
                  <c:v>124.3</c:v>
                </c:pt>
                <c:pt idx="1480">
                  <c:v>123.9</c:v>
                </c:pt>
                <c:pt idx="1481">
                  <c:v>123.3</c:v>
                </c:pt>
                <c:pt idx="1482">
                  <c:v>122.1</c:v>
                </c:pt>
                <c:pt idx="1483">
                  <c:v>120.3</c:v>
                </c:pt>
                <c:pt idx="1484">
                  <c:v>118</c:v>
                </c:pt>
                <c:pt idx="1485">
                  <c:v>115.5</c:v>
                </c:pt>
                <c:pt idx="1486">
                  <c:v>113.2</c:v>
                </c:pt>
                <c:pt idx="1487">
                  <c:v>111.2</c:v>
                </c:pt>
                <c:pt idx="1488">
                  <c:v>110.1</c:v>
                </c:pt>
                <c:pt idx="1489">
                  <c:v>109.7</c:v>
                </c:pt>
                <c:pt idx="1490">
                  <c:v>109.8</c:v>
                </c:pt>
                <c:pt idx="1491">
                  <c:v>110.1</c:v>
                </c:pt>
                <c:pt idx="1492">
                  <c:v>110.4</c:v>
                </c:pt>
                <c:pt idx="1493">
                  <c:v>110.7</c:v>
                </c:pt>
                <c:pt idx="1494">
                  <c:v>110.9</c:v>
                </c:pt>
                <c:pt idx="1495">
                  <c:v>110.9</c:v>
                </c:pt>
                <c:pt idx="1496">
                  <c:v>110.8</c:v>
                </c:pt>
                <c:pt idx="1497">
                  <c:v>110.7</c:v>
                </c:pt>
                <c:pt idx="1498">
                  <c:v>110.4</c:v>
                </c:pt>
                <c:pt idx="1499">
                  <c:v>110.1</c:v>
                </c:pt>
                <c:pt idx="1500">
                  <c:v>109.9</c:v>
                </c:pt>
                <c:pt idx="1501">
                  <c:v>109.8</c:v>
                </c:pt>
                <c:pt idx="1502">
                  <c:v>109.9</c:v>
                </c:pt>
                <c:pt idx="1503">
                  <c:v>110.2</c:v>
                </c:pt>
                <c:pt idx="1504">
                  <c:v>110.4</c:v>
                </c:pt>
                <c:pt idx="1505">
                  <c:v>110.7</c:v>
                </c:pt>
                <c:pt idx="1506">
                  <c:v>110.7</c:v>
                </c:pt>
                <c:pt idx="1507">
                  <c:v>110.3</c:v>
                </c:pt>
                <c:pt idx="1508">
                  <c:v>109.3</c:v>
                </c:pt>
                <c:pt idx="1509">
                  <c:v>108</c:v>
                </c:pt>
                <c:pt idx="1510">
                  <c:v>106.5</c:v>
                </c:pt>
                <c:pt idx="1511">
                  <c:v>105.4</c:v>
                </c:pt>
                <c:pt idx="1512">
                  <c:v>104.9</c:v>
                </c:pt>
                <c:pt idx="1513">
                  <c:v>104.7</c:v>
                </c:pt>
                <c:pt idx="1514">
                  <c:v>104.3</c:v>
                </c:pt>
                <c:pt idx="1515">
                  <c:v>103.6</c:v>
                </c:pt>
                <c:pt idx="1516">
                  <c:v>102.6</c:v>
                </c:pt>
                <c:pt idx="1517">
                  <c:v>101.7</c:v>
                </c:pt>
                <c:pt idx="1518">
                  <c:v>100.8</c:v>
                </c:pt>
                <c:pt idx="1519">
                  <c:v>100.2</c:v>
                </c:pt>
                <c:pt idx="1520">
                  <c:v>99.8</c:v>
                </c:pt>
                <c:pt idx="1521">
                  <c:v>99.7</c:v>
                </c:pt>
                <c:pt idx="1522">
                  <c:v>99.7</c:v>
                </c:pt>
                <c:pt idx="1523">
                  <c:v>100</c:v>
                </c:pt>
                <c:pt idx="1524">
                  <c:v>100.7</c:v>
                </c:pt>
                <c:pt idx="1525">
                  <c:v>101.8</c:v>
                </c:pt>
                <c:pt idx="1526">
                  <c:v>103.2</c:v>
                </c:pt>
                <c:pt idx="1527">
                  <c:v>104.9</c:v>
                </c:pt>
                <c:pt idx="1528">
                  <c:v>106.6</c:v>
                </c:pt>
                <c:pt idx="1529">
                  <c:v>108.3</c:v>
                </c:pt>
                <c:pt idx="1530">
                  <c:v>109.9</c:v>
                </c:pt>
                <c:pt idx="1531">
                  <c:v>111.4</c:v>
                </c:pt>
                <c:pt idx="1532">
                  <c:v>112.7</c:v>
                </c:pt>
                <c:pt idx="1533">
                  <c:v>113.7</c:v>
                </c:pt>
                <c:pt idx="1534">
                  <c:v>114.3</c:v>
                </c:pt>
                <c:pt idx="1535">
                  <c:v>114.6</c:v>
                </c:pt>
                <c:pt idx="1536">
                  <c:v>115</c:v>
                </c:pt>
                <c:pt idx="1537">
                  <c:v>115.4</c:v>
                </c:pt>
                <c:pt idx="1538">
                  <c:v>115.8</c:v>
                </c:pt>
                <c:pt idx="1539">
                  <c:v>116.2</c:v>
                </c:pt>
                <c:pt idx="1540">
                  <c:v>116.5</c:v>
                </c:pt>
                <c:pt idx="1541">
                  <c:v>116.6</c:v>
                </c:pt>
                <c:pt idx="1542">
                  <c:v>116.7</c:v>
                </c:pt>
                <c:pt idx="1543">
                  <c:v>116.8</c:v>
                </c:pt>
                <c:pt idx="1544">
                  <c:v>117</c:v>
                </c:pt>
                <c:pt idx="1545">
                  <c:v>117.5</c:v>
                </c:pt>
                <c:pt idx="1546">
                  <c:v>118.3</c:v>
                </c:pt>
                <c:pt idx="1547">
                  <c:v>119.2</c:v>
                </c:pt>
                <c:pt idx="1548">
                  <c:v>120.1</c:v>
                </c:pt>
                <c:pt idx="1549">
                  <c:v>120.8</c:v>
                </c:pt>
                <c:pt idx="1550">
                  <c:v>121.1</c:v>
                </c:pt>
                <c:pt idx="1551">
                  <c:v>120.7</c:v>
                </c:pt>
                <c:pt idx="1552">
                  <c:v>119</c:v>
                </c:pt>
                <c:pt idx="1553">
                  <c:v>116.3</c:v>
                </c:pt>
                <c:pt idx="1554">
                  <c:v>113.1</c:v>
                </c:pt>
                <c:pt idx="1555">
                  <c:v>110.3</c:v>
                </c:pt>
                <c:pt idx="1556">
                  <c:v>109</c:v>
                </c:pt>
                <c:pt idx="1557">
                  <c:v>109.4</c:v>
                </c:pt>
                <c:pt idx="1558">
                  <c:v>110.4</c:v>
                </c:pt>
                <c:pt idx="1559">
                  <c:v>111.3</c:v>
                </c:pt>
                <c:pt idx="1560">
                  <c:v>111.5</c:v>
                </c:pt>
                <c:pt idx="1561">
                  <c:v>110.1</c:v>
                </c:pt>
                <c:pt idx="1562">
                  <c:v>107.4</c:v>
                </c:pt>
                <c:pt idx="1563">
                  <c:v>104.4</c:v>
                </c:pt>
                <c:pt idx="1564">
                  <c:v>101.8</c:v>
                </c:pt>
                <c:pt idx="1565">
                  <c:v>100</c:v>
                </c:pt>
                <c:pt idx="1566">
                  <c:v>99.1</c:v>
                </c:pt>
                <c:pt idx="1567">
                  <c:v>98.7</c:v>
                </c:pt>
                <c:pt idx="1568">
                  <c:v>98.2</c:v>
                </c:pt>
                <c:pt idx="1569">
                  <c:v>99</c:v>
                </c:pt>
                <c:pt idx="1570">
                  <c:v>100.5</c:v>
                </c:pt>
                <c:pt idx="1571">
                  <c:v>102.3</c:v>
                </c:pt>
                <c:pt idx="1572">
                  <c:v>103.9</c:v>
                </c:pt>
                <c:pt idx="1573">
                  <c:v>105</c:v>
                </c:pt>
                <c:pt idx="1574">
                  <c:v>105.8</c:v>
                </c:pt>
                <c:pt idx="1575">
                  <c:v>106.5</c:v>
                </c:pt>
                <c:pt idx="1576">
                  <c:v>107.1</c:v>
                </c:pt>
                <c:pt idx="1577">
                  <c:v>107.7</c:v>
                </c:pt>
                <c:pt idx="1578">
                  <c:v>108.4</c:v>
                </c:pt>
                <c:pt idx="1579">
                  <c:v>109</c:v>
                </c:pt>
                <c:pt idx="1580">
                  <c:v>109.6</c:v>
                </c:pt>
                <c:pt idx="1581">
                  <c:v>110.3</c:v>
                </c:pt>
                <c:pt idx="1582">
                  <c:v>110.9</c:v>
                </c:pt>
                <c:pt idx="1583">
                  <c:v>111.5</c:v>
                </c:pt>
                <c:pt idx="1584">
                  <c:v>112</c:v>
                </c:pt>
                <c:pt idx="1585">
                  <c:v>112.3</c:v>
                </c:pt>
                <c:pt idx="1586">
                  <c:v>112.6</c:v>
                </c:pt>
                <c:pt idx="1587">
                  <c:v>112.9</c:v>
                </c:pt>
                <c:pt idx="1588">
                  <c:v>113.1</c:v>
                </c:pt>
                <c:pt idx="1589">
                  <c:v>113.3</c:v>
                </c:pt>
                <c:pt idx="1590">
                  <c:v>113.3</c:v>
                </c:pt>
                <c:pt idx="1591">
                  <c:v>113.2</c:v>
                </c:pt>
                <c:pt idx="1592">
                  <c:v>113.2</c:v>
                </c:pt>
                <c:pt idx="1593">
                  <c:v>113.3</c:v>
                </c:pt>
                <c:pt idx="1594">
                  <c:v>113.5</c:v>
                </c:pt>
                <c:pt idx="1595">
                  <c:v>113.9</c:v>
                </c:pt>
                <c:pt idx="1596">
                  <c:v>114.3</c:v>
                </c:pt>
                <c:pt idx="1597">
                  <c:v>114.6</c:v>
                </c:pt>
                <c:pt idx="1598">
                  <c:v>114.9</c:v>
                </c:pt>
                <c:pt idx="1599">
                  <c:v>115.1</c:v>
                </c:pt>
                <c:pt idx="1600">
                  <c:v>115.3</c:v>
                </c:pt>
                <c:pt idx="1601">
                  <c:v>115.4</c:v>
                </c:pt>
                <c:pt idx="1602">
                  <c:v>115.5</c:v>
                </c:pt>
                <c:pt idx="1603">
                  <c:v>115.6</c:v>
                </c:pt>
                <c:pt idx="1604">
                  <c:v>115.8</c:v>
                </c:pt>
                <c:pt idx="1605">
                  <c:v>115.9</c:v>
                </c:pt>
                <c:pt idx="1606">
                  <c:v>116</c:v>
                </c:pt>
                <c:pt idx="1607">
                  <c:v>116</c:v>
                </c:pt>
                <c:pt idx="1608">
                  <c:v>116</c:v>
                </c:pt>
                <c:pt idx="1609">
                  <c:v>116</c:v>
                </c:pt>
                <c:pt idx="1610">
                  <c:v>115.9</c:v>
                </c:pt>
                <c:pt idx="1611">
                  <c:v>115.9</c:v>
                </c:pt>
                <c:pt idx="1612">
                  <c:v>115.9</c:v>
                </c:pt>
                <c:pt idx="1613">
                  <c:v>115.8</c:v>
                </c:pt>
                <c:pt idx="1614">
                  <c:v>115.8</c:v>
                </c:pt>
                <c:pt idx="1615">
                  <c:v>115.8</c:v>
                </c:pt>
                <c:pt idx="1616">
                  <c:v>115.8</c:v>
                </c:pt>
                <c:pt idx="1617">
                  <c:v>115.8</c:v>
                </c:pt>
                <c:pt idx="1618">
                  <c:v>115.8</c:v>
                </c:pt>
                <c:pt idx="1619">
                  <c:v>115.9</c:v>
                </c:pt>
                <c:pt idx="1620">
                  <c:v>116</c:v>
                </c:pt>
                <c:pt idx="1621">
                  <c:v>116.2</c:v>
                </c:pt>
                <c:pt idx="1622">
                  <c:v>116.4</c:v>
                </c:pt>
                <c:pt idx="1623">
                  <c:v>116.6</c:v>
                </c:pt>
                <c:pt idx="1624">
                  <c:v>116.8</c:v>
                </c:pt>
                <c:pt idx="1625">
                  <c:v>117.1</c:v>
                </c:pt>
                <c:pt idx="1626">
                  <c:v>117.4</c:v>
                </c:pt>
                <c:pt idx="1627">
                  <c:v>117.9</c:v>
                </c:pt>
                <c:pt idx="1628">
                  <c:v>118.4</c:v>
                </c:pt>
                <c:pt idx="1629">
                  <c:v>118.9</c:v>
                </c:pt>
                <c:pt idx="1630">
                  <c:v>119.2</c:v>
                </c:pt>
                <c:pt idx="1631">
                  <c:v>119.5</c:v>
                </c:pt>
                <c:pt idx="1632">
                  <c:v>119.7</c:v>
                </c:pt>
                <c:pt idx="1633">
                  <c:v>119.9</c:v>
                </c:pt>
                <c:pt idx="1634">
                  <c:v>120.1</c:v>
                </c:pt>
                <c:pt idx="1635">
                  <c:v>120.3</c:v>
                </c:pt>
                <c:pt idx="1636">
                  <c:v>120.5</c:v>
                </c:pt>
                <c:pt idx="1637">
                  <c:v>120.8</c:v>
                </c:pt>
                <c:pt idx="1638">
                  <c:v>121.1</c:v>
                </c:pt>
                <c:pt idx="1639">
                  <c:v>121.5</c:v>
                </c:pt>
                <c:pt idx="1640">
                  <c:v>122</c:v>
                </c:pt>
                <c:pt idx="1641">
                  <c:v>122.3</c:v>
                </c:pt>
                <c:pt idx="1642">
                  <c:v>122.6</c:v>
                </c:pt>
                <c:pt idx="1643">
                  <c:v>122.9</c:v>
                </c:pt>
                <c:pt idx="1644">
                  <c:v>123.1</c:v>
                </c:pt>
                <c:pt idx="1645">
                  <c:v>123.2</c:v>
                </c:pt>
                <c:pt idx="1646">
                  <c:v>123.4</c:v>
                </c:pt>
                <c:pt idx="1647">
                  <c:v>123.5</c:v>
                </c:pt>
                <c:pt idx="1648">
                  <c:v>123.7</c:v>
                </c:pt>
                <c:pt idx="1649">
                  <c:v>123.9</c:v>
                </c:pt>
                <c:pt idx="1650">
                  <c:v>124.2</c:v>
                </c:pt>
                <c:pt idx="1651">
                  <c:v>124.5</c:v>
                </c:pt>
                <c:pt idx="1652">
                  <c:v>124.8</c:v>
                </c:pt>
                <c:pt idx="1653">
                  <c:v>125</c:v>
                </c:pt>
                <c:pt idx="1654">
                  <c:v>125.2</c:v>
                </c:pt>
                <c:pt idx="1655">
                  <c:v>125.3</c:v>
                </c:pt>
                <c:pt idx="1656">
                  <c:v>125.1</c:v>
                </c:pt>
                <c:pt idx="1657">
                  <c:v>124.4</c:v>
                </c:pt>
                <c:pt idx="1658">
                  <c:v>123.3</c:v>
                </c:pt>
                <c:pt idx="1659">
                  <c:v>122.1</c:v>
                </c:pt>
                <c:pt idx="1660">
                  <c:v>120.8</c:v>
                </c:pt>
                <c:pt idx="1661">
                  <c:v>119.5</c:v>
                </c:pt>
                <c:pt idx="1662">
                  <c:v>118.4</c:v>
                </c:pt>
                <c:pt idx="1663">
                  <c:v>117.8</c:v>
                </c:pt>
                <c:pt idx="1664">
                  <c:v>117.6</c:v>
                </c:pt>
                <c:pt idx="1665">
                  <c:v>117.5</c:v>
                </c:pt>
                <c:pt idx="1666">
                  <c:v>117.5</c:v>
                </c:pt>
                <c:pt idx="1667">
                  <c:v>117.4</c:v>
                </c:pt>
                <c:pt idx="1668">
                  <c:v>117.3</c:v>
                </c:pt>
                <c:pt idx="1669">
                  <c:v>117.1</c:v>
                </c:pt>
                <c:pt idx="1670">
                  <c:v>116.9</c:v>
                </c:pt>
                <c:pt idx="1671">
                  <c:v>116.6</c:v>
                </c:pt>
                <c:pt idx="1672">
                  <c:v>116.5</c:v>
                </c:pt>
                <c:pt idx="1673">
                  <c:v>116.4</c:v>
                </c:pt>
                <c:pt idx="1674">
                  <c:v>116.4</c:v>
                </c:pt>
                <c:pt idx="1675">
                  <c:v>116.5</c:v>
                </c:pt>
                <c:pt idx="1676">
                  <c:v>116.7</c:v>
                </c:pt>
                <c:pt idx="1677">
                  <c:v>117</c:v>
                </c:pt>
                <c:pt idx="1678">
                  <c:v>117.3</c:v>
                </c:pt>
                <c:pt idx="1679">
                  <c:v>117.7</c:v>
                </c:pt>
                <c:pt idx="1680">
                  <c:v>118.1</c:v>
                </c:pt>
                <c:pt idx="1681">
                  <c:v>118.5</c:v>
                </c:pt>
                <c:pt idx="1682">
                  <c:v>118.8</c:v>
                </c:pt>
                <c:pt idx="1683">
                  <c:v>118.9</c:v>
                </c:pt>
                <c:pt idx="1684">
                  <c:v>119.1</c:v>
                </c:pt>
                <c:pt idx="1685">
                  <c:v>119.1</c:v>
                </c:pt>
                <c:pt idx="1686">
                  <c:v>119.2</c:v>
                </c:pt>
                <c:pt idx="1687">
                  <c:v>119.2</c:v>
                </c:pt>
                <c:pt idx="1688">
                  <c:v>119.2</c:v>
                </c:pt>
                <c:pt idx="1689">
                  <c:v>119.3</c:v>
                </c:pt>
                <c:pt idx="1690">
                  <c:v>119.3</c:v>
                </c:pt>
                <c:pt idx="1691">
                  <c:v>119.4</c:v>
                </c:pt>
                <c:pt idx="1692">
                  <c:v>119.5</c:v>
                </c:pt>
                <c:pt idx="1693">
                  <c:v>119.5</c:v>
                </c:pt>
                <c:pt idx="1694">
                  <c:v>119.3</c:v>
                </c:pt>
                <c:pt idx="1695">
                  <c:v>119.1</c:v>
                </c:pt>
                <c:pt idx="1696">
                  <c:v>118.7</c:v>
                </c:pt>
                <c:pt idx="1697">
                  <c:v>118.2</c:v>
                </c:pt>
                <c:pt idx="1698">
                  <c:v>117.9</c:v>
                </c:pt>
                <c:pt idx="1699">
                  <c:v>117.6</c:v>
                </c:pt>
                <c:pt idx="1700">
                  <c:v>117.5</c:v>
                </c:pt>
                <c:pt idx="1701">
                  <c:v>117.5</c:v>
                </c:pt>
                <c:pt idx="1702">
                  <c:v>117.4</c:v>
                </c:pt>
                <c:pt idx="1703">
                  <c:v>117.3</c:v>
                </c:pt>
                <c:pt idx="1704">
                  <c:v>117</c:v>
                </c:pt>
                <c:pt idx="1705">
                  <c:v>116.7</c:v>
                </c:pt>
                <c:pt idx="1706">
                  <c:v>116.4</c:v>
                </c:pt>
                <c:pt idx="1707">
                  <c:v>116.1</c:v>
                </c:pt>
                <c:pt idx="1708">
                  <c:v>115.9</c:v>
                </c:pt>
                <c:pt idx="1709">
                  <c:v>115.7</c:v>
                </c:pt>
                <c:pt idx="1710">
                  <c:v>115.5</c:v>
                </c:pt>
                <c:pt idx="1711">
                  <c:v>115.3</c:v>
                </c:pt>
                <c:pt idx="1712">
                  <c:v>115.2</c:v>
                </c:pt>
                <c:pt idx="1713">
                  <c:v>115</c:v>
                </c:pt>
                <c:pt idx="1714">
                  <c:v>114.9</c:v>
                </c:pt>
                <c:pt idx="1715">
                  <c:v>114.9</c:v>
                </c:pt>
                <c:pt idx="1716">
                  <c:v>115</c:v>
                </c:pt>
                <c:pt idx="1717">
                  <c:v>115.2</c:v>
                </c:pt>
                <c:pt idx="1718">
                  <c:v>115.3</c:v>
                </c:pt>
                <c:pt idx="1719">
                  <c:v>115.4</c:v>
                </c:pt>
                <c:pt idx="1720">
                  <c:v>115.4</c:v>
                </c:pt>
                <c:pt idx="1721">
                  <c:v>115.2</c:v>
                </c:pt>
                <c:pt idx="1722">
                  <c:v>114.8</c:v>
                </c:pt>
                <c:pt idx="1723">
                  <c:v>114.4</c:v>
                </c:pt>
                <c:pt idx="1724">
                  <c:v>113.9</c:v>
                </c:pt>
                <c:pt idx="1725">
                  <c:v>113.6</c:v>
                </c:pt>
                <c:pt idx="1726">
                  <c:v>113.5</c:v>
                </c:pt>
                <c:pt idx="1727">
                  <c:v>113.5</c:v>
                </c:pt>
                <c:pt idx="1728">
                  <c:v>113.6</c:v>
                </c:pt>
                <c:pt idx="1729">
                  <c:v>113.7</c:v>
                </c:pt>
                <c:pt idx="1730">
                  <c:v>113.8</c:v>
                </c:pt>
                <c:pt idx="1731">
                  <c:v>113.9</c:v>
                </c:pt>
                <c:pt idx="1732">
                  <c:v>114</c:v>
                </c:pt>
                <c:pt idx="1733">
                  <c:v>114</c:v>
                </c:pt>
                <c:pt idx="1734">
                  <c:v>114.1</c:v>
                </c:pt>
                <c:pt idx="1735">
                  <c:v>114.2</c:v>
                </c:pt>
                <c:pt idx="1736">
                  <c:v>114.4</c:v>
                </c:pt>
                <c:pt idx="1737">
                  <c:v>114.5</c:v>
                </c:pt>
                <c:pt idx="1738">
                  <c:v>114.6</c:v>
                </c:pt>
                <c:pt idx="1739">
                  <c:v>114.7</c:v>
                </c:pt>
                <c:pt idx="1740">
                  <c:v>114.8</c:v>
                </c:pt>
                <c:pt idx="1741">
                  <c:v>115</c:v>
                </c:pt>
                <c:pt idx="1742">
                  <c:v>115.3</c:v>
                </c:pt>
                <c:pt idx="1743">
                  <c:v>116</c:v>
                </c:pt>
                <c:pt idx="1744">
                  <c:v>116.7</c:v>
                </c:pt>
                <c:pt idx="1745">
                  <c:v>117.5</c:v>
                </c:pt>
                <c:pt idx="1746">
                  <c:v>118.2</c:v>
                </c:pt>
                <c:pt idx="1747">
                  <c:v>118.6</c:v>
                </c:pt>
                <c:pt idx="1748">
                  <c:v>118.7</c:v>
                </c:pt>
                <c:pt idx="1749">
                  <c:v>118.8</c:v>
                </c:pt>
                <c:pt idx="1750">
                  <c:v>118.8</c:v>
                </c:pt>
                <c:pt idx="1751">
                  <c:v>118.9</c:v>
                </c:pt>
                <c:pt idx="1752">
                  <c:v>119.1</c:v>
                </c:pt>
                <c:pt idx="1753">
                  <c:v>119.4</c:v>
                </c:pt>
                <c:pt idx="1754">
                  <c:v>119.7</c:v>
                </c:pt>
                <c:pt idx="1755">
                  <c:v>119.9</c:v>
                </c:pt>
                <c:pt idx="1756">
                  <c:v>120</c:v>
                </c:pt>
                <c:pt idx="1757">
                  <c:v>119.7</c:v>
                </c:pt>
                <c:pt idx="1758">
                  <c:v>118.4</c:v>
                </c:pt>
                <c:pt idx="1759">
                  <c:v>115.9</c:v>
                </c:pt>
                <c:pt idx="1760">
                  <c:v>113.2</c:v>
                </c:pt>
                <c:pt idx="1761">
                  <c:v>110.5</c:v>
                </c:pt>
                <c:pt idx="1762">
                  <c:v>107.2</c:v>
                </c:pt>
                <c:pt idx="1763">
                  <c:v>104</c:v>
                </c:pt>
                <c:pt idx="1764">
                  <c:v>100.4</c:v>
                </c:pt>
                <c:pt idx="1765">
                  <c:v>96.8</c:v>
                </c:pt>
                <c:pt idx="1766">
                  <c:v>92.8</c:v>
                </c:pt>
                <c:pt idx="1767">
                  <c:v>88.9</c:v>
                </c:pt>
                <c:pt idx="1768">
                  <c:v>84.9</c:v>
                </c:pt>
                <c:pt idx="1769">
                  <c:v>80.599999999999994</c:v>
                </c:pt>
                <c:pt idx="1770">
                  <c:v>76.3</c:v>
                </c:pt>
                <c:pt idx="1771">
                  <c:v>72.3</c:v>
                </c:pt>
                <c:pt idx="1772">
                  <c:v>68.7</c:v>
                </c:pt>
                <c:pt idx="1773">
                  <c:v>65.5</c:v>
                </c:pt>
                <c:pt idx="1774">
                  <c:v>63</c:v>
                </c:pt>
                <c:pt idx="1775">
                  <c:v>61.2</c:v>
                </c:pt>
                <c:pt idx="1776">
                  <c:v>60.5</c:v>
                </c:pt>
                <c:pt idx="1777">
                  <c:v>60</c:v>
                </c:pt>
                <c:pt idx="1778">
                  <c:v>59.7</c:v>
                </c:pt>
                <c:pt idx="1779">
                  <c:v>59.4</c:v>
                </c:pt>
                <c:pt idx="1780">
                  <c:v>59.4</c:v>
                </c:pt>
                <c:pt idx="1781">
                  <c:v>58</c:v>
                </c:pt>
                <c:pt idx="1782">
                  <c:v>55</c:v>
                </c:pt>
                <c:pt idx="1783">
                  <c:v>51</c:v>
                </c:pt>
                <c:pt idx="1784">
                  <c:v>46</c:v>
                </c:pt>
                <c:pt idx="1785">
                  <c:v>38.799999999999997</c:v>
                </c:pt>
                <c:pt idx="1786">
                  <c:v>31.6</c:v>
                </c:pt>
                <c:pt idx="1787">
                  <c:v>24.4</c:v>
                </c:pt>
                <c:pt idx="1788">
                  <c:v>17.2</c:v>
                </c:pt>
                <c:pt idx="1789">
                  <c:v>10</c:v>
                </c:pt>
                <c:pt idx="1790">
                  <c:v>5</c:v>
                </c:pt>
                <c:pt idx="1791">
                  <c:v>2</c:v>
                </c:pt>
                <c:pt idx="1792">
                  <c:v>0</c:v>
                </c:pt>
                <c:pt idx="1793">
                  <c:v>0</c:v>
                </c:pt>
                <c:pt idx="1794">
                  <c:v>0</c:v>
                </c:pt>
                <c:pt idx="1795">
                  <c:v>0</c:v>
                </c:pt>
                <c:pt idx="1796">
                  <c:v>0</c:v>
                </c:pt>
                <c:pt idx="1797">
                  <c:v>0</c:v>
                </c:pt>
                <c:pt idx="1798">
                  <c:v>0</c:v>
                </c:pt>
                <c:pt idx="1799">
                  <c:v>0</c:v>
                </c:pt>
                <c:pt idx="1800">
                  <c:v>0</c:v>
                </c:pt>
              </c:numCache>
            </c:numRef>
          </c:val>
          <c:smooth val="0"/>
          <c:extLst>
            <c:ext xmlns:c16="http://schemas.microsoft.com/office/drawing/2014/chart" uri="{C3380CC4-5D6E-409C-BE32-E72D297353CC}">
              <c16:uniqueId val="{00000005-177D-40E4-8406-094D7D8A0447}"/>
            </c:ext>
          </c:extLst>
        </c:ser>
        <c:ser>
          <c:idx val="6"/>
          <c:order val="5"/>
          <c:tx>
            <c:strRef>
              <c:f>WMTC!$H$10</c:f>
              <c:strCache>
                <c:ptCount val="1"/>
                <c:pt idx="0">
                  <c:v>Class2-2-90</c:v>
                </c:pt>
              </c:strCache>
            </c:strRef>
          </c:tx>
          <c:spPr>
            <a:ln w="28575" cap="rnd">
              <a:solidFill>
                <a:schemeClr val="accent1">
                  <a:lumMod val="60000"/>
                </a:schemeClr>
              </a:solidFill>
              <a:round/>
            </a:ln>
            <a:effectLst/>
          </c:spPr>
          <c:marker>
            <c:symbol val="none"/>
          </c:marker>
          <c:cat>
            <c:numRef>
              <c:f>WMTC!$B$11:$B$1811</c:f>
              <c:numCache>
                <c:formatCode>General</c:formatCode>
                <c:ptCount val="18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numCache>
            </c:numRef>
          </c:cat>
          <c:val>
            <c:numRef>
              <c:f>WMTC!$H$11:$H$1811</c:f>
              <c:numCache>
                <c:formatCode>General</c:formatCode>
                <c:ptCount val="18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c:v>
                </c:pt>
                <c:pt idx="23">
                  <c:v>2.6</c:v>
                </c:pt>
                <c:pt idx="24">
                  <c:v>4.8</c:v>
                </c:pt>
                <c:pt idx="25">
                  <c:v>7.2</c:v>
                </c:pt>
                <c:pt idx="26">
                  <c:v>9.6</c:v>
                </c:pt>
                <c:pt idx="27">
                  <c:v>12</c:v>
                </c:pt>
                <c:pt idx="28">
                  <c:v>14.3</c:v>
                </c:pt>
                <c:pt idx="29">
                  <c:v>16.600000000000001</c:v>
                </c:pt>
                <c:pt idx="30">
                  <c:v>18.899999999999999</c:v>
                </c:pt>
                <c:pt idx="31">
                  <c:v>21.2</c:v>
                </c:pt>
                <c:pt idx="32">
                  <c:v>23.5</c:v>
                </c:pt>
                <c:pt idx="33">
                  <c:v>25.6</c:v>
                </c:pt>
                <c:pt idx="34">
                  <c:v>27.1</c:v>
                </c:pt>
                <c:pt idx="35">
                  <c:v>28</c:v>
                </c:pt>
                <c:pt idx="36">
                  <c:v>28.7</c:v>
                </c:pt>
                <c:pt idx="37">
                  <c:v>29.2</c:v>
                </c:pt>
                <c:pt idx="38">
                  <c:v>29.8</c:v>
                </c:pt>
                <c:pt idx="39">
                  <c:v>30.4</c:v>
                </c:pt>
                <c:pt idx="40">
                  <c:v>29.6</c:v>
                </c:pt>
                <c:pt idx="41">
                  <c:v>28.7</c:v>
                </c:pt>
                <c:pt idx="42">
                  <c:v>27.9</c:v>
                </c:pt>
                <c:pt idx="43">
                  <c:v>27.5</c:v>
                </c:pt>
                <c:pt idx="44">
                  <c:v>27.3</c:v>
                </c:pt>
                <c:pt idx="45">
                  <c:v>27.4</c:v>
                </c:pt>
                <c:pt idx="46">
                  <c:v>27.5</c:v>
                </c:pt>
                <c:pt idx="47">
                  <c:v>27.6</c:v>
                </c:pt>
                <c:pt idx="48">
                  <c:v>27.6</c:v>
                </c:pt>
                <c:pt idx="49">
                  <c:v>27.6</c:v>
                </c:pt>
                <c:pt idx="50">
                  <c:v>27.7</c:v>
                </c:pt>
                <c:pt idx="51">
                  <c:v>27.8</c:v>
                </c:pt>
                <c:pt idx="52">
                  <c:v>28.1</c:v>
                </c:pt>
                <c:pt idx="53">
                  <c:v>28.6</c:v>
                </c:pt>
                <c:pt idx="54">
                  <c:v>29</c:v>
                </c:pt>
                <c:pt idx="55">
                  <c:v>29.2</c:v>
                </c:pt>
                <c:pt idx="56">
                  <c:v>29.5</c:v>
                </c:pt>
                <c:pt idx="57">
                  <c:v>29.7</c:v>
                </c:pt>
                <c:pt idx="58">
                  <c:v>30.1</c:v>
                </c:pt>
                <c:pt idx="59">
                  <c:v>30.5</c:v>
                </c:pt>
                <c:pt idx="60">
                  <c:v>30.7</c:v>
                </c:pt>
                <c:pt idx="61">
                  <c:v>29.7</c:v>
                </c:pt>
                <c:pt idx="62">
                  <c:v>27</c:v>
                </c:pt>
                <c:pt idx="63">
                  <c:v>23</c:v>
                </c:pt>
                <c:pt idx="64">
                  <c:v>18.7</c:v>
                </c:pt>
                <c:pt idx="65">
                  <c:v>14.2</c:v>
                </c:pt>
                <c:pt idx="66">
                  <c:v>9.4</c:v>
                </c:pt>
                <c:pt idx="67">
                  <c:v>4.9000000000000004</c:v>
                </c:pt>
                <c:pt idx="68">
                  <c:v>2</c:v>
                </c:pt>
                <c:pt idx="69">
                  <c:v>0</c:v>
                </c:pt>
                <c:pt idx="70">
                  <c:v>0</c:v>
                </c:pt>
                <c:pt idx="71">
                  <c:v>0</c:v>
                </c:pt>
                <c:pt idx="72">
                  <c:v>0</c:v>
                </c:pt>
                <c:pt idx="73">
                  <c:v>0</c:v>
                </c:pt>
                <c:pt idx="74">
                  <c:v>1.7</c:v>
                </c:pt>
                <c:pt idx="75">
                  <c:v>5.8</c:v>
                </c:pt>
                <c:pt idx="76">
                  <c:v>11.8</c:v>
                </c:pt>
                <c:pt idx="77">
                  <c:v>18.3</c:v>
                </c:pt>
                <c:pt idx="78">
                  <c:v>24.5</c:v>
                </c:pt>
                <c:pt idx="79">
                  <c:v>29.4</c:v>
                </c:pt>
                <c:pt idx="80">
                  <c:v>32.5</c:v>
                </c:pt>
                <c:pt idx="81">
                  <c:v>34.200000000000003</c:v>
                </c:pt>
                <c:pt idx="82">
                  <c:v>34.4</c:v>
                </c:pt>
                <c:pt idx="83">
                  <c:v>34.5</c:v>
                </c:pt>
                <c:pt idx="84">
                  <c:v>34.6</c:v>
                </c:pt>
                <c:pt idx="85">
                  <c:v>34.700000000000003</c:v>
                </c:pt>
                <c:pt idx="86">
                  <c:v>34.799999999999997</c:v>
                </c:pt>
                <c:pt idx="87">
                  <c:v>35.200000000000003</c:v>
                </c:pt>
                <c:pt idx="88">
                  <c:v>36</c:v>
                </c:pt>
                <c:pt idx="89">
                  <c:v>37</c:v>
                </c:pt>
                <c:pt idx="90">
                  <c:v>37.9</c:v>
                </c:pt>
                <c:pt idx="91">
                  <c:v>38.6</c:v>
                </c:pt>
                <c:pt idx="92">
                  <c:v>38.799999999999997</c:v>
                </c:pt>
                <c:pt idx="93">
                  <c:v>38.799999999999997</c:v>
                </c:pt>
                <c:pt idx="94">
                  <c:v>38.700000000000003</c:v>
                </c:pt>
                <c:pt idx="95">
                  <c:v>38.5</c:v>
                </c:pt>
                <c:pt idx="96">
                  <c:v>38</c:v>
                </c:pt>
                <c:pt idx="97">
                  <c:v>37.4</c:v>
                </c:pt>
                <c:pt idx="98">
                  <c:v>36.9</c:v>
                </c:pt>
                <c:pt idx="99">
                  <c:v>36.6</c:v>
                </c:pt>
                <c:pt idx="100">
                  <c:v>36.4</c:v>
                </c:pt>
                <c:pt idx="101">
                  <c:v>36.4</c:v>
                </c:pt>
                <c:pt idx="102">
                  <c:v>36.5</c:v>
                </c:pt>
                <c:pt idx="103">
                  <c:v>36.700000000000003</c:v>
                </c:pt>
                <c:pt idx="104">
                  <c:v>36.9</c:v>
                </c:pt>
                <c:pt idx="105">
                  <c:v>37</c:v>
                </c:pt>
                <c:pt idx="106">
                  <c:v>37.200000000000003</c:v>
                </c:pt>
                <c:pt idx="107">
                  <c:v>37.299999999999997</c:v>
                </c:pt>
                <c:pt idx="108">
                  <c:v>37.4</c:v>
                </c:pt>
                <c:pt idx="109">
                  <c:v>37.299999999999997</c:v>
                </c:pt>
                <c:pt idx="110">
                  <c:v>36.799999999999997</c:v>
                </c:pt>
                <c:pt idx="111">
                  <c:v>35.799999999999997</c:v>
                </c:pt>
                <c:pt idx="112">
                  <c:v>34.700000000000003</c:v>
                </c:pt>
                <c:pt idx="113">
                  <c:v>31.8</c:v>
                </c:pt>
                <c:pt idx="114">
                  <c:v>28.9</c:v>
                </c:pt>
                <c:pt idx="115">
                  <c:v>26.7</c:v>
                </c:pt>
                <c:pt idx="116">
                  <c:v>24.6</c:v>
                </c:pt>
                <c:pt idx="117">
                  <c:v>25.2</c:v>
                </c:pt>
                <c:pt idx="118">
                  <c:v>26.2</c:v>
                </c:pt>
                <c:pt idx="119">
                  <c:v>27.6</c:v>
                </c:pt>
                <c:pt idx="120">
                  <c:v>29.2</c:v>
                </c:pt>
                <c:pt idx="121">
                  <c:v>31</c:v>
                </c:pt>
                <c:pt idx="122">
                  <c:v>32.799999999999997</c:v>
                </c:pt>
                <c:pt idx="123">
                  <c:v>34.299999999999997</c:v>
                </c:pt>
                <c:pt idx="124">
                  <c:v>35.1</c:v>
                </c:pt>
                <c:pt idx="125">
                  <c:v>35.299999999999997</c:v>
                </c:pt>
                <c:pt idx="126">
                  <c:v>35.1</c:v>
                </c:pt>
                <c:pt idx="127">
                  <c:v>34.6</c:v>
                </c:pt>
                <c:pt idx="128">
                  <c:v>33.700000000000003</c:v>
                </c:pt>
                <c:pt idx="129">
                  <c:v>32.200000000000003</c:v>
                </c:pt>
                <c:pt idx="130">
                  <c:v>29.6</c:v>
                </c:pt>
                <c:pt idx="131">
                  <c:v>26</c:v>
                </c:pt>
                <c:pt idx="132">
                  <c:v>22</c:v>
                </c:pt>
                <c:pt idx="133">
                  <c:v>18.5</c:v>
                </c:pt>
                <c:pt idx="134">
                  <c:v>16.600000000000001</c:v>
                </c:pt>
                <c:pt idx="135">
                  <c:v>17.600000000000001</c:v>
                </c:pt>
                <c:pt idx="136">
                  <c:v>21</c:v>
                </c:pt>
                <c:pt idx="137">
                  <c:v>25.2</c:v>
                </c:pt>
                <c:pt idx="138">
                  <c:v>29.1</c:v>
                </c:pt>
                <c:pt idx="139">
                  <c:v>31.4</c:v>
                </c:pt>
                <c:pt idx="140">
                  <c:v>31.9</c:v>
                </c:pt>
                <c:pt idx="141">
                  <c:v>31.4</c:v>
                </c:pt>
                <c:pt idx="142">
                  <c:v>30.6</c:v>
                </c:pt>
                <c:pt idx="143">
                  <c:v>29.5</c:v>
                </c:pt>
                <c:pt idx="144">
                  <c:v>28</c:v>
                </c:pt>
                <c:pt idx="145">
                  <c:v>24.9</c:v>
                </c:pt>
                <c:pt idx="146">
                  <c:v>20.2</c:v>
                </c:pt>
                <c:pt idx="147">
                  <c:v>14.8</c:v>
                </c:pt>
                <c:pt idx="148">
                  <c:v>9.5</c:v>
                </c:pt>
                <c:pt idx="149">
                  <c:v>4.8</c:v>
                </c:pt>
                <c:pt idx="150">
                  <c:v>1.4</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2</c:v>
                </c:pt>
                <c:pt idx="184">
                  <c:v>6</c:v>
                </c:pt>
                <c:pt idx="185">
                  <c:v>12.4</c:v>
                </c:pt>
                <c:pt idx="186">
                  <c:v>21.4</c:v>
                </c:pt>
                <c:pt idx="187">
                  <c:v>30</c:v>
                </c:pt>
                <c:pt idx="188">
                  <c:v>37.1</c:v>
                </c:pt>
                <c:pt idx="189">
                  <c:v>42.5</c:v>
                </c:pt>
                <c:pt idx="190">
                  <c:v>46.6</c:v>
                </c:pt>
                <c:pt idx="191">
                  <c:v>49.8</c:v>
                </c:pt>
                <c:pt idx="192">
                  <c:v>52.4</c:v>
                </c:pt>
                <c:pt idx="193">
                  <c:v>54.4</c:v>
                </c:pt>
                <c:pt idx="194">
                  <c:v>55.6</c:v>
                </c:pt>
                <c:pt idx="195">
                  <c:v>56.1</c:v>
                </c:pt>
                <c:pt idx="196">
                  <c:v>56.2</c:v>
                </c:pt>
                <c:pt idx="197">
                  <c:v>56.2</c:v>
                </c:pt>
                <c:pt idx="198">
                  <c:v>56.2</c:v>
                </c:pt>
                <c:pt idx="199">
                  <c:v>56.7</c:v>
                </c:pt>
                <c:pt idx="200">
                  <c:v>57.2</c:v>
                </c:pt>
                <c:pt idx="201">
                  <c:v>57.7</c:v>
                </c:pt>
                <c:pt idx="202">
                  <c:v>58.2</c:v>
                </c:pt>
                <c:pt idx="203">
                  <c:v>58.7</c:v>
                </c:pt>
                <c:pt idx="204">
                  <c:v>59.3</c:v>
                </c:pt>
                <c:pt idx="205">
                  <c:v>59.8</c:v>
                </c:pt>
                <c:pt idx="206">
                  <c:v>60</c:v>
                </c:pt>
                <c:pt idx="207">
                  <c:v>60</c:v>
                </c:pt>
                <c:pt idx="208">
                  <c:v>59.9</c:v>
                </c:pt>
                <c:pt idx="209">
                  <c:v>59.9</c:v>
                </c:pt>
                <c:pt idx="210">
                  <c:v>59.9</c:v>
                </c:pt>
                <c:pt idx="211">
                  <c:v>59.9</c:v>
                </c:pt>
                <c:pt idx="212">
                  <c:v>59.9</c:v>
                </c:pt>
                <c:pt idx="213">
                  <c:v>59.8</c:v>
                </c:pt>
                <c:pt idx="214">
                  <c:v>59.6</c:v>
                </c:pt>
                <c:pt idx="215">
                  <c:v>59.1</c:v>
                </c:pt>
                <c:pt idx="216">
                  <c:v>57.1</c:v>
                </c:pt>
                <c:pt idx="217">
                  <c:v>53.2</c:v>
                </c:pt>
                <c:pt idx="218">
                  <c:v>48.3</c:v>
                </c:pt>
                <c:pt idx="219">
                  <c:v>43.9</c:v>
                </c:pt>
                <c:pt idx="220">
                  <c:v>40.299999999999997</c:v>
                </c:pt>
                <c:pt idx="221">
                  <c:v>39.5</c:v>
                </c:pt>
                <c:pt idx="222">
                  <c:v>41.3</c:v>
                </c:pt>
                <c:pt idx="223">
                  <c:v>45.2</c:v>
                </c:pt>
                <c:pt idx="224">
                  <c:v>50.1</c:v>
                </c:pt>
                <c:pt idx="225">
                  <c:v>53.7</c:v>
                </c:pt>
                <c:pt idx="226">
                  <c:v>55.8</c:v>
                </c:pt>
                <c:pt idx="227">
                  <c:v>55.8</c:v>
                </c:pt>
                <c:pt idx="228">
                  <c:v>54.7</c:v>
                </c:pt>
                <c:pt idx="229">
                  <c:v>53.3</c:v>
                </c:pt>
                <c:pt idx="230">
                  <c:v>52.3</c:v>
                </c:pt>
                <c:pt idx="231">
                  <c:v>52</c:v>
                </c:pt>
                <c:pt idx="232">
                  <c:v>52.1</c:v>
                </c:pt>
                <c:pt idx="233">
                  <c:v>51.8</c:v>
                </c:pt>
                <c:pt idx="234">
                  <c:v>50.8</c:v>
                </c:pt>
                <c:pt idx="235">
                  <c:v>49.2</c:v>
                </c:pt>
                <c:pt idx="236">
                  <c:v>47.5</c:v>
                </c:pt>
                <c:pt idx="237">
                  <c:v>45.7</c:v>
                </c:pt>
                <c:pt idx="238">
                  <c:v>43.9</c:v>
                </c:pt>
                <c:pt idx="239">
                  <c:v>42</c:v>
                </c:pt>
                <c:pt idx="240">
                  <c:v>40.200000000000003</c:v>
                </c:pt>
                <c:pt idx="241">
                  <c:v>38.299999999999997</c:v>
                </c:pt>
                <c:pt idx="242">
                  <c:v>36.4</c:v>
                </c:pt>
                <c:pt idx="243">
                  <c:v>34.6</c:v>
                </c:pt>
                <c:pt idx="244">
                  <c:v>32.700000000000003</c:v>
                </c:pt>
                <c:pt idx="245">
                  <c:v>30.6</c:v>
                </c:pt>
                <c:pt idx="246">
                  <c:v>28.1</c:v>
                </c:pt>
                <c:pt idx="247">
                  <c:v>25.5</c:v>
                </c:pt>
                <c:pt idx="248">
                  <c:v>23.1</c:v>
                </c:pt>
                <c:pt idx="249">
                  <c:v>21.2</c:v>
                </c:pt>
                <c:pt idx="250">
                  <c:v>19.5</c:v>
                </c:pt>
                <c:pt idx="251">
                  <c:v>17.8</c:v>
                </c:pt>
                <c:pt idx="252">
                  <c:v>15.3</c:v>
                </c:pt>
                <c:pt idx="253">
                  <c:v>11.5</c:v>
                </c:pt>
                <c:pt idx="254">
                  <c:v>7.2</c:v>
                </c:pt>
                <c:pt idx="255">
                  <c:v>2.5</c:v>
                </c:pt>
                <c:pt idx="256">
                  <c:v>0</c:v>
                </c:pt>
                <c:pt idx="257">
                  <c:v>0</c:v>
                </c:pt>
                <c:pt idx="258">
                  <c:v>0</c:v>
                </c:pt>
                <c:pt idx="259">
                  <c:v>0</c:v>
                </c:pt>
                <c:pt idx="260">
                  <c:v>0</c:v>
                </c:pt>
                <c:pt idx="261">
                  <c:v>0</c:v>
                </c:pt>
                <c:pt idx="262">
                  <c:v>0</c:v>
                </c:pt>
                <c:pt idx="263">
                  <c:v>0</c:v>
                </c:pt>
                <c:pt idx="264">
                  <c:v>0</c:v>
                </c:pt>
                <c:pt idx="265">
                  <c:v>0</c:v>
                </c:pt>
                <c:pt idx="266">
                  <c:v>0</c:v>
                </c:pt>
                <c:pt idx="267">
                  <c:v>0.5</c:v>
                </c:pt>
                <c:pt idx="268">
                  <c:v>2.9</c:v>
                </c:pt>
                <c:pt idx="269">
                  <c:v>8.1999999999999993</c:v>
                </c:pt>
                <c:pt idx="270">
                  <c:v>13.2</c:v>
                </c:pt>
                <c:pt idx="271">
                  <c:v>17.8</c:v>
                </c:pt>
                <c:pt idx="272">
                  <c:v>21.4</c:v>
                </c:pt>
                <c:pt idx="273">
                  <c:v>24.1</c:v>
                </c:pt>
                <c:pt idx="274">
                  <c:v>26.4</c:v>
                </c:pt>
                <c:pt idx="275">
                  <c:v>28.4</c:v>
                </c:pt>
                <c:pt idx="276">
                  <c:v>29.9</c:v>
                </c:pt>
                <c:pt idx="277">
                  <c:v>30.5</c:v>
                </c:pt>
                <c:pt idx="278">
                  <c:v>30.5</c:v>
                </c:pt>
                <c:pt idx="279">
                  <c:v>30.3</c:v>
                </c:pt>
                <c:pt idx="280">
                  <c:v>30.2</c:v>
                </c:pt>
                <c:pt idx="281">
                  <c:v>30.1</c:v>
                </c:pt>
                <c:pt idx="282">
                  <c:v>30.1</c:v>
                </c:pt>
                <c:pt idx="283">
                  <c:v>30.1</c:v>
                </c:pt>
                <c:pt idx="284">
                  <c:v>30.1</c:v>
                </c:pt>
                <c:pt idx="285">
                  <c:v>30.1</c:v>
                </c:pt>
                <c:pt idx="286">
                  <c:v>30.1</c:v>
                </c:pt>
                <c:pt idx="287">
                  <c:v>30.2</c:v>
                </c:pt>
                <c:pt idx="288">
                  <c:v>30.4</c:v>
                </c:pt>
                <c:pt idx="289">
                  <c:v>31</c:v>
                </c:pt>
                <c:pt idx="290">
                  <c:v>31.8</c:v>
                </c:pt>
                <c:pt idx="291">
                  <c:v>32.700000000000003</c:v>
                </c:pt>
                <c:pt idx="292">
                  <c:v>33.6</c:v>
                </c:pt>
                <c:pt idx="293">
                  <c:v>34.4</c:v>
                </c:pt>
                <c:pt idx="294">
                  <c:v>35</c:v>
                </c:pt>
                <c:pt idx="295">
                  <c:v>35.4</c:v>
                </c:pt>
                <c:pt idx="296">
                  <c:v>35.5</c:v>
                </c:pt>
                <c:pt idx="297">
                  <c:v>35.299999999999997</c:v>
                </c:pt>
                <c:pt idx="298">
                  <c:v>34.9</c:v>
                </c:pt>
                <c:pt idx="299">
                  <c:v>33.9</c:v>
                </c:pt>
                <c:pt idx="300">
                  <c:v>32.4</c:v>
                </c:pt>
                <c:pt idx="301">
                  <c:v>30.6</c:v>
                </c:pt>
                <c:pt idx="302">
                  <c:v>28.9</c:v>
                </c:pt>
                <c:pt idx="303">
                  <c:v>27.8</c:v>
                </c:pt>
                <c:pt idx="304">
                  <c:v>27.2</c:v>
                </c:pt>
                <c:pt idx="305">
                  <c:v>26.9</c:v>
                </c:pt>
                <c:pt idx="306">
                  <c:v>26.5</c:v>
                </c:pt>
                <c:pt idx="307">
                  <c:v>26.1</c:v>
                </c:pt>
                <c:pt idx="308">
                  <c:v>25.7</c:v>
                </c:pt>
                <c:pt idx="309">
                  <c:v>25.5</c:v>
                </c:pt>
                <c:pt idx="310">
                  <c:v>25.7</c:v>
                </c:pt>
                <c:pt idx="311">
                  <c:v>26.4</c:v>
                </c:pt>
                <c:pt idx="312">
                  <c:v>27.3</c:v>
                </c:pt>
                <c:pt idx="313">
                  <c:v>28.1</c:v>
                </c:pt>
                <c:pt idx="314">
                  <c:v>27.9</c:v>
                </c:pt>
                <c:pt idx="315">
                  <c:v>26</c:v>
                </c:pt>
                <c:pt idx="316">
                  <c:v>22.7</c:v>
                </c:pt>
                <c:pt idx="317">
                  <c:v>19</c:v>
                </c:pt>
                <c:pt idx="318">
                  <c:v>16</c:v>
                </c:pt>
                <c:pt idx="319">
                  <c:v>14.6</c:v>
                </c:pt>
                <c:pt idx="320">
                  <c:v>15.2</c:v>
                </c:pt>
                <c:pt idx="321">
                  <c:v>16.899999999999999</c:v>
                </c:pt>
                <c:pt idx="322">
                  <c:v>19.3</c:v>
                </c:pt>
                <c:pt idx="323">
                  <c:v>22</c:v>
                </c:pt>
                <c:pt idx="324">
                  <c:v>24.6</c:v>
                </c:pt>
                <c:pt idx="325">
                  <c:v>26.8</c:v>
                </c:pt>
                <c:pt idx="326">
                  <c:v>27.9</c:v>
                </c:pt>
                <c:pt idx="327">
                  <c:v>28.1</c:v>
                </c:pt>
                <c:pt idx="328">
                  <c:v>27.7</c:v>
                </c:pt>
                <c:pt idx="329">
                  <c:v>27.2</c:v>
                </c:pt>
                <c:pt idx="330">
                  <c:v>26.8</c:v>
                </c:pt>
                <c:pt idx="331">
                  <c:v>26.6</c:v>
                </c:pt>
                <c:pt idx="332">
                  <c:v>26.8</c:v>
                </c:pt>
                <c:pt idx="333">
                  <c:v>27</c:v>
                </c:pt>
                <c:pt idx="334">
                  <c:v>27.2</c:v>
                </c:pt>
                <c:pt idx="335">
                  <c:v>27.4</c:v>
                </c:pt>
                <c:pt idx="336">
                  <c:v>27.6</c:v>
                </c:pt>
                <c:pt idx="337">
                  <c:v>27.7</c:v>
                </c:pt>
                <c:pt idx="338">
                  <c:v>27.9</c:v>
                </c:pt>
                <c:pt idx="339">
                  <c:v>28.1</c:v>
                </c:pt>
                <c:pt idx="340">
                  <c:v>28.3</c:v>
                </c:pt>
                <c:pt idx="341">
                  <c:v>28.6</c:v>
                </c:pt>
                <c:pt idx="342">
                  <c:v>29</c:v>
                </c:pt>
                <c:pt idx="343">
                  <c:v>29.6</c:v>
                </c:pt>
                <c:pt idx="344">
                  <c:v>30.1</c:v>
                </c:pt>
                <c:pt idx="345">
                  <c:v>30.5</c:v>
                </c:pt>
                <c:pt idx="346">
                  <c:v>30.7</c:v>
                </c:pt>
                <c:pt idx="347">
                  <c:v>30.8</c:v>
                </c:pt>
                <c:pt idx="348">
                  <c:v>30.8</c:v>
                </c:pt>
                <c:pt idx="349">
                  <c:v>30.8</c:v>
                </c:pt>
                <c:pt idx="350">
                  <c:v>30.8</c:v>
                </c:pt>
                <c:pt idx="351">
                  <c:v>30.8</c:v>
                </c:pt>
                <c:pt idx="352">
                  <c:v>30.8</c:v>
                </c:pt>
                <c:pt idx="353">
                  <c:v>30.8</c:v>
                </c:pt>
                <c:pt idx="354">
                  <c:v>30.9</c:v>
                </c:pt>
                <c:pt idx="355">
                  <c:v>30.9</c:v>
                </c:pt>
                <c:pt idx="356">
                  <c:v>30.9</c:v>
                </c:pt>
                <c:pt idx="357">
                  <c:v>30.8</c:v>
                </c:pt>
                <c:pt idx="358">
                  <c:v>30.4</c:v>
                </c:pt>
                <c:pt idx="359">
                  <c:v>29.6</c:v>
                </c:pt>
                <c:pt idx="360">
                  <c:v>28.4</c:v>
                </c:pt>
                <c:pt idx="361">
                  <c:v>27.1</c:v>
                </c:pt>
                <c:pt idx="362">
                  <c:v>26</c:v>
                </c:pt>
                <c:pt idx="363">
                  <c:v>25.4</c:v>
                </c:pt>
                <c:pt idx="364">
                  <c:v>25.5</c:v>
                </c:pt>
                <c:pt idx="365">
                  <c:v>26.3</c:v>
                </c:pt>
                <c:pt idx="366">
                  <c:v>27.3</c:v>
                </c:pt>
                <c:pt idx="367">
                  <c:v>28.4</c:v>
                </c:pt>
                <c:pt idx="368">
                  <c:v>29.2</c:v>
                </c:pt>
                <c:pt idx="369">
                  <c:v>29.5</c:v>
                </c:pt>
                <c:pt idx="370">
                  <c:v>29.5</c:v>
                </c:pt>
                <c:pt idx="371">
                  <c:v>29</c:v>
                </c:pt>
                <c:pt idx="372">
                  <c:v>28.1</c:v>
                </c:pt>
                <c:pt idx="373">
                  <c:v>27.2</c:v>
                </c:pt>
                <c:pt idx="374">
                  <c:v>26.3</c:v>
                </c:pt>
                <c:pt idx="375">
                  <c:v>25.7</c:v>
                </c:pt>
                <c:pt idx="376">
                  <c:v>25.5</c:v>
                </c:pt>
                <c:pt idx="377">
                  <c:v>25.6</c:v>
                </c:pt>
                <c:pt idx="378">
                  <c:v>26</c:v>
                </c:pt>
                <c:pt idx="379">
                  <c:v>26.4</c:v>
                </c:pt>
                <c:pt idx="380">
                  <c:v>27</c:v>
                </c:pt>
                <c:pt idx="381">
                  <c:v>27.7</c:v>
                </c:pt>
                <c:pt idx="382">
                  <c:v>28.5</c:v>
                </c:pt>
                <c:pt idx="383">
                  <c:v>29.4</c:v>
                </c:pt>
                <c:pt idx="384">
                  <c:v>30.2</c:v>
                </c:pt>
                <c:pt idx="385">
                  <c:v>30.5</c:v>
                </c:pt>
                <c:pt idx="386">
                  <c:v>30.3</c:v>
                </c:pt>
                <c:pt idx="387">
                  <c:v>29.5</c:v>
                </c:pt>
                <c:pt idx="388">
                  <c:v>28.7</c:v>
                </c:pt>
                <c:pt idx="389">
                  <c:v>27.9</c:v>
                </c:pt>
                <c:pt idx="390">
                  <c:v>27.5</c:v>
                </c:pt>
                <c:pt idx="391">
                  <c:v>27.3</c:v>
                </c:pt>
                <c:pt idx="392">
                  <c:v>27</c:v>
                </c:pt>
                <c:pt idx="393">
                  <c:v>26.5</c:v>
                </c:pt>
                <c:pt idx="394">
                  <c:v>25.8</c:v>
                </c:pt>
                <c:pt idx="395">
                  <c:v>25</c:v>
                </c:pt>
                <c:pt idx="396">
                  <c:v>21.5</c:v>
                </c:pt>
                <c:pt idx="397">
                  <c:v>16</c:v>
                </c:pt>
                <c:pt idx="398">
                  <c:v>10</c:v>
                </c:pt>
                <c:pt idx="399">
                  <c:v>5</c:v>
                </c:pt>
                <c:pt idx="400">
                  <c:v>2.2000000000000002</c:v>
                </c:pt>
                <c:pt idx="401">
                  <c:v>1</c:v>
                </c:pt>
                <c:pt idx="402">
                  <c:v>0</c:v>
                </c:pt>
                <c:pt idx="403">
                  <c:v>0</c:v>
                </c:pt>
                <c:pt idx="404">
                  <c:v>0</c:v>
                </c:pt>
                <c:pt idx="405">
                  <c:v>0</c:v>
                </c:pt>
                <c:pt idx="406">
                  <c:v>0</c:v>
                </c:pt>
                <c:pt idx="407">
                  <c:v>0</c:v>
                </c:pt>
                <c:pt idx="408">
                  <c:v>1.2</c:v>
                </c:pt>
                <c:pt idx="409">
                  <c:v>3.2</c:v>
                </c:pt>
                <c:pt idx="410">
                  <c:v>5.9</c:v>
                </c:pt>
                <c:pt idx="411">
                  <c:v>8.8000000000000007</c:v>
                </c:pt>
                <c:pt idx="412">
                  <c:v>12</c:v>
                </c:pt>
                <c:pt idx="413">
                  <c:v>15.4</c:v>
                </c:pt>
                <c:pt idx="414">
                  <c:v>18.899999999999999</c:v>
                </c:pt>
                <c:pt idx="415">
                  <c:v>22.1</c:v>
                </c:pt>
                <c:pt idx="416">
                  <c:v>24.8</c:v>
                </c:pt>
                <c:pt idx="417">
                  <c:v>26.8</c:v>
                </c:pt>
                <c:pt idx="418">
                  <c:v>28.7</c:v>
                </c:pt>
                <c:pt idx="419">
                  <c:v>30.6</c:v>
                </c:pt>
                <c:pt idx="420">
                  <c:v>32.4</c:v>
                </c:pt>
                <c:pt idx="421">
                  <c:v>34</c:v>
                </c:pt>
                <c:pt idx="422">
                  <c:v>35.4</c:v>
                </c:pt>
                <c:pt idx="423">
                  <c:v>36.5</c:v>
                </c:pt>
                <c:pt idx="424">
                  <c:v>37.5</c:v>
                </c:pt>
                <c:pt idx="425">
                  <c:v>38.6</c:v>
                </c:pt>
                <c:pt idx="426">
                  <c:v>39.700000000000003</c:v>
                </c:pt>
                <c:pt idx="427">
                  <c:v>40.700000000000003</c:v>
                </c:pt>
                <c:pt idx="428">
                  <c:v>41.5</c:v>
                </c:pt>
                <c:pt idx="429">
                  <c:v>41.7</c:v>
                </c:pt>
                <c:pt idx="430">
                  <c:v>41.5</c:v>
                </c:pt>
                <c:pt idx="431">
                  <c:v>41</c:v>
                </c:pt>
                <c:pt idx="432">
                  <c:v>40.6</c:v>
                </c:pt>
                <c:pt idx="433">
                  <c:v>40.299999999999997</c:v>
                </c:pt>
                <c:pt idx="434">
                  <c:v>40.200000000000003</c:v>
                </c:pt>
                <c:pt idx="435">
                  <c:v>40.1</c:v>
                </c:pt>
                <c:pt idx="436">
                  <c:v>39.799999999999997</c:v>
                </c:pt>
                <c:pt idx="437">
                  <c:v>38.9</c:v>
                </c:pt>
                <c:pt idx="438">
                  <c:v>37.5</c:v>
                </c:pt>
                <c:pt idx="439">
                  <c:v>35.799999999999997</c:v>
                </c:pt>
                <c:pt idx="440">
                  <c:v>34.200000000000003</c:v>
                </c:pt>
                <c:pt idx="441">
                  <c:v>32.5</c:v>
                </c:pt>
                <c:pt idx="442">
                  <c:v>30.9</c:v>
                </c:pt>
                <c:pt idx="443">
                  <c:v>29.4</c:v>
                </c:pt>
                <c:pt idx="444">
                  <c:v>28</c:v>
                </c:pt>
                <c:pt idx="445">
                  <c:v>26.5</c:v>
                </c:pt>
                <c:pt idx="446">
                  <c:v>25</c:v>
                </c:pt>
                <c:pt idx="447">
                  <c:v>23.5</c:v>
                </c:pt>
                <c:pt idx="448">
                  <c:v>21.9</c:v>
                </c:pt>
                <c:pt idx="449">
                  <c:v>20.399999999999999</c:v>
                </c:pt>
                <c:pt idx="450">
                  <c:v>19.399999999999999</c:v>
                </c:pt>
                <c:pt idx="451">
                  <c:v>18.8</c:v>
                </c:pt>
                <c:pt idx="452">
                  <c:v>18.399999999999999</c:v>
                </c:pt>
                <c:pt idx="453">
                  <c:v>18</c:v>
                </c:pt>
                <c:pt idx="454">
                  <c:v>17.5</c:v>
                </c:pt>
                <c:pt idx="455">
                  <c:v>16.899999999999999</c:v>
                </c:pt>
                <c:pt idx="456">
                  <c:v>16.399999999999999</c:v>
                </c:pt>
                <c:pt idx="457">
                  <c:v>16.600000000000001</c:v>
                </c:pt>
                <c:pt idx="458">
                  <c:v>17.7</c:v>
                </c:pt>
                <c:pt idx="459">
                  <c:v>19.399999999999999</c:v>
                </c:pt>
                <c:pt idx="460">
                  <c:v>20.9</c:v>
                </c:pt>
                <c:pt idx="461">
                  <c:v>22.3</c:v>
                </c:pt>
                <c:pt idx="462">
                  <c:v>23.2</c:v>
                </c:pt>
                <c:pt idx="463">
                  <c:v>23.2</c:v>
                </c:pt>
                <c:pt idx="464">
                  <c:v>22.2</c:v>
                </c:pt>
                <c:pt idx="465">
                  <c:v>20.3</c:v>
                </c:pt>
                <c:pt idx="466">
                  <c:v>17.899999999999999</c:v>
                </c:pt>
                <c:pt idx="467">
                  <c:v>15.2</c:v>
                </c:pt>
                <c:pt idx="468">
                  <c:v>12.3</c:v>
                </c:pt>
                <c:pt idx="469">
                  <c:v>9.3000000000000007</c:v>
                </c:pt>
                <c:pt idx="470">
                  <c:v>6.4</c:v>
                </c:pt>
                <c:pt idx="471">
                  <c:v>3.8</c:v>
                </c:pt>
                <c:pt idx="472">
                  <c:v>2</c:v>
                </c:pt>
                <c:pt idx="473">
                  <c:v>0.9</c:v>
                </c:pt>
                <c:pt idx="474">
                  <c:v>0</c:v>
                </c:pt>
                <c:pt idx="475">
                  <c:v>0</c:v>
                </c:pt>
                <c:pt idx="476">
                  <c:v>0</c:v>
                </c:pt>
                <c:pt idx="477">
                  <c:v>0</c:v>
                </c:pt>
                <c:pt idx="478">
                  <c:v>0</c:v>
                </c:pt>
                <c:pt idx="479">
                  <c:v>0</c:v>
                </c:pt>
                <c:pt idx="480">
                  <c:v>0</c:v>
                </c:pt>
                <c:pt idx="481">
                  <c:v>0</c:v>
                </c:pt>
                <c:pt idx="482">
                  <c:v>0</c:v>
                </c:pt>
                <c:pt idx="483">
                  <c:v>0</c:v>
                </c:pt>
                <c:pt idx="484">
                  <c:v>0</c:v>
                </c:pt>
                <c:pt idx="485">
                  <c:v>0</c:v>
                </c:pt>
                <c:pt idx="486">
                  <c:v>1.4</c:v>
                </c:pt>
                <c:pt idx="487">
                  <c:v>4.5</c:v>
                </c:pt>
                <c:pt idx="488">
                  <c:v>8.8000000000000007</c:v>
                </c:pt>
                <c:pt idx="489">
                  <c:v>13.4</c:v>
                </c:pt>
                <c:pt idx="490">
                  <c:v>17.3</c:v>
                </c:pt>
                <c:pt idx="491">
                  <c:v>19.2</c:v>
                </c:pt>
                <c:pt idx="492">
                  <c:v>19.7</c:v>
                </c:pt>
                <c:pt idx="493">
                  <c:v>19.8</c:v>
                </c:pt>
                <c:pt idx="494">
                  <c:v>20.7</c:v>
                </c:pt>
                <c:pt idx="495">
                  <c:v>23.6</c:v>
                </c:pt>
                <c:pt idx="496">
                  <c:v>28.1</c:v>
                </c:pt>
                <c:pt idx="497">
                  <c:v>32.799999999999997</c:v>
                </c:pt>
                <c:pt idx="498">
                  <c:v>36.299999999999997</c:v>
                </c:pt>
                <c:pt idx="499">
                  <c:v>37.1</c:v>
                </c:pt>
                <c:pt idx="500">
                  <c:v>35.1</c:v>
                </c:pt>
                <c:pt idx="501">
                  <c:v>31.1</c:v>
                </c:pt>
                <c:pt idx="502">
                  <c:v>28</c:v>
                </c:pt>
                <c:pt idx="503">
                  <c:v>27.5</c:v>
                </c:pt>
                <c:pt idx="504">
                  <c:v>29.5</c:v>
                </c:pt>
                <c:pt idx="505">
                  <c:v>34</c:v>
                </c:pt>
                <c:pt idx="506">
                  <c:v>37</c:v>
                </c:pt>
                <c:pt idx="507">
                  <c:v>38</c:v>
                </c:pt>
                <c:pt idx="508">
                  <c:v>36.1</c:v>
                </c:pt>
                <c:pt idx="509">
                  <c:v>31.5</c:v>
                </c:pt>
                <c:pt idx="510">
                  <c:v>24.5</c:v>
                </c:pt>
                <c:pt idx="511">
                  <c:v>17.5</c:v>
                </c:pt>
                <c:pt idx="512">
                  <c:v>10.5</c:v>
                </c:pt>
                <c:pt idx="513">
                  <c:v>4.5</c:v>
                </c:pt>
                <c:pt idx="514">
                  <c:v>1</c:v>
                </c:pt>
                <c:pt idx="515">
                  <c:v>0</c:v>
                </c:pt>
                <c:pt idx="516">
                  <c:v>0</c:v>
                </c:pt>
                <c:pt idx="517">
                  <c:v>0</c:v>
                </c:pt>
                <c:pt idx="518">
                  <c:v>0</c:v>
                </c:pt>
                <c:pt idx="519">
                  <c:v>2.9</c:v>
                </c:pt>
                <c:pt idx="520">
                  <c:v>8</c:v>
                </c:pt>
                <c:pt idx="521">
                  <c:v>16</c:v>
                </c:pt>
                <c:pt idx="522">
                  <c:v>24</c:v>
                </c:pt>
                <c:pt idx="523">
                  <c:v>32</c:v>
                </c:pt>
                <c:pt idx="524">
                  <c:v>38.799999999999997</c:v>
                </c:pt>
                <c:pt idx="525">
                  <c:v>43.1</c:v>
                </c:pt>
                <c:pt idx="526">
                  <c:v>46</c:v>
                </c:pt>
                <c:pt idx="527">
                  <c:v>47.5</c:v>
                </c:pt>
                <c:pt idx="528">
                  <c:v>47.5</c:v>
                </c:pt>
                <c:pt idx="529">
                  <c:v>44.8</c:v>
                </c:pt>
                <c:pt idx="530">
                  <c:v>40.1</c:v>
                </c:pt>
                <c:pt idx="531">
                  <c:v>33.799999999999997</c:v>
                </c:pt>
                <c:pt idx="532">
                  <c:v>27.2</c:v>
                </c:pt>
                <c:pt idx="533">
                  <c:v>20</c:v>
                </c:pt>
                <c:pt idx="534">
                  <c:v>12.8</c:v>
                </c:pt>
                <c:pt idx="535">
                  <c:v>7</c:v>
                </c:pt>
                <c:pt idx="536">
                  <c:v>2.2000000000000002</c:v>
                </c:pt>
                <c:pt idx="537">
                  <c:v>0</c:v>
                </c:pt>
                <c:pt idx="538">
                  <c:v>0</c:v>
                </c:pt>
                <c:pt idx="539">
                  <c:v>0</c:v>
                </c:pt>
                <c:pt idx="540">
                  <c:v>0</c:v>
                </c:pt>
                <c:pt idx="541">
                  <c:v>0</c:v>
                </c:pt>
                <c:pt idx="542">
                  <c:v>2.7</c:v>
                </c:pt>
                <c:pt idx="543">
                  <c:v>8</c:v>
                </c:pt>
                <c:pt idx="544">
                  <c:v>16</c:v>
                </c:pt>
                <c:pt idx="545">
                  <c:v>24</c:v>
                </c:pt>
                <c:pt idx="546">
                  <c:v>32</c:v>
                </c:pt>
                <c:pt idx="547">
                  <c:v>37.200000000000003</c:v>
                </c:pt>
                <c:pt idx="548">
                  <c:v>40.4</c:v>
                </c:pt>
                <c:pt idx="549">
                  <c:v>43.1</c:v>
                </c:pt>
                <c:pt idx="550">
                  <c:v>44.6</c:v>
                </c:pt>
                <c:pt idx="551">
                  <c:v>45.2</c:v>
                </c:pt>
                <c:pt idx="552">
                  <c:v>45.3</c:v>
                </c:pt>
                <c:pt idx="553">
                  <c:v>45.4</c:v>
                </c:pt>
                <c:pt idx="554">
                  <c:v>45.5</c:v>
                </c:pt>
                <c:pt idx="555">
                  <c:v>45.6</c:v>
                </c:pt>
                <c:pt idx="556">
                  <c:v>45.7</c:v>
                </c:pt>
                <c:pt idx="557">
                  <c:v>45.8</c:v>
                </c:pt>
                <c:pt idx="558">
                  <c:v>45.9</c:v>
                </c:pt>
                <c:pt idx="559">
                  <c:v>46</c:v>
                </c:pt>
                <c:pt idx="560">
                  <c:v>46.1</c:v>
                </c:pt>
                <c:pt idx="561">
                  <c:v>46.2</c:v>
                </c:pt>
                <c:pt idx="562">
                  <c:v>46.3</c:v>
                </c:pt>
                <c:pt idx="563">
                  <c:v>46.4</c:v>
                </c:pt>
                <c:pt idx="564">
                  <c:v>46.7</c:v>
                </c:pt>
                <c:pt idx="565">
                  <c:v>47.2</c:v>
                </c:pt>
                <c:pt idx="566">
                  <c:v>48</c:v>
                </c:pt>
                <c:pt idx="567">
                  <c:v>48.9</c:v>
                </c:pt>
                <c:pt idx="568">
                  <c:v>49.8</c:v>
                </c:pt>
                <c:pt idx="569">
                  <c:v>50.5</c:v>
                </c:pt>
                <c:pt idx="570">
                  <c:v>51</c:v>
                </c:pt>
                <c:pt idx="571">
                  <c:v>51.1</c:v>
                </c:pt>
                <c:pt idx="572">
                  <c:v>51</c:v>
                </c:pt>
                <c:pt idx="573">
                  <c:v>50.4</c:v>
                </c:pt>
                <c:pt idx="574">
                  <c:v>49</c:v>
                </c:pt>
                <c:pt idx="575">
                  <c:v>46.7</c:v>
                </c:pt>
                <c:pt idx="576">
                  <c:v>44</c:v>
                </c:pt>
                <c:pt idx="577">
                  <c:v>41.1</c:v>
                </c:pt>
                <c:pt idx="578">
                  <c:v>38.299999999999997</c:v>
                </c:pt>
                <c:pt idx="579">
                  <c:v>35.4</c:v>
                </c:pt>
                <c:pt idx="580">
                  <c:v>31.8</c:v>
                </c:pt>
                <c:pt idx="581">
                  <c:v>27.3</c:v>
                </c:pt>
                <c:pt idx="582">
                  <c:v>22.4</c:v>
                </c:pt>
                <c:pt idx="583">
                  <c:v>17.7</c:v>
                </c:pt>
                <c:pt idx="584">
                  <c:v>13.4</c:v>
                </c:pt>
                <c:pt idx="585">
                  <c:v>9.3000000000000007</c:v>
                </c:pt>
                <c:pt idx="586">
                  <c:v>5.5</c:v>
                </c:pt>
                <c:pt idx="587">
                  <c:v>2</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2.2999999999999998</c:v>
                </c:pt>
                <c:pt idx="610">
                  <c:v>7.3</c:v>
                </c:pt>
                <c:pt idx="611">
                  <c:v>15.2</c:v>
                </c:pt>
                <c:pt idx="612">
                  <c:v>23.9</c:v>
                </c:pt>
                <c:pt idx="613">
                  <c:v>32.5</c:v>
                </c:pt>
                <c:pt idx="614">
                  <c:v>39.200000000000003</c:v>
                </c:pt>
                <c:pt idx="615">
                  <c:v>44.1</c:v>
                </c:pt>
                <c:pt idx="616">
                  <c:v>48.1</c:v>
                </c:pt>
                <c:pt idx="617">
                  <c:v>51.2</c:v>
                </c:pt>
                <c:pt idx="618">
                  <c:v>53.3</c:v>
                </c:pt>
                <c:pt idx="619">
                  <c:v>54.5</c:v>
                </c:pt>
                <c:pt idx="620">
                  <c:v>55.7</c:v>
                </c:pt>
                <c:pt idx="621">
                  <c:v>56.9</c:v>
                </c:pt>
                <c:pt idx="622">
                  <c:v>57.5</c:v>
                </c:pt>
                <c:pt idx="623">
                  <c:v>58</c:v>
                </c:pt>
                <c:pt idx="624">
                  <c:v>58.4</c:v>
                </c:pt>
                <c:pt idx="625">
                  <c:v>58.5</c:v>
                </c:pt>
                <c:pt idx="626">
                  <c:v>58.5</c:v>
                </c:pt>
                <c:pt idx="627">
                  <c:v>58.6</c:v>
                </c:pt>
                <c:pt idx="628">
                  <c:v>58.9</c:v>
                </c:pt>
                <c:pt idx="629">
                  <c:v>59.3</c:v>
                </c:pt>
                <c:pt idx="630">
                  <c:v>59.8</c:v>
                </c:pt>
                <c:pt idx="631">
                  <c:v>60.2</c:v>
                </c:pt>
                <c:pt idx="632">
                  <c:v>60.5</c:v>
                </c:pt>
                <c:pt idx="633">
                  <c:v>60.8</c:v>
                </c:pt>
                <c:pt idx="634">
                  <c:v>61.1</c:v>
                </c:pt>
                <c:pt idx="635">
                  <c:v>61.5</c:v>
                </c:pt>
                <c:pt idx="636">
                  <c:v>62</c:v>
                </c:pt>
                <c:pt idx="637">
                  <c:v>62.5</c:v>
                </c:pt>
                <c:pt idx="638">
                  <c:v>63</c:v>
                </c:pt>
                <c:pt idx="639">
                  <c:v>63.4</c:v>
                </c:pt>
                <c:pt idx="640">
                  <c:v>63.7</c:v>
                </c:pt>
                <c:pt idx="641">
                  <c:v>63.8</c:v>
                </c:pt>
                <c:pt idx="642">
                  <c:v>63.9</c:v>
                </c:pt>
                <c:pt idx="643">
                  <c:v>63.8</c:v>
                </c:pt>
                <c:pt idx="644">
                  <c:v>63.2</c:v>
                </c:pt>
                <c:pt idx="645">
                  <c:v>61.7</c:v>
                </c:pt>
                <c:pt idx="646">
                  <c:v>58.9</c:v>
                </c:pt>
                <c:pt idx="647">
                  <c:v>55.2</c:v>
                </c:pt>
                <c:pt idx="648">
                  <c:v>51</c:v>
                </c:pt>
                <c:pt idx="649">
                  <c:v>46.7</c:v>
                </c:pt>
                <c:pt idx="650">
                  <c:v>42.8</c:v>
                </c:pt>
                <c:pt idx="651">
                  <c:v>40.200000000000003</c:v>
                </c:pt>
                <c:pt idx="652">
                  <c:v>38.799999999999997</c:v>
                </c:pt>
                <c:pt idx="653">
                  <c:v>37.9</c:v>
                </c:pt>
                <c:pt idx="654">
                  <c:v>36.700000000000003</c:v>
                </c:pt>
                <c:pt idx="655">
                  <c:v>35.1</c:v>
                </c:pt>
                <c:pt idx="656">
                  <c:v>32.9</c:v>
                </c:pt>
                <c:pt idx="657">
                  <c:v>30.4</c:v>
                </c:pt>
                <c:pt idx="658">
                  <c:v>28</c:v>
                </c:pt>
                <c:pt idx="659">
                  <c:v>25.9</c:v>
                </c:pt>
                <c:pt idx="660">
                  <c:v>24.4</c:v>
                </c:pt>
                <c:pt idx="661">
                  <c:v>23.7</c:v>
                </c:pt>
                <c:pt idx="662">
                  <c:v>23.8</c:v>
                </c:pt>
                <c:pt idx="663">
                  <c:v>25</c:v>
                </c:pt>
                <c:pt idx="664">
                  <c:v>27.3</c:v>
                </c:pt>
                <c:pt idx="665">
                  <c:v>30.4</c:v>
                </c:pt>
                <c:pt idx="666">
                  <c:v>33.9</c:v>
                </c:pt>
                <c:pt idx="667">
                  <c:v>37.299999999999997</c:v>
                </c:pt>
                <c:pt idx="668">
                  <c:v>39.799999999999997</c:v>
                </c:pt>
                <c:pt idx="669">
                  <c:v>39.5</c:v>
                </c:pt>
                <c:pt idx="670">
                  <c:v>36.299999999999997</c:v>
                </c:pt>
                <c:pt idx="671">
                  <c:v>31.4</c:v>
                </c:pt>
                <c:pt idx="672">
                  <c:v>26.5</c:v>
                </c:pt>
                <c:pt idx="673">
                  <c:v>24.2</c:v>
                </c:pt>
                <c:pt idx="674">
                  <c:v>24.8</c:v>
                </c:pt>
                <c:pt idx="675">
                  <c:v>26.6</c:v>
                </c:pt>
                <c:pt idx="676">
                  <c:v>27.5</c:v>
                </c:pt>
                <c:pt idx="677">
                  <c:v>26.8</c:v>
                </c:pt>
                <c:pt idx="678">
                  <c:v>25.3</c:v>
                </c:pt>
                <c:pt idx="679">
                  <c:v>24</c:v>
                </c:pt>
                <c:pt idx="680">
                  <c:v>23.3</c:v>
                </c:pt>
                <c:pt idx="681">
                  <c:v>23.7</c:v>
                </c:pt>
                <c:pt idx="682">
                  <c:v>24.9</c:v>
                </c:pt>
                <c:pt idx="683">
                  <c:v>26.4</c:v>
                </c:pt>
                <c:pt idx="684">
                  <c:v>27.7</c:v>
                </c:pt>
                <c:pt idx="685">
                  <c:v>28.3</c:v>
                </c:pt>
                <c:pt idx="686">
                  <c:v>28.3</c:v>
                </c:pt>
                <c:pt idx="687">
                  <c:v>28.1</c:v>
                </c:pt>
                <c:pt idx="688">
                  <c:v>28.1</c:v>
                </c:pt>
                <c:pt idx="689">
                  <c:v>28.6</c:v>
                </c:pt>
                <c:pt idx="690">
                  <c:v>29.8</c:v>
                </c:pt>
                <c:pt idx="691">
                  <c:v>31.6</c:v>
                </c:pt>
                <c:pt idx="692">
                  <c:v>33.9</c:v>
                </c:pt>
                <c:pt idx="693">
                  <c:v>36.5</c:v>
                </c:pt>
                <c:pt idx="694">
                  <c:v>39.1</c:v>
                </c:pt>
                <c:pt idx="695">
                  <c:v>41.5</c:v>
                </c:pt>
                <c:pt idx="696">
                  <c:v>43.3</c:v>
                </c:pt>
                <c:pt idx="697">
                  <c:v>44.5</c:v>
                </c:pt>
                <c:pt idx="698">
                  <c:v>45.1</c:v>
                </c:pt>
                <c:pt idx="699">
                  <c:v>45.1</c:v>
                </c:pt>
                <c:pt idx="700">
                  <c:v>43.9</c:v>
                </c:pt>
                <c:pt idx="701">
                  <c:v>41.4</c:v>
                </c:pt>
                <c:pt idx="702">
                  <c:v>38.4</c:v>
                </c:pt>
                <c:pt idx="703">
                  <c:v>35.5</c:v>
                </c:pt>
                <c:pt idx="704">
                  <c:v>32.9</c:v>
                </c:pt>
                <c:pt idx="705">
                  <c:v>31.3</c:v>
                </c:pt>
                <c:pt idx="706">
                  <c:v>30.7</c:v>
                </c:pt>
                <c:pt idx="707">
                  <c:v>31</c:v>
                </c:pt>
                <c:pt idx="708">
                  <c:v>32.200000000000003</c:v>
                </c:pt>
                <c:pt idx="709">
                  <c:v>34</c:v>
                </c:pt>
                <c:pt idx="710">
                  <c:v>36</c:v>
                </c:pt>
                <c:pt idx="711">
                  <c:v>37.9</c:v>
                </c:pt>
                <c:pt idx="712">
                  <c:v>39.9</c:v>
                </c:pt>
                <c:pt idx="713">
                  <c:v>41.6</c:v>
                </c:pt>
                <c:pt idx="714">
                  <c:v>43.1</c:v>
                </c:pt>
                <c:pt idx="715">
                  <c:v>44.3</c:v>
                </c:pt>
                <c:pt idx="716">
                  <c:v>45</c:v>
                </c:pt>
                <c:pt idx="717">
                  <c:v>45.5</c:v>
                </c:pt>
                <c:pt idx="718">
                  <c:v>45.8</c:v>
                </c:pt>
                <c:pt idx="719">
                  <c:v>46</c:v>
                </c:pt>
                <c:pt idx="720">
                  <c:v>46.1</c:v>
                </c:pt>
                <c:pt idx="721">
                  <c:v>46.2</c:v>
                </c:pt>
                <c:pt idx="722">
                  <c:v>46.1</c:v>
                </c:pt>
                <c:pt idx="723">
                  <c:v>45.7</c:v>
                </c:pt>
                <c:pt idx="724">
                  <c:v>45</c:v>
                </c:pt>
                <c:pt idx="725">
                  <c:v>44.3</c:v>
                </c:pt>
                <c:pt idx="726">
                  <c:v>44.7</c:v>
                </c:pt>
                <c:pt idx="727">
                  <c:v>46.8</c:v>
                </c:pt>
                <c:pt idx="728">
                  <c:v>50.1</c:v>
                </c:pt>
                <c:pt idx="729">
                  <c:v>53.6</c:v>
                </c:pt>
                <c:pt idx="730">
                  <c:v>56.9</c:v>
                </c:pt>
                <c:pt idx="731">
                  <c:v>59.4</c:v>
                </c:pt>
                <c:pt idx="732">
                  <c:v>60.2</c:v>
                </c:pt>
                <c:pt idx="733">
                  <c:v>59.3</c:v>
                </c:pt>
                <c:pt idx="734">
                  <c:v>57.5</c:v>
                </c:pt>
                <c:pt idx="735">
                  <c:v>55.4</c:v>
                </c:pt>
                <c:pt idx="736">
                  <c:v>52.5</c:v>
                </c:pt>
                <c:pt idx="737">
                  <c:v>47.9</c:v>
                </c:pt>
                <c:pt idx="738">
                  <c:v>41.4</c:v>
                </c:pt>
                <c:pt idx="739">
                  <c:v>34.4</c:v>
                </c:pt>
                <c:pt idx="740">
                  <c:v>30</c:v>
                </c:pt>
                <c:pt idx="741">
                  <c:v>27</c:v>
                </c:pt>
                <c:pt idx="742">
                  <c:v>26.5</c:v>
                </c:pt>
                <c:pt idx="743">
                  <c:v>28.7</c:v>
                </c:pt>
                <c:pt idx="744">
                  <c:v>33.799999999999997</c:v>
                </c:pt>
                <c:pt idx="745">
                  <c:v>40.299999999999997</c:v>
                </c:pt>
                <c:pt idx="746">
                  <c:v>46.6</c:v>
                </c:pt>
                <c:pt idx="747">
                  <c:v>50.4</c:v>
                </c:pt>
                <c:pt idx="748">
                  <c:v>54</c:v>
                </c:pt>
                <c:pt idx="749">
                  <c:v>56.9</c:v>
                </c:pt>
                <c:pt idx="750">
                  <c:v>59.1</c:v>
                </c:pt>
                <c:pt idx="751">
                  <c:v>60.6</c:v>
                </c:pt>
                <c:pt idx="752">
                  <c:v>61.7</c:v>
                </c:pt>
                <c:pt idx="753">
                  <c:v>62.6</c:v>
                </c:pt>
                <c:pt idx="754">
                  <c:v>63.1</c:v>
                </c:pt>
                <c:pt idx="755">
                  <c:v>62.9</c:v>
                </c:pt>
                <c:pt idx="756">
                  <c:v>61.7</c:v>
                </c:pt>
                <c:pt idx="757">
                  <c:v>59.4</c:v>
                </c:pt>
                <c:pt idx="758">
                  <c:v>56.6</c:v>
                </c:pt>
                <c:pt idx="759">
                  <c:v>53.7</c:v>
                </c:pt>
                <c:pt idx="760">
                  <c:v>50.7</c:v>
                </c:pt>
                <c:pt idx="761">
                  <c:v>47.7</c:v>
                </c:pt>
                <c:pt idx="762">
                  <c:v>45</c:v>
                </c:pt>
                <c:pt idx="763">
                  <c:v>43.1</c:v>
                </c:pt>
                <c:pt idx="764">
                  <c:v>41.9</c:v>
                </c:pt>
                <c:pt idx="765">
                  <c:v>41.6</c:v>
                </c:pt>
                <c:pt idx="766">
                  <c:v>41.3</c:v>
                </c:pt>
                <c:pt idx="767">
                  <c:v>40.9</c:v>
                </c:pt>
                <c:pt idx="768">
                  <c:v>41.8</c:v>
                </c:pt>
                <c:pt idx="769">
                  <c:v>42.1</c:v>
                </c:pt>
                <c:pt idx="770">
                  <c:v>41.8</c:v>
                </c:pt>
                <c:pt idx="771">
                  <c:v>41.3</c:v>
                </c:pt>
                <c:pt idx="772">
                  <c:v>41.5</c:v>
                </c:pt>
                <c:pt idx="773">
                  <c:v>43.5</c:v>
                </c:pt>
                <c:pt idx="774">
                  <c:v>46.5</c:v>
                </c:pt>
                <c:pt idx="775">
                  <c:v>49.7</c:v>
                </c:pt>
                <c:pt idx="776">
                  <c:v>52.6</c:v>
                </c:pt>
                <c:pt idx="777">
                  <c:v>55</c:v>
                </c:pt>
                <c:pt idx="778">
                  <c:v>56.5</c:v>
                </c:pt>
                <c:pt idx="779">
                  <c:v>57.1</c:v>
                </c:pt>
                <c:pt idx="780">
                  <c:v>57.3</c:v>
                </c:pt>
                <c:pt idx="781">
                  <c:v>57</c:v>
                </c:pt>
                <c:pt idx="782">
                  <c:v>56.3</c:v>
                </c:pt>
                <c:pt idx="783">
                  <c:v>55.2</c:v>
                </c:pt>
                <c:pt idx="784">
                  <c:v>53.9</c:v>
                </c:pt>
                <c:pt idx="785">
                  <c:v>52.6</c:v>
                </c:pt>
                <c:pt idx="786">
                  <c:v>51.4</c:v>
                </c:pt>
                <c:pt idx="787">
                  <c:v>50.1</c:v>
                </c:pt>
                <c:pt idx="788">
                  <c:v>51.5</c:v>
                </c:pt>
                <c:pt idx="789">
                  <c:v>53.1</c:v>
                </c:pt>
                <c:pt idx="790">
                  <c:v>54.8</c:v>
                </c:pt>
                <c:pt idx="791">
                  <c:v>56.6</c:v>
                </c:pt>
                <c:pt idx="792">
                  <c:v>58.5</c:v>
                </c:pt>
                <c:pt idx="793">
                  <c:v>60.6</c:v>
                </c:pt>
                <c:pt idx="794">
                  <c:v>62.8</c:v>
                </c:pt>
                <c:pt idx="795">
                  <c:v>64.900000000000006</c:v>
                </c:pt>
                <c:pt idx="796">
                  <c:v>67</c:v>
                </c:pt>
                <c:pt idx="797">
                  <c:v>69.099999999999994</c:v>
                </c:pt>
                <c:pt idx="798">
                  <c:v>70.900000000000006</c:v>
                </c:pt>
                <c:pt idx="799">
                  <c:v>72.2</c:v>
                </c:pt>
                <c:pt idx="800">
                  <c:v>72.8</c:v>
                </c:pt>
                <c:pt idx="801">
                  <c:v>72.8</c:v>
                </c:pt>
                <c:pt idx="802">
                  <c:v>71.900000000000006</c:v>
                </c:pt>
                <c:pt idx="803">
                  <c:v>70.5</c:v>
                </c:pt>
                <c:pt idx="804">
                  <c:v>68.8</c:v>
                </c:pt>
                <c:pt idx="805">
                  <c:v>67.099999999999994</c:v>
                </c:pt>
                <c:pt idx="806">
                  <c:v>65.400000000000006</c:v>
                </c:pt>
                <c:pt idx="807">
                  <c:v>63.9</c:v>
                </c:pt>
                <c:pt idx="808">
                  <c:v>62.8</c:v>
                </c:pt>
                <c:pt idx="809">
                  <c:v>61.8</c:v>
                </c:pt>
                <c:pt idx="810">
                  <c:v>61</c:v>
                </c:pt>
                <c:pt idx="811">
                  <c:v>60.4</c:v>
                </c:pt>
                <c:pt idx="812">
                  <c:v>60</c:v>
                </c:pt>
                <c:pt idx="813">
                  <c:v>60.2</c:v>
                </c:pt>
                <c:pt idx="814">
                  <c:v>61.4</c:v>
                </c:pt>
                <c:pt idx="815">
                  <c:v>63.3</c:v>
                </c:pt>
                <c:pt idx="816">
                  <c:v>65.5</c:v>
                </c:pt>
                <c:pt idx="817">
                  <c:v>67.400000000000006</c:v>
                </c:pt>
                <c:pt idx="818">
                  <c:v>68.5</c:v>
                </c:pt>
                <c:pt idx="819">
                  <c:v>68.7</c:v>
                </c:pt>
                <c:pt idx="820">
                  <c:v>68.099999999999994</c:v>
                </c:pt>
                <c:pt idx="821">
                  <c:v>67.3</c:v>
                </c:pt>
                <c:pt idx="822">
                  <c:v>66.5</c:v>
                </c:pt>
                <c:pt idx="823">
                  <c:v>65.900000000000006</c:v>
                </c:pt>
                <c:pt idx="824">
                  <c:v>65.5</c:v>
                </c:pt>
                <c:pt idx="825">
                  <c:v>64.900000000000006</c:v>
                </c:pt>
                <c:pt idx="826">
                  <c:v>64.099999999999994</c:v>
                </c:pt>
                <c:pt idx="827">
                  <c:v>63</c:v>
                </c:pt>
                <c:pt idx="828">
                  <c:v>62.1</c:v>
                </c:pt>
                <c:pt idx="829">
                  <c:v>61.6</c:v>
                </c:pt>
                <c:pt idx="830">
                  <c:v>61.7</c:v>
                </c:pt>
                <c:pt idx="831">
                  <c:v>62.3</c:v>
                </c:pt>
                <c:pt idx="832">
                  <c:v>63.5</c:v>
                </c:pt>
                <c:pt idx="833">
                  <c:v>65.3</c:v>
                </c:pt>
                <c:pt idx="834">
                  <c:v>67.3</c:v>
                </c:pt>
                <c:pt idx="835">
                  <c:v>69.3</c:v>
                </c:pt>
                <c:pt idx="836">
                  <c:v>71.400000000000006</c:v>
                </c:pt>
                <c:pt idx="837">
                  <c:v>73.5</c:v>
                </c:pt>
                <c:pt idx="838">
                  <c:v>75.599999999999994</c:v>
                </c:pt>
                <c:pt idx="839">
                  <c:v>77.7</c:v>
                </c:pt>
                <c:pt idx="840">
                  <c:v>79.7</c:v>
                </c:pt>
                <c:pt idx="841">
                  <c:v>81.5</c:v>
                </c:pt>
                <c:pt idx="842">
                  <c:v>83.1</c:v>
                </c:pt>
                <c:pt idx="843">
                  <c:v>84.6</c:v>
                </c:pt>
                <c:pt idx="844">
                  <c:v>86</c:v>
                </c:pt>
                <c:pt idx="845">
                  <c:v>87.4</c:v>
                </c:pt>
                <c:pt idx="846">
                  <c:v>88.7</c:v>
                </c:pt>
                <c:pt idx="847">
                  <c:v>89.6</c:v>
                </c:pt>
                <c:pt idx="848">
                  <c:v>90</c:v>
                </c:pt>
                <c:pt idx="849">
                  <c:v>90</c:v>
                </c:pt>
                <c:pt idx="850">
                  <c:v>90</c:v>
                </c:pt>
                <c:pt idx="851">
                  <c:v>90</c:v>
                </c:pt>
                <c:pt idx="852">
                  <c:v>90</c:v>
                </c:pt>
                <c:pt idx="853">
                  <c:v>90</c:v>
                </c:pt>
                <c:pt idx="854">
                  <c:v>90</c:v>
                </c:pt>
                <c:pt idx="855">
                  <c:v>90</c:v>
                </c:pt>
                <c:pt idx="856">
                  <c:v>90</c:v>
                </c:pt>
                <c:pt idx="857">
                  <c:v>90</c:v>
                </c:pt>
                <c:pt idx="858">
                  <c:v>90</c:v>
                </c:pt>
                <c:pt idx="859">
                  <c:v>90</c:v>
                </c:pt>
                <c:pt idx="860">
                  <c:v>90</c:v>
                </c:pt>
                <c:pt idx="861">
                  <c:v>90</c:v>
                </c:pt>
                <c:pt idx="862">
                  <c:v>90</c:v>
                </c:pt>
                <c:pt idx="863">
                  <c:v>90</c:v>
                </c:pt>
                <c:pt idx="864">
                  <c:v>90</c:v>
                </c:pt>
                <c:pt idx="865">
                  <c:v>90</c:v>
                </c:pt>
                <c:pt idx="866">
                  <c:v>90</c:v>
                </c:pt>
                <c:pt idx="867">
                  <c:v>90</c:v>
                </c:pt>
                <c:pt idx="868">
                  <c:v>90</c:v>
                </c:pt>
                <c:pt idx="869">
                  <c:v>90</c:v>
                </c:pt>
                <c:pt idx="870">
                  <c:v>90</c:v>
                </c:pt>
                <c:pt idx="871">
                  <c:v>90</c:v>
                </c:pt>
                <c:pt idx="872">
                  <c:v>90</c:v>
                </c:pt>
                <c:pt idx="873">
                  <c:v>90</c:v>
                </c:pt>
                <c:pt idx="874">
                  <c:v>90</c:v>
                </c:pt>
                <c:pt idx="875">
                  <c:v>90</c:v>
                </c:pt>
                <c:pt idx="876">
                  <c:v>90</c:v>
                </c:pt>
                <c:pt idx="877">
                  <c:v>90</c:v>
                </c:pt>
                <c:pt idx="878">
                  <c:v>90</c:v>
                </c:pt>
                <c:pt idx="879">
                  <c:v>90</c:v>
                </c:pt>
                <c:pt idx="880">
                  <c:v>90</c:v>
                </c:pt>
                <c:pt idx="881">
                  <c:v>90</c:v>
                </c:pt>
                <c:pt idx="882">
                  <c:v>90</c:v>
                </c:pt>
                <c:pt idx="883">
                  <c:v>90</c:v>
                </c:pt>
                <c:pt idx="884">
                  <c:v>90</c:v>
                </c:pt>
                <c:pt idx="885">
                  <c:v>90</c:v>
                </c:pt>
                <c:pt idx="886">
                  <c:v>90</c:v>
                </c:pt>
                <c:pt idx="887">
                  <c:v>90</c:v>
                </c:pt>
                <c:pt idx="888">
                  <c:v>90</c:v>
                </c:pt>
                <c:pt idx="889">
                  <c:v>90</c:v>
                </c:pt>
                <c:pt idx="890">
                  <c:v>90</c:v>
                </c:pt>
                <c:pt idx="891">
                  <c:v>90</c:v>
                </c:pt>
                <c:pt idx="892">
                  <c:v>89.6</c:v>
                </c:pt>
                <c:pt idx="893">
                  <c:v>87</c:v>
                </c:pt>
                <c:pt idx="894">
                  <c:v>84.1</c:v>
                </c:pt>
                <c:pt idx="895">
                  <c:v>81.2</c:v>
                </c:pt>
                <c:pt idx="896">
                  <c:v>78.400000000000006</c:v>
                </c:pt>
                <c:pt idx="897">
                  <c:v>75.7</c:v>
                </c:pt>
                <c:pt idx="898">
                  <c:v>73.2</c:v>
                </c:pt>
                <c:pt idx="899">
                  <c:v>71.099999999999994</c:v>
                </c:pt>
                <c:pt idx="900">
                  <c:v>69.5</c:v>
                </c:pt>
                <c:pt idx="901">
                  <c:v>68.3</c:v>
                </c:pt>
                <c:pt idx="902">
                  <c:v>67.3</c:v>
                </c:pt>
                <c:pt idx="903">
                  <c:v>66.099999999999994</c:v>
                </c:pt>
                <c:pt idx="904">
                  <c:v>63.9</c:v>
                </c:pt>
                <c:pt idx="905">
                  <c:v>60.2</c:v>
                </c:pt>
                <c:pt idx="906">
                  <c:v>54.9</c:v>
                </c:pt>
                <c:pt idx="907">
                  <c:v>48.1</c:v>
                </c:pt>
                <c:pt idx="908">
                  <c:v>40.9</c:v>
                </c:pt>
                <c:pt idx="909">
                  <c:v>36</c:v>
                </c:pt>
                <c:pt idx="910">
                  <c:v>33.9</c:v>
                </c:pt>
                <c:pt idx="911">
                  <c:v>33.9</c:v>
                </c:pt>
                <c:pt idx="912">
                  <c:v>36.5</c:v>
                </c:pt>
                <c:pt idx="913">
                  <c:v>41</c:v>
                </c:pt>
                <c:pt idx="914">
                  <c:v>45.3</c:v>
                </c:pt>
                <c:pt idx="915">
                  <c:v>49.2</c:v>
                </c:pt>
                <c:pt idx="916">
                  <c:v>51.5</c:v>
                </c:pt>
                <c:pt idx="917">
                  <c:v>53.2</c:v>
                </c:pt>
                <c:pt idx="918">
                  <c:v>53.9</c:v>
                </c:pt>
                <c:pt idx="919">
                  <c:v>53.9</c:v>
                </c:pt>
                <c:pt idx="920">
                  <c:v>53.7</c:v>
                </c:pt>
                <c:pt idx="921">
                  <c:v>53.7</c:v>
                </c:pt>
                <c:pt idx="922">
                  <c:v>54.3</c:v>
                </c:pt>
                <c:pt idx="923">
                  <c:v>55.4</c:v>
                </c:pt>
                <c:pt idx="924">
                  <c:v>56.8</c:v>
                </c:pt>
                <c:pt idx="925">
                  <c:v>58.1</c:v>
                </c:pt>
                <c:pt idx="926">
                  <c:v>58.9</c:v>
                </c:pt>
                <c:pt idx="927">
                  <c:v>58.2</c:v>
                </c:pt>
                <c:pt idx="928">
                  <c:v>55.8</c:v>
                </c:pt>
                <c:pt idx="929">
                  <c:v>52.6</c:v>
                </c:pt>
                <c:pt idx="930">
                  <c:v>49.2</c:v>
                </c:pt>
                <c:pt idx="931">
                  <c:v>47.6</c:v>
                </c:pt>
                <c:pt idx="932">
                  <c:v>48.4</c:v>
                </c:pt>
                <c:pt idx="933">
                  <c:v>51.8</c:v>
                </c:pt>
                <c:pt idx="934">
                  <c:v>55.7</c:v>
                </c:pt>
                <c:pt idx="935">
                  <c:v>59.6</c:v>
                </c:pt>
                <c:pt idx="936">
                  <c:v>63</c:v>
                </c:pt>
                <c:pt idx="937">
                  <c:v>65.900000000000006</c:v>
                </c:pt>
                <c:pt idx="938">
                  <c:v>68.099999999999994</c:v>
                </c:pt>
                <c:pt idx="939">
                  <c:v>69.8</c:v>
                </c:pt>
                <c:pt idx="940">
                  <c:v>71.099999999999994</c:v>
                </c:pt>
                <c:pt idx="941">
                  <c:v>72.099999999999994</c:v>
                </c:pt>
                <c:pt idx="942">
                  <c:v>72.900000000000006</c:v>
                </c:pt>
                <c:pt idx="943">
                  <c:v>73.7</c:v>
                </c:pt>
                <c:pt idx="944">
                  <c:v>74.400000000000006</c:v>
                </c:pt>
                <c:pt idx="945">
                  <c:v>75.099999999999994</c:v>
                </c:pt>
                <c:pt idx="946">
                  <c:v>75.8</c:v>
                </c:pt>
                <c:pt idx="947">
                  <c:v>76.5</c:v>
                </c:pt>
                <c:pt idx="948">
                  <c:v>77.2</c:v>
                </c:pt>
                <c:pt idx="949">
                  <c:v>77.8</c:v>
                </c:pt>
                <c:pt idx="950">
                  <c:v>78.5</c:v>
                </c:pt>
                <c:pt idx="951">
                  <c:v>79.2</c:v>
                </c:pt>
                <c:pt idx="952">
                  <c:v>80</c:v>
                </c:pt>
                <c:pt idx="953">
                  <c:v>81</c:v>
                </c:pt>
                <c:pt idx="954">
                  <c:v>82</c:v>
                </c:pt>
                <c:pt idx="955">
                  <c:v>83</c:v>
                </c:pt>
                <c:pt idx="956">
                  <c:v>83.7</c:v>
                </c:pt>
                <c:pt idx="957">
                  <c:v>84.2</c:v>
                </c:pt>
                <c:pt idx="958">
                  <c:v>84.4</c:v>
                </c:pt>
                <c:pt idx="959">
                  <c:v>84.5</c:v>
                </c:pt>
                <c:pt idx="960">
                  <c:v>84.4</c:v>
                </c:pt>
                <c:pt idx="961">
                  <c:v>84.1</c:v>
                </c:pt>
                <c:pt idx="962">
                  <c:v>83.7</c:v>
                </c:pt>
                <c:pt idx="963">
                  <c:v>83.2</c:v>
                </c:pt>
                <c:pt idx="964">
                  <c:v>82.8</c:v>
                </c:pt>
                <c:pt idx="965">
                  <c:v>82.6</c:v>
                </c:pt>
                <c:pt idx="966">
                  <c:v>82.5</c:v>
                </c:pt>
                <c:pt idx="967">
                  <c:v>82.4</c:v>
                </c:pt>
                <c:pt idx="968">
                  <c:v>82.3</c:v>
                </c:pt>
                <c:pt idx="969">
                  <c:v>82.2</c:v>
                </c:pt>
                <c:pt idx="970">
                  <c:v>82.2</c:v>
                </c:pt>
                <c:pt idx="971">
                  <c:v>82.2</c:v>
                </c:pt>
                <c:pt idx="972">
                  <c:v>82.1</c:v>
                </c:pt>
                <c:pt idx="973">
                  <c:v>81.900000000000006</c:v>
                </c:pt>
                <c:pt idx="974">
                  <c:v>81.599999999999994</c:v>
                </c:pt>
                <c:pt idx="975">
                  <c:v>81.3</c:v>
                </c:pt>
                <c:pt idx="976">
                  <c:v>81.099999999999994</c:v>
                </c:pt>
                <c:pt idx="977">
                  <c:v>80.8</c:v>
                </c:pt>
                <c:pt idx="978">
                  <c:v>80.599999999999994</c:v>
                </c:pt>
                <c:pt idx="979">
                  <c:v>80.400000000000006</c:v>
                </c:pt>
                <c:pt idx="980">
                  <c:v>80.099999999999994</c:v>
                </c:pt>
                <c:pt idx="981">
                  <c:v>79.7</c:v>
                </c:pt>
                <c:pt idx="982">
                  <c:v>78.599999999999994</c:v>
                </c:pt>
                <c:pt idx="983">
                  <c:v>76.8</c:v>
                </c:pt>
                <c:pt idx="984">
                  <c:v>73.7</c:v>
                </c:pt>
                <c:pt idx="985">
                  <c:v>69.400000000000006</c:v>
                </c:pt>
                <c:pt idx="986">
                  <c:v>64</c:v>
                </c:pt>
                <c:pt idx="987">
                  <c:v>58.6</c:v>
                </c:pt>
                <c:pt idx="988">
                  <c:v>53.2</c:v>
                </c:pt>
                <c:pt idx="989">
                  <c:v>47.8</c:v>
                </c:pt>
                <c:pt idx="990">
                  <c:v>42.4</c:v>
                </c:pt>
                <c:pt idx="991">
                  <c:v>37</c:v>
                </c:pt>
                <c:pt idx="992">
                  <c:v>33</c:v>
                </c:pt>
                <c:pt idx="993">
                  <c:v>30.9</c:v>
                </c:pt>
                <c:pt idx="994">
                  <c:v>30.9</c:v>
                </c:pt>
                <c:pt idx="995">
                  <c:v>33.5</c:v>
                </c:pt>
                <c:pt idx="996">
                  <c:v>38</c:v>
                </c:pt>
                <c:pt idx="997">
                  <c:v>42.5</c:v>
                </c:pt>
                <c:pt idx="998">
                  <c:v>47</c:v>
                </c:pt>
                <c:pt idx="999">
                  <c:v>51</c:v>
                </c:pt>
                <c:pt idx="1000">
                  <c:v>53.5</c:v>
                </c:pt>
                <c:pt idx="1001">
                  <c:v>55.1</c:v>
                </c:pt>
                <c:pt idx="1002">
                  <c:v>56.4</c:v>
                </c:pt>
                <c:pt idx="1003">
                  <c:v>57.3</c:v>
                </c:pt>
                <c:pt idx="1004">
                  <c:v>58.1</c:v>
                </c:pt>
                <c:pt idx="1005">
                  <c:v>58.8</c:v>
                </c:pt>
                <c:pt idx="1006">
                  <c:v>59.4</c:v>
                </c:pt>
                <c:pt idx="1007">
                  <c:v>59.8</c:v>
                </c:pt>
                <c:pt idx="1008">
                  <c:v>59.7</c:v>
                </c:pt>
                <c:pt idx="1009">
                  <c:v>59.4</c:v>
                </c:pt>
                <c:pt idx="1010">
                  <c:v>59.2</c:v>
                </c:pt>
                <c:pt idx="1011">
                  <c:v>59.2</c:v>
                </c:pt>
                <c:pt idx="1012">
                  <c:v>59.6</c:v>
                </c:pt>
                <c:pt idx="1013">
                  <c:v>60</c:v>
                </c:pt>
                <c:pt idx="1014">
                  <c:v>60.5</c:v>
                </c:pt>
                <c:pt idx="1015">
                  <c:v>61</c:v>
                </c:pt>
                <c:pt idx="1016">
                  <c:v>61.2</c:v>
                </c:pt>
                <c:pt idx="1017">
                  <c:v>61.3</c:v>
                </c:pt>
                <c:pt idx="1018">
                  <c:v>61.4</c:v>
                </c:pt>
                <c:pt idx="1019">
                  <c:v>61.7</c:v>
                </c:pt>
                <c:pt idx="1020">
                  <c:v>62.3</c:v>
                </c:pt>
                <c:pt idx="1021">
                  <c:v>63.1</c:v>
                </c:pt>
                <c:pt idx="1022">
                  <c:v>63.6</c:v>
                </c:pt>
                <c:pt idx="1023">
                  <c:v>63.9</c:v>
                </c:pt>
                <c:pt idx="1024">
                  <c:v>63.8</c:v>
                </c:pt>
                <c:pt idx="1025">
                  <c:v>63.6</c:v>
                </c:pt>
                <c:pt idx="1026">
                  <c:v>63.3</c:v>
                </c:pt>
                <c:pt idx="1027">
                  <c:v>62.8</c:v>
                </c:pt>
                <c:pt idx="1028">
                  <c:v>61.9</c:v>
                </c:pt>
                <c:pt idx="1029">
                  <c:v>60.5</c:v>
                </c:pt>
                <c:pt idx="1030">
                  <c:v>58.6</c:v>
                </c:pt>
                <c:pt idx="1031">
                  <c:v>56.5</c:v>
                </c:pt>
                <c:pt idx="1032">
                  <c:v>54.6</c:v>
                </c:pt>
                <c:pt idx="1033">
                  <c:v>53.8</c:v>
                </c:pt>
                <c:pt idx="1034">
                  <c:v>54.5</c:v>
                </c:pt>
                <c:pt idx="1035">
                  <c:v>56.1</c:v>
                </c:pt>
                <c:pt idx="1036">
                  <c:v>57.9</c:v>
                </c:pt>
                <c:pt idx="1037">
                  <c:v>59.7</c:v>
                </c:pt>
                <c:pt idx="1038">
                  <c:v>61.2</c:v>
                </c:pt>
                <c:pt idx="1039">
                  <c:v>62.3</c:v>
                </c:pt>
                <c:pt idx="1040">
                  <c:v>63.1</c:v>
                </c:pt>
                <c:pt idx="1041">
                  <c:v>63.6</c:v>
                </c:pt>
                <c:pt idx="1042">
                  <c:v>63.5</c:v>
                </c:pt>
                <c:pt idx="1043">
                  <c:v>62.7</c:v>
                </c:pt>
                <c:pt idx="1044">
                  <c:v>60.9</c:v>
                </c:pt>
                <c:pt idx="1045">
                  <c:v>58.7</c:v>
                </c:pt>
                <c:pt idx="1046">
                  <c:v>56.4</c:v>
                </c:pt>
                <c:pt idx="1047">
                  <c:v>54.5</c:v>
                </c:pt>
                <c:pt idx="1048">
                  <c:v>53.3</c:v>
                </c:pt>
                <c:pt idx="1049">
                  <c:v>53</c:v>
                </c:pt>
                <c:pt idx="1050">
                  <c:v>53.5</c:v>
                </c:pt>
                <c:pt idx="1051">
                  <c:v>54.6</c:v>
                </c:pt>
                <c:pt idx="1052">
                  <c:v>56.1</c:v>
                </c:pt>
                <c:pt idx="1053">
                  <c:v>57.6</c:v>
                </c:pt>
                <c:pt idx="1054">
                  <c:v>58.9</c:v>
                </c:pt>
                <c:pt idx="1055">
                  <c:v>59.8</c:v>
                </c:pt>
                <c:pt idx="1056">
                  <c:v>60.3</c:v>
                </c:pt>
                <c:pt idx="1057">
                  <c:v>60.7</c:v>
                </c:pt>
                <c:pt idx="1058">
                  <c:v>61.3</c:v>
                </c:pt>
                <c:pt idx="1059">
                  <c:v>62.4</c:v>
                </c:pt>
                <c:pt idx="1060">
                  <c:v>64.099999999999994</c:v>
                </c:pt>
                <c:pt idx="1061">
                  <c:v>66.2</c:v>
                </c:pt>
                <c:pt idx="1062">
                  <c:v>68.099999999999994</c:v>
                </c:pt>
                <c:pt idx="1063">
                  <c:v>69.7</c:v>
                </c:pt>
                <c:pt idx="1064">
                  <c:v>70.400000000000006</c:v>
                </c:pt>
                <c:pt idx="1065">
                  <c:v>70.7</c:v>
                </c:pt>
                <c:pt idx="1066">
                  <c:v>70.7</c:v>
                </c:pt>
                <c:pt idx="1067">
                  <c:v>70.7</c:v>
                </c:pt>
                <c:pt idx="1068">
                  <c:v>70.7</c:v>
                </c:pt>
                <c:pt idx="1069">
                  <c:v>70.599999999999994</c:v>
                </c:pt>
                <c:pt idx="1070">
                  <c:v>70.5</c:v>
                </c:pt>
                <c:pt idx="1071">
                  <c:v>70.400000000000006</c:v>
                </c:pt>
                <c:pt idx="1072">
                  <c:v>70.2</c:v>
                </c:pt>
                <c:pt idx="1073">
                  <c:v>70.099999999999994</c:v>
                </c:pt>
                <c:pt idx="1074">
                  <c:v>69.8</c:v>
                </c:pt>
                <c:pt idx="1075">
                  <c:v>69.5</c:v>
                </c:pt>
                <c:pt idx="1076">
                  <c:v>69.099999999999994</c:v>
                </c:pt>
                <c:pt idx="1077">
                  <c:v>69.099999999999994</c:v>
                </c:pt>
                <c:pt idx="1078">
                  <c:v>69.5</c:v>
                </c:pt>
                <c:pt idx="1079">
                  <c:v>70.3</c:v>
                </c:pt>
                <c:pt idx="1080">
                  <c:v>71.2</c:v>
                </c:pt>
                <c:pt idx="1081">
                  <c:v>72</c:v>
                </c:pt>
                <c:pt idx="1082">
                  <c:v>72.599999999999994</c:v>
                </c:pt>
                <c:pt idx="1083">
                  <c:v>72.8</c:v>
                </c:pt>
                <c:pt idx="1084">
                  <c:v>72.7</c:v>
                </c:pt>
                <c:pt idx="1085">
                  <c:v>72</c:v>
                </c:pt>
                <c:pt idx="1086">
                  <c:v>70.400000000000006</c:v>
                </c:pt>
                <c:pt idx="1087">
                  <c:v>67.7</c:v>
                </c:pt>
                <c:pt idx="1088">
                  <c:v>64.400000000000006</c:v>
                </c:pt>
                <c:pt idx="1089">
                  <c:v>61</c:v>
                </c:pt>
                <c:pt idx="1090">
                  <c:v>57.6</c:v>
                </c:pt>
                <c:pt idx="1091">
                  <c:v>54</c:v>
                </c:pt>
                <c:pt idx="1092">
                  <c:v>49.7</c:v>
                </c:pt>
                <c:pt idx="1093">
                  <c:v>44.4</c:v>
                </c:pt>
                <c:pt idx="1094">
                  <c:v>38.200000000000003</c:v>
                </c:pt>
                <c:pt idx="1095">
                  <c:v>31.2</c:v>
                </c:pt>
                <c:pt idx="1096">
                  <c:v>24</c:v>
                </c:pt>
                <c:pt idx="1097">
                  <c:v>16.8</c:v>
                </c:pt>
                <c:pt idx="1098">
                  <c:v>10.4</c:v>
                </c:pt>
                <c:pt idx="1099">
                  <c:v>5.7</c:v>
                </c:pt>
                <c:pt idx="1100">
                  <c:v>2.8</c:v>
                </c:pt>
                <c:pt idx="1101">
                  <c:v>1.6</c:v>
                </c:pt>
                <c:pt idx="1102">
                  <c:v>0.3</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2.2999999999999998</c:v>
                </c:pt>
                <c:pt idx="1134">
                  <c:v>7.2</c:v>
                </c:pt>
                <c:pt idx="1135">
                  <c:v>14.6</c:v>
                </c:pt>
                <c:pt idx="1136">
                  <c:v>23.5</c:v>
                </c:pt>
                <c:pt idx="1137">
                  <c:v>33</c:v>
                </c:pt>
                <c:pt idx="1138">
                  <c:v>42.7</c:v>
                </c:pt>
                <c:pt idx="1139">
                  <c:v>51.8</c:v>
                </c:pt>
                <c:pt idx="1140">
                  <c:v>59.4</c:v>
                </c:pt>
                <c:pt idx="1141">
                  <c:v>65.3</c:v>
                </c:pt>
                <c:pt idx="1142">
                  <c:v>69.599999999999994</c:v>
                </c:pt>
                <c:pt idx="1143">
                  <c:v>72.3</c:v>
                </c:pt>
                <c:pt idx="1144">
                  <c:v>73.900000000000006</c:v>
                </c:pt>
                <c:pt idx="1145">
                  <c:v>75</c:v>
                </c:pt>
                <c:pt idx="1146">
                  <c:v>75.7</c:v>
                </c:pt>
                <c:pt idx="1147">
                  <c:v>76.5</c:v>
                </c:pt>
                <c:pt idx="1148">
                  <c:v>77.3</c:v>
                </c:pt>
                <c:pt idx="1149">
                  <c:v>78.2</c:v>
                </c:pt>
                <c:pt idx="1150">
                  <c:v>78.900000000000006</c:v>
                </c:pt>
                <c:pt idx="1151">
                  <c:v>79.400000000000006</c:v>
                </c:pt>
                <c:pt idx="1152">
                  <c:v>79.599999999999994</c:v>
                </c:pt>
                <c:pt idx="1153">
                  <c:v>79.3</c:v>
                </c:pt>
                <c:pt idx="1154">
                  <c:v>78.8</c:v>
                </c:pt>
                <c:pt idx="1155">
                  <c:v>78.099999999999994</c:v>
                </c:pt>
                <c:pt idx="1156">
                  <c:v>77.5</c:v>
                </c:pt>
                <c:pt idx="1157">
                  <c:v>77.2</c:v>
                </c:pt>
                <c:pt idx="1158">
                  <c:v>77.2</c:v>
                </c:pt>
                <c:pt idx="1159">
                  <c:v>77.5</c:v>
                </c:pt>
                <c:pt idx="1160">
                  <c:v>77.900000000000006</c:v>
                </c:pt>
                <c:pt idx="1161">
                  <c:v>78.5</c:v>
                </c:pt>
                <c:pt idx="1162">
                  <c:v>79.099999999999994</c:v>
                </c:pt>
                <c:pt idx="1163">
                  <c:v>79.599999999999994</c:v>
                </c:pt>
                <c:pt idx="1164">
                  <c:v>80</c:v>
                </c:pt>
                <c:pt idx="1165">
                  <c:v>80.2</c:v>
                </c:pt>
                <c:pt idx="1166">
                  <c:v>80.3</c:v>
                </c:pt>
                <c:pt idx="1167">
                  <c:v>80.099999999999994</c:v>
                </c:pt>
                <c:pt idx="1168">
                  <c:v>79.8</c:v>
                </c:pt>
                <c:pt idx="1169">
                  <c:v>79.5</c:v>
                </c:pt>
                <c:pt idx="1170">
                  <c:v>79.099999999999994</c:v>
                </c:pt>
                <c:pt idx="1171">
                  <c:v>78.8</c:v>
                </c:pt>
                <c:pt idx="1172">
                  <c:v>78.599999999999994</c:v>
                </c:pt>
                <c:pt idx="1173">
                  <c:v>78.400000000000006</c:v>
                </c:pt>
                <c:pt idx="1174">
                  <c:v>78.3</c:v>
                </c:pt>
                <c:pt idx="1175">
                  <c:v>78</c:v>
                </c:pt>
                <c:pt idx="1176">
                  <c:v>76.7</c:v>
                </c:pt>
                <c:pt idx="1177">
                  <c:v>73.7</c:v>
                </c:pt>
                <c:pt idx="1178">
                  <c:v>69.5</c:v>
                </c:pt>
                <c:pt idx="1179">
                  <c:v>64.8</c:v>
                </c:pt>
                <c:pt idx="1180">
                  <c:v>60.3</c:v>
                </c:pt>
                <c:pt idx="1181">
                  <c:v>56.2</c:v>
                </c:pt>
                <c:pt idx="1182">
                  <c:v>52.5</c:v>
                </c:pt>
                <c:pt idx="1183">
                  <c:v>49</c:v>
                </c:pt>
                <c:pt idx="1184">
                  <c:v>45.2</c:v>
                </c:pt>
                <c:pt idx="1185">
                  <c:v>40.799999999999997</c:v>
                </c:pt>
                <c:pt idx="1186">
                  <c:v>35.4</c:v>
                </c:pt>
                <c:pt idx="1187">
                  <c:v>29.4</c:v>
                </c:pt>
                <c:pt idx="1188">
                  <c:v>23.4</c:v>
                </c:pt>
                <c:pt idx="1189">
                  <c:v>17.7</c:v>
                </c:pt>
                <c:pt idx="1190">
                  <c:v>12.6</c:v>
                </c:pt>
                <c:pt idx="1191">
                  <c:v>8</c:v>
                </c:pt>
                <c:pt idx="1192">
                  <c:v>4.0999999999999996</c:v>
                </c:pt>
                <c:pt idx="1193">
                  <c:v>1.3</c:v>
                </c:pt>
                <c:pt idx="1194">
                  <c:v>0</c:v>
                </c:pt>
                <c:pt idx="1195">
                  <c:v>0</c:v>
                </c:pt>
                <c:pt idx="1196">
                  <c:v>0</c:v>
                </c:pt>
                <c:pt idx="1197">
                  <c:v>0</c:v>
                </c:pt>
                <c:pt idx="1198">
                  <c:v>0</c:v>
                </c:pt>
                <c:pt idx="1199">
                  <c:v>0</c:v>
                </c:pt>
                <c:pt idx="1200">
                  <c:v>0</c:v>
                </c:pt>
              </c:numCache>
            </c:numRef>
          </c:val>
          <c:smooth val="0"/>
          <c:extLst>
            <c:ext xmlns:c16="http://schemas.microsoft.com/office/drawing/2014/chart" uri="{C3380CC4-5D6E-409C-BE32-E72D297353CC}">
              <c16:uniqueId val="{00000006-177D-40E4-8406-094D7D8A0447}"/>
            </c:ext>
          </c:extLst>
        </c:ser>
        <c:ser>
          <c:idx val="7"/>
          <c:order val="6"/>
          <c:tx>
            <c:strRef>
              <c:f>WMTC!$I$10</c:f>
              <c:strCache>
                <c:ptCount val="1"/>
                <c:pt idx="0">
                  <c:v>Class1-25</c:v>
                </c:pt>
              </c:strCache>
            </c:strRef>
          </c:tx>
          <c:spPr>
            <a:ln w="28575" cap="rnd">
              <a:solidFill>
                <a:schemeClr val="accent2">
                  <a:lumMod val="60000"/>
                </a:schemeClr>
              </a:solidFill>
              <a:round/>
            </a:ln>
            <a:effectLst/>
          </c:spPr>
          <c:marker>
            <c:symbol val="none"/>
          </c:marker>
          <c:cat>
            <c:numRef>
              <c:f>WMTC!$B$11:$B$1811</c:f>
              <c:numCache>
                <c:formatCode>General</c:formatCode>
                <c:ptCount val="18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numCache>
            </c:numRef>
          </c:cat>
          <c:val>
            <c:numRef>
              <c:f>WMTC!$I$11:$I$1811</c:f>
              <c:numCache>
                <c:formatCode>General</c:formatCode>
                <c:ptCount val="18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c:v>
                </c:pt>
                <c:pt idx="23">
                  <c:v>2.6</c:v>
                </c:pt>
                <c:pt idx="24">
                  <c:v>4.8</c:v>
                </c:pt>
                <c:pt idx="25">
                  <c:v>7.2</c:v>
                </c:pt>
                <c:pt idx="26">
                  <c:v>9.6</c:v>
                </c:pt>
                <c:pt idx="27">
                  <c:v>12</c:v>
                </c:pt>
                <c:pt idx="28">
                  <c:v>14.3</c:v>
                </c:pt>
                <c:pt idx="29">
                  <c:v>16.600000000000001</c:v>
                </c:pt>
                <c:pt idx="30">
                  <c:v>18.899999999999999</c:v>
                </c:pt>
                <c:pt idx="31">
                  <c:v>21.2</c:v>
                </c:pt>
                <c:pt idx="32">
                  <c:v>23.5</c:v>
                </c:pt>
                <c:pt idx="33">
                  <c:v>25.6</c:v>
                </c:pt>
                <c:pt idx="34">
                  <c:v>27.1</c:v>
                </c:pt>
                <c:pt idx="35">
                  <c:v>28</c:v>
                </c:pt>
                <c:pt idx="36">
                  <c:v>28.7</c:v>
                </c:pt>
                <c:pt idx="37">
                  <c:v>29.2</c:v>
                </c:pt>
                <c:pt idx="38">
                  <c:v>29.8</c:v>
                </c:pt>
                <c:pt idx="39">
                  <c:v>30.3</c:v>
                </c:pt>
                <c:pt idx="40">
                  <c:v>29.6</c:v>
                </c:pt>
                <c:pt idx="41">
                  <c:v>28.7</c:v>
                </c:pt>
                <c:pt idx="42">
                  <c:v>27.9</c:v>
                </c:pt>
                <c:pt idx="43">
                  <c:v>27.4</c:v>
                </c:pt>
                <c:pt idx="44">
                  <c:v>27.3</c:v>
                </c:pt>
                <c:pt idx="45">
                  <c:v>27.3</c:v>
                </c:pt>
                <c:pt idx="46">
                  <c:v>27.4</c:v>
                </c:pt>
                <c:pt idx="47">
                  <c:v>27.5</c:v>
                </c:pt>
                <c:pt idx="48">
                  <c:v>27.6</c:v>
                </c:pt>
                <c:pt idx="49">
                  <c:v>27.6</c:v>
                </c:pt>
                <c:pt idx="50">
                  <c:v>27.6</c:v>
                </c:pt>
                <c:pt idx="51">
                  <c:v>27.8</c:v>
                </c:pt>
                <c:pt idx="52">
                  <c:v>28.1</c:v>
                </c:pt>
                <c:pt idx="53">
                  <c:v>28.5</c:v>
                </c:pt>
                <c:pt idx="54">
                  <c:v>28.9</c:v>
                </c:pt>
                <c:pt idx="55">
                  <c:v>29.2</c:v>
                </c:pt>
                <c:pt idx="56">
                  <c:v>29.4</c:v>
                </c:pt>
                <c:pt idx="57">
                  <c:v>29.7</c:v>
                </c:pt>
                <c:pt idx="58">
                  <c:v>30</c:v>
                </c:pt>
                <c:pt idx="59">
                  <c:v>30.5</c:v>
                </c:pt>
                <c:pt idx="60">
                  <c:v>30.6</c:v>
                </c:pt>
                <c:pt idx="61">
                  <c:v>29.6</c:v>
                </c:pt>
                <c:pt idx="62">
                  <c:v>26.9</c:v>
                </c:pt>
                <c:pt idx="63">
                  <c:v>23</c:v>
                </c:pt>
                <c:pt idx="64">
                  <c:v>18.600000000000001</c:v>
                </c:pt>
                <c:pt idx="65">
                  <c:v>14.1</c:v>
                </c:pt>
                <c:pt idx="66">
                  <c:v>9.3000000000000007</c:v>
                </c:pt>
                <c:pt idx="67">
                  <c:v>4.8</c:v>
                </c:pt>
                <c:pt idx="68">
                  <c:v>1.9</c:v>
                </c:pt>
                <c:pt idx="69">
                  <c:v>0</c:v>
                </c:pt>
                <c:pt idx="70">
                  <c:v>0</c:v>
                </c:pt>
                <c:pt idx="71">
                  <c:v>0</c:v>
                </c:pt>
                <c:pt idx="72">
                  <c:v>0</c:v>
                </c:pt>
                <c:pt idx="73">
                  <c:v>0</c:v>
                </c:pt>
                <c:pt idx="74">
                  <c:v>1.7</c:v>
                </c:pt>
                <c:pt idx="75">
                  <c:v>5.8</c:v>
                </c:pt>
                <c:pt idx="76">
                  <c:v>11.8</c:v>
                </c:pt>
                <c:pt idx="77">
                  <c:v>17.3</c:v>
                </c:pt>
                <c:pt idx="78">
                  <c:v>22</c:v>
                </c:pt>
                <c:pt idx="79">
                  <c:v>26.2</c:v>
                </c:pt>
                <c:pt idx="80">
                  <c:v>29.4</c:v>
                </c:pt>
                <c:pt idx="81">
                  <c:v>31.1</c:v>
                </c:pt>
                <c:pt idx="82">
                  <c:v>32.9</c:v>
                </c:pt>
                <c:pt idx="83">
                  <c:v>34.700000000000003</c:v>
                </c:pt>
                <c:pt idx="84">
                  <c:v>34.799999999999997</c:v>
                </c:pt>
                <c:pt idx="85">
                  <c:v>34.799999999999997</c:v>
                </c:pt>
                <c:pt idx="86">
                  <c:v>34.9</c:v>
                </c:pt>
                <c:pt idx="87">
                  <c:v>35.4</c:v>
                </c:pt>
                <c:pt idx="88">
                  <c:v>36.200000000000003</c:v>
                </c:pt>
                <c:pt idx="89">
                  <c:v>37.1</c:v>
                </c:pt>
                <c:pt idx="90">
                  <c:v>38</c:v>
                </c:pt>
                <c:pt idx="91">
                  <c:v>38.700000000000003</c:v>
                </c:pt>
                <c:pt idx="92">
                  <c:v>38.9</c:v>
                </c:pt>
                <c:pt idx="93">
                  <c:v>38.9</c:v>
                </c:pt>
                <c:pt idx="94">
                  <c:v>38.799999999999997</c:v>
                </c:pt>
                <c:pt idx="95">
                  <c:v>38.5</c:v>
                </c:pt>
                <c:pt idx="96">
                  <c:v>38.1</c:v>
                </c:pt>
                <c:pt idx="97">
                  <c:v>37.5</c:v>
                </c:pt>
                <c:pt idx="98">
                  <c:v>37</c:v>
                </c:pt>
                <c:pt idx="99">
                  <c:v>36.700000000000003</c:v>
                </c:pt>
                <c:pt idx="100">
                  <c:v>36.5</c:v>
                </c:pt>
                <c:pt idx="101">
                  <c:v>36.5</c:v>
                </c:pt>
                <c:pt idx="102">
                  <c:v>36.6</c:v>
                </c:pt>
                <c:pt idx="103">
                  <c:v>36.799999999999997</c:v>
                </c:pt>
                <c:pt idx="104">
                  <c:v>37</c:v>
                </c:pt>
                <c:pt idx="105">
                  <c:v>37.1</c:v>
                </c:pt>
                <c:pt idx="106">
                  <c:v>37.299999999999997</c:v>
                </c:pt>
                <c:pt idx="107">
                  <c:v>37.4</c:v>
                </c:pt>
                <c:pt idx="108">
                  <c:v>37.5</c:v>
                </c:pt>
                <c:pt idx="109">
                  <c:v>37.4</c:v>
                </c:pt>
                <c:pt idx="110">
                  <c:v>36.9</c:v>
                </c:pt>
                <c:pt idx="111">
                  <c:v>36</c:v>
                </c:pt>
                <c:pt idx="112">
                  <c:v>34.799999999999997</c:v>
                </c:pt>
                <c:pt idx="113">
                  <c:v>31.9</c:v>
                </c:pt>
                <c:pt idx="114">
                  <c:v>29</c:v>
                </c:pt>
                <c:pt idx="115">
                  <c:v>26.9</c:v>
                </c:pt>
                <c:pt idx="116">
                  <c:v>24.7</c:v>
                </c:pt>
                <c:pt idx="117">
                  <c:v>25.4</c:v>
                </c:pt>
                <c:pt idx="118">
                  <c:v>26.4</c:v>
                </c:pt>
                <c:pt idx="119">
                  <c:v>27.7</c:v>
                </c:pt>
                <c:pt idx="120">
                  <c:v>29.4</c:v>
                </c:pt>
                <c:pt idx="121">
                  <c:v>31.2</c:v>
                </c:pt>
                <c:pt idx="122">
                  <c:v>33</c:v>
                </c:pt>
                <c:pt idx="123">
                  <c:v>34.4</c:v>
                </c:pt>
                <c:pt idx="124">
                  <c:v>35.200000000000003</c:v>
                </c:pt>
                <c:pt idx="125">
                  <c:v>35.4</c:v>
                </c:pt>
                <c:pt idx="126">
                  <c:v>35.200000000000003</c:v>
                </c:pt>
                <c:pt idx="127">
                  <c:v>34.700000000000003</c:v>
                </c:pt>
                <c:pt idx="128">
                  <c:v>33.9</c:v>
                </c:pt>
                <c:pt idx="129">
                  <c:v>32.4</c:v>
                </c:pt>
                <c:pt idx="130">
                  <c:v>29.8</c:v>
                </c:pt>
                <c:pt idx="131">
                  <c:v>26.1</c:v>
                </c:pt>
                <c:pt idx="132">
                  <c:v>22.1</c:v>
                </c:pt>
                <c:pt idx="133">
                  <c:v>18.600000000000001</c:v>
                </c:pt>
                <c:pt idx="134">
                  <c:v>16.8</c:v>
                </c:pt>
                <c:pt idx="135">
                  <c:v>17.7</c:v>
                </c:pt>
                <c:pt idx="136">
                  <c:v>21.1</c:v>
                </c:pt>
                <c:pt idx="137">
                  <c:v>25.4</c:v>
                </c:pt>
                <c:pt idx="138">
                  <c:v>29.2</c:v>
                </c:pt>
                <c:pt idx="139">
                  <c:v>31.6</c:v>
                </c:pt>
                <c:pt idx="140">
                  <c:v>32.1</c:v>
                </c:pt>
                <c:pt idx="141">
                  <c:v>31.6</c:v>
                </c:pt>
                <c:pt idx="142">
                  <c:v>30.7</c:v>
                </c:pt>
                <c:pt idx="143">
                  <c:v>29.7</c:v>
                </c:pt>
                <c:pt idx="144">
                  <c:v>28.1</c:v>
                </c:pt>
                <c:pt idx="145">
                  <c:v>25</c:v>
                </c:pt>
                <c:pt idx="146">
                  <c:v>20.3</c:v>
                </c:pt>
                <c:pt idx="147">
                  <c:v>15</c:v>
                </c:pt>
                <c:pt idx="148">
                  <c:v>9.6999999999999993</c:v>
                </c:pt>
                <c:pt idx="149">
                  <c:v>5</c:v>
                </c:pt>
                <c:pt idx="150">
                  <c:v>1.6</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0.4</c:v>
                </c:pt>
                <c:pt idx="186">
                  <c:v>1.8</c:v>
                </c:pt>
                <c:pt idx="187">
                  <c:v>5.4</c:v>
                </c:pt>
                <c:pt idx="188">
                  <c:v>11.1</c:v>
                </c:pt>
                <c:pt idx="189">
                  <c:v>16.7</c:v>
                </c:pt>
                <c:pt idx="190">
                  <c:v>21.3</c:v>
                </c:pt>
                <c:pt idx="191">
                  <c:v>24.8</c:v>
                </c:pt>
                <c:pt idx="192">
                  <c:v>28.4</c:v>
                </c:pt>
                <c:pt idx="193">
                  <c:v>31.8</c:v>
                </c:pt>
                <c:pt idx="194">
                  <c:v>34.6</c:v>
                </c:pt>
                <c:pt idx="195">
                  <c:v>36.299999999999997</c:v>
                </c:pt>
                <c:pt idx="196">
                  <c:v>37.799999999999997</c:v>
                </c:pt>
                <c:pt idx="197">
                  <c:v>39.6</c:v>
                </c:pt>
                <c:pt idx="198">
                  <c:v>41.3</c:v>
                </c:pt>
                <c:pt idx="199">
                  <c:v>43.3</c:v>
                </c:pt>
                <c:pt idx="200">
                  <c:v>45</c:v>
                </c:pt>
                <c:pt idx="201">
                  <c:v>45</c:v>
                </c:pt>
                <c:pt idx="202">
                  <c:v>45</c:v>
                </c:pt>
                <c:pt idx="203">
                  <c:v>45</c:v>
                </c:pt>
                <c:pt idx="204">
                  <c:v>45</c:v>
                </c:pt>
                <c:pt idx="205">
                  <c:v>45</c:v>
                </c:pt>
                <c:pt idx="206">
                  <c:v>45</c:v>
                </c:pt>
                <c:pt idx="207">
                  <c:v>45</c:v>
                </c:pt>
                <c:pt idx="208">
                  <c:v>45</c:v>
                </c:pt>
                <c:pt idx="209">
                  <c:v>45</c:v>
                </c:pt>
                <c:pt idx="210">
                  <c:v>45</c:v>
                </c:pt>
                <c:pt idx="211">
                  <c:v>45</c:v>
                </c:pt>
                <c:pt idx="212">
                  <c:v>45</c:v>
                </c:pt>
                <c:pt idx="213">
                  <c:v>45</c:v>
                </c:pt>
                <c:pt idx="214">
                  <c:v>45</c:v>
                </c:pt>
                <c:pt idx="215">
                  <c:v>45</c:v>
                </c:pt>
                <c:pt idx="216">
                  <c:v>45</c:v>
                </c:pt>
                <c:pt idx="217">
                  <c:v>45</c:v>
                </c:pt>
                <c:pt idx="218">
                  <c:v>45</c:v>
                </c:pt>
                <c:pt idx="219">
                  <c:v>45</c:v>
                </c:pt>
                <c:pt idx="220">
                  <c:v>45</c:v>
                </c:pt>
                <c:pt idx="221">
                  <c:v>45</c:v>
                </c:pt>
                <c:pt idx="222">
                  <c:v>45</c:v>
                </c:pt>
                <c:pt idx="223">
                  <c:v>45</c:v>
                </c:pt>
                <c:pt idx="224">
                  <c:v>45</c:v>
                </c:pt>
                <c:pt idx="225">
                  <c:v>45</c:v>
                </c:pt>
                <c:pt idx="226">
                  <c:v>45</c:v>
                </c:pt>
                <c:pt idx="227">
                  <c:v>45</c:v>
                </c:pt>
                <c:pt idx="228">
                  <c:v>45</c:v>
                </c:pt>
                <c:pt idx="229">
                  <c:v>45</c:v>
                </c:pt>
                <c:pt idx="230">
                  <c:v>45</c:v>
                </c:pt>
                <c:pt idx="231">
                  <c:v>45</c:v>
                </c:pt>
                <c:pt idx="232">
                  <c:v>45</c:v>
                </c:pt>
                <c:pt idx="233">
                  <c:v>45</c:v>
                </c:pt>
                <c:pt idx="234">
                  <c:v>45</c:v>
                </c:pt>
                <c:pt idx="235">
                  <c:v>45</c:v>
                </c:pt>
                <c:pt idx="236">
                  <c:v>44.4</c:v>
                </c:pt>
                <c:pt idx="237">
                  <c:v>43.5</c:v>
                </c:pt>
                <c:pt idx="238">
                  <c:v>43.2</c:v>
                </c:pt>
                <c:pt idx="239">
                  <c:v>43.3</c:v>
                </c:pt>
                <c:pt idx="240">
                  <c:v>43.7</c:v>
                </c:pt>
                <c:pt idx="241">
                  <c:v>43.9</c:v>
                </c:pt>
                <c:pt idx="242">
                  <c:v>43.8</c:v>
                </c:pt>
                <c:pt idx="243">
                  <c:v>43</c:v>
                </c:pt>
                <c:pt idx="244">
                  <c:v>40.9</c:v>
                </c:pt>
                <c:pt idx="245">
                  <c:v>36.9</c:v>
                </c:pt>
                <c:pt idx="246">
                  <c:v>32.1</c:v>
                </c:pt>
                <c:pt idx="247">
                  <c:v>26.6</c:v>
                </c:pt>
                <c:pt idx="248">
                  <c:v>21.8</c:v>
                </c:pt>
                <c:pt idx="249">
                  <c:v>17.2</c:v>
                </c:pt>
                <c:pt idx="250">
                  <c:v>13.7</c:v>
                </c:pt>
                <c:pt idx="251">
                  <c:v>10.3</c:v>
                </c:pt>
                <c:pt idx="252">
                  <c:v>7</c:v>
                </c:pt>
                <c:pt idx="253">
                  <c:v>3.5</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0.5</c:v>
                </c:pt>
                <c:pt idx="268">
                  <c:v>2.9</c:v>
                </c:pt>
                <c:pt idx="269">
                  <c:v>8.1999999999999993</c:v>
                </c:pt>
                <c:pt idx="270">
                  <c:v>13.2</c:v>
                </c:pt>
                <c:pt idx="271">
                  <c:v>17.8</c:v>
                </c:pt>
                <c:pt idx="272">
                  <c:v>21.4</c:v>
                </c:pt>
                <c:pt idx="273">
                  <c:v>24.1</c:v>
                </c:pt>
                <c:pt idx="274">
                  <c:v>26.4</c:v>
                </c:pt>
                <c:pt idx="275">
                  <c:v>28.4</c:v>
                </c:pt>
                <c:pt idx="276">
                  <c:v>29.9</c:v>
                </c:pt>
                <c:pt idx="277">
                  <c:v>30.5</c:v>
                </c:pt>
                <c:pt idx="278">
                  <c:v>30.5</c:v>
                </c:pt>
                <c:pt idx="279">
                  <c:v>30.3</c:v>
                </c:pt>
                <c:pt idx="280">
                  <c:v>30.2</c:v>
                </c:pt>
                <c:pt idx="281">
                  <c:v>30.1</c:v>
                </c:pt>
                <c:pt idx="282">
                  <c:v>30.1</c:v>
                </c:pt>
                <c:pt idx="283">
                  <c:v>30.1</c:v>
                </c:pt>
                <c:pt idx="284">
                  <c:v>30.2</c:v>
                </c:pt>
                <c:pt idx="285">
                  <c:v>30.2</c:v>
                </c:pt>
                <c:pt idx="286">
                  <c:v>30.2</c:v>
                </c:pt>
                <c:pt idx="287">
                  <c:v>30.2</c:v>
                </c:pt>
                <c:pt idx="288">
                  <c:v>30.5</c:v>
                </c:pt>
                <c:pt idx="289">
                  <c:v>31</c:v>
                </c:pt>
                <c:pt idx="290">
                  <c:v>31.9</c:v>
                </c:pt>
                <c:pt idx="291">
                  <c:v>32.799999999999997</c:v>
                </c:pt>
                <c:pt idx="292">
                  <c:v>33.700000000000003</c:v>
                </c:pt>
                <c:pt idx="293">
                  <c:v>34.5</c:v>
                </c:pt>
                <c:pt idx="294">
                  <c:v>35.1</c:v>
                </c:pt>
                <c:pt idx="295">
                  <c:v>35.5</c:v>
                </c:pt>
                <c:pt idx="296">
                  <c:v>35.6</c:v>
                </c:pt>
                <c:pt idx="297">
                  <c:v>35.4</c:v>
                </c:pt>
                <c:pt idx="298">
                  <c:v>35</c:v>
                </c:pt>
                <c:pt idx="299">
                  <c:v>34</c:v>
                </c:pt>
                <c:pt idx="300">
                  <c:v>32.4</c:v>
                </c:pt>
                <c:pt idx="301">
                  <c:v>30.6</c:v>
                </c:pt>
                <c:pt idx="302">
                  <c:v>29</c:v>
                </c:pt>
                <c:pt idx="303">
                  <c:v>27.8</c:v>
                </c:pt>
                <c:pt idx="304">
                  <c:v>27.2</c:v>
                </c:pt>
                <c:pt idx="305">
                  <c:v>26.9</c:v>
                </c:pt>
                <c:pt idx="306">
                  <c:v>26.5</c:v>
                </c:pt>
                <c:pt idx="307">
                  <c:v>26.1</c:v>
                </c:pt>
                <c:pt idx="308">
                  <c:v>25.7</c:v>
                </c:pt>
                <c:pt idx="309">
                  <c:v>25.5</c:v>
                </c:pt>
                <c:pt idx="310">
                  <c:v>25.7</c:v>
                </c:pt>
                <c:pt idx="311">
                  <c:v>26.4</c:v>
                </c:pt>
                <c:pt idx="312">
                  <c:v>27.3</c:v>
                </c:pt>
                <c:pt idx="313">
                  <c:v>28.1</c:v>
                </c:pt>
                <c:pt idx="314">
                  <c:v>27.9</c:v>
                </c:pt>
                <c:pt idx="315">
                  <c:v>26</c:v>
                </c:pt>
                <c:pt idx="316">
                  <c:v>22.7</c:v>
                </c:pt>
                <c:pt idx="317">
                  <c:v>19</c:v>
                </c:pt>
                <c:pt idx="318">
                  <c:v>16</c:v>
                </c:pt>
                <c:pt idx="319">
                  <c:v>14.6</c:v>
                </c:pt>
                <c:pt idx="320">
                  <c:v>15.2</c:v>
                </c:pt>
                <c:pt idx="321">
                  <c:v>16.899999999999999</c:v>
                </c:pt>
                <c:pt idx="322">
                  <c:v>19.3</c:v>
                </c:pt>
                <c:pt idx="323">
                  <c:v>22</c:v>
                </c:pt>
                <c:pt idx="324">
                  <c:v>24.6</c:v>
                </c:pt>
                <c:pt idx="325">
                  <c:v>26.8</c:v>
                </c:pt>
                <c:pt idx="326">
                  <c:v>27.9</c:v>
                </c:pt>
                <c:pt idx="327">
                  <c:v>28</c:v>
                </c:pt>
                <c:pt idx="328">
                  <c:v>27.7</c:v>
                </c:pt>
                <c:pt idx="329">
                  <c:v>27.1</c:v>
                </c:pt>
                <c:pt idx="330">
                  <c:v>26.8</c:v>
                </c:pt>
                <c:pt idx="331">
                  <c:v>26.6</c:v>
                </c:pt>
                <c:pt idx="332">
                  <c:v>26.8</c:v>
                </c:pt>
                <c:pt idx="333">
                  <c:v>27</c:v>
                </c:pt>
                <c:pt idx="334">
                  <c:v>27.2</c:v>
                </c:pt>
                <c:pt idx="335">
                  <c:v>27.4</c:v>
                </c:pt>
                <c:pt idx="336">
                  <c:v>27.5</c:v>
                </c:pt>
                <c:pt idx="337">
                  <c:v>27.7</c:v>
                </c:pt>
                <c:pt idx="338">
                  <c:v>27.9</c:v>
                </c:pt>
                <c:pt idx="339">
                  <c:v>28.1</c:v>
                </c:pt>
                <c:pt idx="340">
                  <c:v>28.3</c:v>
                </c:pt>
                <c:pt idx="341">
                  <c:v>28.6</c:v>
                </c:pt>
                <c:pt idx="342">
                  <c:v>29.1</c:v>
                </c:pt>
                <c:pt idx="343">
                  <c:v>29.6</c:v>
                </c:pt>
                <c:pt idx="344">
                  <c:v>30.1</c:v>
                </c:pt>
                <c:pt idx="345">
                  <c:v>30.6</c:v>
                </c:pt>
                <c:pt idx="346">
                  <c:v>30.8</c:v>
                </c:pt>
                <c:pt idx="347">
                  <c:v>30.8</c:v>
                </c:pt>
                <c:pt idx="348">
                  <c:v>30.8</c:v>
                </c:pt>
                <c:pt idx="349">
                  <c:v>30.8</c:v>
                </c:pt>
                <c:pt idx="350">
                  <c:v>30.8</c:v>
                </c:pt>
                <c:pt idx="351">
                  <c:v>30.8</c:v>
                </c:pt>
                <c:pt idx="352">
                  <c:v>30.8</c:v>
                </c:pt>
                <c:pt idx="353">
                  <c:v>30.8</c:v>
                </c:pt>
                <c:pt idx="354">
                  <c:v>30.9</c:v>
                </c:pt>
                <c:pt idx="355">
                  <c:v>30.9</c:v>
                </c:pt>
                <c:pt idx="356">
                  <c:v>30.9</c:v>
                </c:pt>
                <c:pt idx="357">
                  <c:v>30.8</c:v>
                </c:pt>
                <c:pt idx="358">
                  <c:v>30.4</c:v>
                </c:pt>
                <c:pt idx="359">
                  <c:v>29.6</c:v>
                </c:pt>
                <c:pt idx="360">
                  <c:v>28.4</c:v>
                </c:pt>
                <c:pt idx="361">
                  <c:v>27.1</c:v>
                </c:pt>
                <c:pt idx="362">
                  <c:v>26</c:v>
                </c:pt>
                <c:pt idx="363">
                  <c:v>25.4</c:v>
                </c:pt>
                <c:pt idx="364">
                  <c:v>25.5</c:v>
                </c:pt>
                <c:pt idx="365">
                  <c:v>26.3</c:v>
                </c:pt>
                <c:pt idx="366">
                  <c:v>27.3</c:v>
                </c:pt>
                <c:pt idx="367">
                  <c:v>28.3</c:v>
                </c:pt>
                <c:pt idx="368">
                  <c:v>29.2</c:v>
                </c:pt>
                <c:pt idx="369">
                  <c:v>29.5</c:v>
                </c:pt>
                <c:pt idx="370">
                  <c:v>29.4</c:v>
                </c:pt>
                <c:pt idx="371">
                  <c:v>28.9</c:v>
                </c:pt>
                <c:pt idx="372">
                  <c:v>28.1</c:v>
                </c:pt>
                <c:pt idx="373">
                  <c:v>27.1</c:v>
                </c:pt>
                <c:pt idx="374">
                  <c:v>26.3</c:v>
                </c:pt>
                <c:pt idx="375">
                  <c:v>25.7</c:v>
                </c:pt>
                <c:pt idx="376">
                  <c:v>25.5</c:v>
                </c:pt>
                <c:pt idx="377">
                  <c:v>25.6</c:v>
                </c:pt>
                <c:pt idx="378">
                  <c:v>25.9</c:v>
                </c:pt>
                <c:pt idx="379">
                  <c:v>26.3</c:v>
                </c:pt>
                <c:pt idx="380">
                  <c:v>26.9</c:v>
                </c:pt>
                <c:pt idx="381">
                  <c:v>27.6</c:v>
                </c:pt>
                <c:pt idx="382">
                  <c:v>28.4</c:v>
                </c:pt>
                <c:pt idx="383">
                  <c:v>29.3</c:v>
                </c:pt>
                <c:pt idx="384">
                  <c:v>30.1</c:v>
                </c:pt>
                <c:pt idx="385">
                  <c:v>30.4</c:v>
                </c:pt>
                <c:pt idx="386">
                  <c:v>30.2</c:v>
                </c:pt>
                <c:pt idx="387">
                  <c:v>29.5</c:v>
                </c:pt>
                <c:pt idx="388">
                  <c:v>28.6</c:v>
                </c:pt>
                <c:pt idx="389">
                  <c:v>27.9</c:v>
                </c:pt>
                <c:pt idx="390">
                  <c:v>27.5</c:v>
                </c:pt>
                <c:pt idx="391">
                  <c:v>27.2</c:v>
                </c:pt>
                <c:pt idx="392">
                  <c:v>26.9</c:v>
                </c:pt>
                <c:pt idx="393">
                  <c:v>26.4</c:v>
                </c:pt>
                <c:pt idx="394">
                  <c:v>25.7</c:v>
                </c:pt>
                <c:pt idx="395">
                  <c:v>24.9</c:v>
                </c:pt>
                <c:pt idx="396">
                  <c:v>21.4</c:v>
                </c:pt>
                <c:pt idx="397">
                  <c:v>15.9</c:v>
                </c:pt>
                <c:pt idx="398">
                  <c:v>9.9</c:v>
                </c:pt>
                <c:pt idx="399">
                  <c:v>4.9000000000000004</c:v>
                </c:pt>
                <c:pt idx="400">
                  <c:v>2.1</c:v>
                </c:pt>
                <c:pt idx="401">
                  <c:v>0.9</c:v>
                </c:pt>
                <c:pt idx="402">
                  <c:v>0</c:v>
                </c:pt>
                <c:pt idx="403">
                  <c:v>0</c:v>
                </c:pt>
                <c:pt idx="404">
                  <c:v>0</c:v>
                </c:pt>
                <c:pt idx="405">
                  <c:v>0</c:v>
                </c:pt>
                <c:pt idx="406">
                  <c:v>0</c:v>
                </c:pt>
                <c:pt idx="407">
                  <c:v>0</c:v>
                </c:pt>
                <c:pt idx="408">
                  <c:v>1.2</c:v>
                </c:pt>
                <c:pt idx="409">
                  <c:v>3.2</c:v>
                </c:pt>
                <c:pt idx="410">
                  <c:v>5.9</c:v>
                </c:pt>
                <c:pt idx="411">
                  <c:v>8.8000000000000007</c:v>
                </c:pt>
                <c:pt idx="412">
                  <c:v>12</c:v>
                </c:pt>
                <c:pt idx="413">
                  <c:v>15.4</c:v>
                </c:pt>
                <c:pt idx="414">
                  <c:v>18.899999999999999</c:v>
                </c:pt>
                <c:pt idx="415">
                  <c:v>22.1</c:v>
                </c:pt>
                <c:pt idx="416">
                  <c:v>24.7</c:v>
                </c:pt>
                <c:pt idx="417">
                  <c:v>26.8</c:v>
                </c:pt>
                <c:pt idx="418">
                  <c:v>28.7</c:v>
                </c:pt>
                <c:pt idx="419">
                  <c:v>30.6</c:v>
                </c:pt>
                <c:pt idx="420">
                  <c:v>32.4</c:v>
                </c:pt>
                <c:pt idx="421">
                  <c:v>34</c:v>
                </c:pt>
                <c:pt idx="422">
                  <c:v>35.4</c:v>
                </c:pt>
                <c:pt idx="423">
                  <c:v>36.5</c:v>
                </c:pt>
                <c:pt idx="424">
                  <c:v>37.5</c:v>
                </c:pt>
                <c:pt idx="425">
                  <c:v>38.6</c:v>
                </c:pt>
                <c:pt idx="426">
                  <c:v>39.6</c:v>
                </c:pt>
                <c:pt idx="427">
                  <c:v>40.700000000000003</c:v>
                </c:pt>
                <c:pt idx="428">
                  <c:v>41.4</c:v>
                </c:pt>
                <c:pt idx="429">
                  <c:v>41.7</c:v>
                </c:pt>
                <c:pt idx="430">
                  <c:v>41.4</c:v>
                </c:pt>
                <c:pt idx="431">
                  <c:v>40.9</c:v>
                </c:pt>
                <c:pt idx="432">
                  <c:v>40.5</c:v>
                </c:pt>
                <c:pt idx="433">
                  <c:v>40.200000000000003</c:v>
                </c:pt>
                <c:pt idx="434">
                  <c:v>40.1</c:v>
                </c:pt>
                <c:pt idx="435">
                  <c:v>40.1</c:v>
                </c:pt>
                <c:pt idx="436">
                  <c:v>39.799999999999997</c:v>
                </c:pt>
                <c:pt idx="437">
                  <c:v>38.9</c:v>
                </c:pt>
                <c:pt idx="438">
                  <c:v>37.4</c:v>
                </c:pt>
                <c:pt idx="439">
                  <c:v>35.799999999999997</c:v>
                </c:pt>
                <c:pt idx="440">
                  <c:v>34.1</c:v>
                </c:pt>
                <c:pt idx="441">
                  <c:v>32.5</c:v>
                </c:pt>
                <c:pt idx="442">
                  <c:v>30.9</c:v>
                </c:pt>
                <c:pt idx="443">
                  <c:v>29.4</c:v>
                </c:pt>
                <c:pt idx="444">
                  <c:v>27.9</c:v>
                </c:pt>
                <c:pt idx="445">
                  <c:v>26.5</c:v>
                </c:pt>
                <c:pt idx="446">
                  <c:v>25</c:v>
                </c:pt>
                <c:pt idx="447">
                  <c:v>23.4</c:v>
                </c:pt>
                <c:pt idx="448">
                  <c:v>21.8</c:v>
                </c:pt>
                <c:pt idx="449">
                  <c:v>20.3</c:v>
                </c:pt>
                <c:pt idx="450">
                  <c:v>19.3</c:v>
                </c:pt>
                <c:pt idx="451">
                  <c:v>18.7</c:v>
                </c:pt>
                <c:pt idx="452">
                  <c:v>18.3</c:v>
                </c:pt>
                <c:pt idx="453">
                  <c:v>17.8</c:v>
                </c:pt>
                <c:pt idx="454">
                  <c:v>17.399999999999999</c:v>
                </c:pt>
                <c:pt idx="455">
                  <c:v>16.8</c:v>
                </c:pt>
                <c:pt idx="456">
                  <c:v>16.3</c:v>
                </c:pt>
                <c:pt idx="457">
                  <c:v>16.5</c:v>
                </c:pt>
                <c:pt idx="458">
                  <c:v>17.600000000000001</c:v>
                </c:pt>
                <c:pt idx="459">
                  <c:v>19.2</c:v>
                </c:pt>
                <c:pt idx="460">
                  <c:v>20.8</c:v>
                </c:pt>
                <c:pt idx="461">
                  <c:v>22.2</c:v>
                </c:pt>
                <c:pt idx="462">
                  <c:v>23</c:v>
                </c:pt>
                <c:pt idx="463">
                  <c:v>23</c:v>
                </c:pt>
                <c:pt idx="464">
                  <c:v>22</c:v>
                </c:pt>
                <c:pt idx="465">
                  <c:v>20.100000000000001</c:v>
                </c:pt>
                <c:pt idx="466">
                  <c:v>17.7</c:v>
                </c:pt>
                <c:pt idx="467">
                  <c:v>15</c:v>
                </c:pt>
                <c:pt idx="468">
                  <c:v>12.1</c:v>
                </c:pt>
                <c:pt idx="469">
                  <c:v>9.1</c:v>
                </c:pt>
                <c:pt idx="470">
                  <c:v>6.2</c:v>
                </c:pt>
                <c:pt idx="471">
                  <c:v>3.6</c:v>
                </c:pt>
                <c:pt idx="472">
                  <c:v>1.8</c:v>
                </c:pt>
                <c:pt idx="473">
                  <c:v>0.8</c:v>
                </c:pt>
                <c:pt idx="474">
                  <c:v>0</c:v>
                </c:pt>
                <c:pt idx="475">
                  <c:v>0</c:v>
                </c:pt>
                <c:pt idx="476">
                  <c:v>0</c:v>
                </c:pt>
                <c:pt idx="477">
                  <c:v>0</c:v>
                </c:pt>
                <c:pt idx="478">
                  <c:v>0</c:v>
                </c:pt>
                <c:pt idx="479">
                  <c:v>0</c:v>
                </c:pt>
                <c:pt idx="480">
                  <c:v>0</c:v>
                </c:pt>
                <c:pt idx="481">
                  <c:v>0</c:v>
                </c:pt>
                <c:pt idx="482">
                  <c:v>0</c:v>
                </c:pt>
                <c:pt idx="483">
                  <c:v>0</c:v>
                </c:pt>
                <c:pt idx="484">
                  <c:v>0</c:v>
                </c:pt>
                <c:pt idx="485">
                  <c:v>0</c:v>
                </c:pt>
                <c:pt idx="486">
                  <c:v>1.4</c:v>
                </c:pt>
                <c:pt idx="487">
                  <c:v>4.5</c:v>
                </c:pt>
                <c:pt idx="488">
                  <c:v>8.8000000000000007</c:v>
                </c:pt>
                <c:pt idx="489">
                  <c:v>13.4</c:v>
                </c:pt>
                <c:pt idx="490">
                  <c:v>17.3</c:v>
                </c:pt>
                <c:pt idx="491">
                  <c:v>19.2</c:v>
                </c:pt>
                <c:pt idx="492">
                  <c:v>19.7</c:v>
                </c:pt>
                <c:pt idx="493">
                  <c:v>19.8</c:v>
                </c:pt>
                <c:pt idx="494">
                  <c:v>20.7</c:v>
                </c:pt>
                <c:pt idx="495">
                  <c:v>23.7</c:v>
                </c:pt>
                <c:pt idx="496">
                  <c:v>27.9</c:v>
                </c:pt>
                <c:pt idx="497">
                  <c:v>31.9</c:v>
                </c:pt>
                <c:pt idx="498">
                  <c:v>35.4</c:v>
                </c:pt>
                <c:pt idx="499">
                  <c:v>36.200000000000003</c:v>
                </c:pt>
                <c:pt idx="500">
                  <c:v>34.200000000000003</c:v>
                </c:pt>
                <c:pt idx="501">
                  <c:v>30.2</c:v>
                </c:pt>
                <c:pt idx="502">
                  <c:v>27.1</c:v>
                </c:pt>
                <c:pt idx="503">
                  <c:v>26.6</c:v>
                </c:pt>
                <c:pt idx="504">
                  <c:v>28.6</c:v>
                </c:pt>
                <c:pt idx="505">
                  <c:v>32.6</c:v>
                </c:pt>
                <c:pt idx="506">
                  <c:v>35.5</c:v>
                </c:pt>
                <c:pt idx="507">
                  <c:v>36.6</c:v>
                </c:pt>
                <c:pt idx="508">
                  <c:v>34.6</c:v>
                </c:pt>
                <c:pt idx="509">
                  <c:v>30</c:v>
                </c:pt>
                <c:pt idx="510">
                  <c:v>23.1</c:v>
                </c:pt>
                <c:pt idx="511">
                  <c:v>16.7</c:v>
                </c:pt>
                <c:pt idx="512">
                  <c:v>10.7</c:v>
                </c:pt>
                <c:pt idx="513">
                  <c:v>4.7</c:v>
                </c:pt>
                <c:pt idx="514">
                  <c:v>1.2</c:v>
                </c:pt>
                <c:pt idx="515">
                  <c:v>0</c:v>
                </c:pt>
                <c:pt idx="516">
                  <c:v>0</c:v>
                </c:pt>
                <c:pt idx="517">
                  <c:v>0</c:v>
                </c:pt>
                <c:pt idx="518">
                  <c:v>0</c:v>
                </c:pt>
                <c:pt idx="519">
                  <c:v>3</c:v>
                </c:pt>
                <c:pt idx="520">
                  <c:v>8.1999999999999993</c:v>
                </c:pt>
                <c:pt idx="521">
                  <c:v>14.3</c:v>
                </c:pt>
                <c:pt idx="522">
                  <c:v>19.3</c:v>
                </c:pt>
                <c:pt idx="523">
                  <c:v>23.5</c:v>
                </c:pt>
                <c:pt idx="524">
                  <c:v>27.3</c:v>
                </c:pt>
                <c:pt idx="525">
                  <c:v>30.8</c:v>
                </c:pt>
                <c:pt idx="526">
                  <c:v>33.700000000000003</c:v>
                </c:pt>
                <c:pt idx="527">
                  <c:v>35.200000000000003</c:v>
                </c:pt>
                <c:pt idx="528">
                  <c:v>35.200000000000003</c:v>
                </c:pt>
                <c:pt idx="529">
                  <c:v>32.5</c:v>
                </c:pt>
                <c:pt idx="530">
                  <c:v>27.9</c:v>
                </c:pt>
                <c:pt idx="531">
                  <c:v>23.2</c:v>
                </c:pt>
                <c:pt idx="532">
                  <c:v>18.5</c:v>
                </c:pt>
                <c:pt idx="533">
                  <c:v>13.8</c:v>
                </c:pt>
                <c:pt idx="534">
                  <c:v>9.1</c:v>
                </c:pt>
                <c:pt idx="535">
                  <c:v>4.5</c:v>
                </c:pt>
                <c:pt idx="536">
                  <c:v>2.2999999999999998</c:v>
                </c:pt>
                <c:pt idx="537">
                  <c:v>0</c:v>
                </c:pt>
                <c:pt idx="538">
                  <c:v>0</c:v>
                </c:pt>
                <c:pt idx="539">
                  <c:v>0</c:v>
                </c:pt>
                <c:pt idx="540">
                  <c:v>0</c:v>
                </c:pt>
                <c:pt idx="541">
                  <c:v>0</c:v>
                </c:pt>
                <c:pt idx="542">
                  <c:v>2.8</c:v>
                </c:pt>
                <c:pt idx="543">
                  <c:v>8.1</c:v>
                </c:pt>
                <c:pt idx="544">
                  <c:v>14.3</c:v>
                </c:pt>
                <c:pt idx="545">
                  <c:v>19.2</c:v>
                </c:pt>
                <c:pt idx="546">
                  <c:v>23.5</c:v>
                </c:pt>
                <c:pt idx="547">
                  <c:v>27.2</c:v>
                </c:pt>
                <c:pt idx="548">
                  <c:v>30.5</c:v>
                </c:pt>
                <c:pt idx="549">
                  <c:v>33.1</c:v>
                </c:pt>
                <c:pt idx="550">
                  <c:v>35.700000000000003</c:v>
                </c:pt>
                <c:pt idx="551">
                  <c:v>38.299999999999997</c:v>
                </c:pt>
                <c:pt idx="552">
                  <c:v>41</c:v>
                </c:pt>
                <c:pt idx="553">
                  <c:v>43.6</c:v>
                </c:pt>
                <c:pt idx="554">
                  <c:v>43.7</c:v>
                </c:pt>
                <c:pt idx="555">
                  <c:v>43.8</c:v>
                </c:pt>
                <c:pt idx="556">
                  <c:v>43.9</c:v>
                </c:pt>
                <c:pt idx="557">
                  <c:v>44</c:v>
                </c:pt>
                <c:pt idx="558">
                  <c:v>44.1</c:v>
                </c:pt>
                <c:pt idx="559">
                  <c:v>44.2</c:v>
                </c:pt>
                <c:pt idx="560">
                  <c:v>44.3</c:v>
                </c:pt>
                <c:pt idx="561">
                  <c:v>44.4</c:v>
                </c:pt>
                <c:pt idx="562">
                  <c:v>44.5</c:v>
                </c:pt>
                <c:pt idx="563">
                  <c:v>44.6</c:v>
                </c:pt>
                <c:pt idx="564">
                  <c:v>44.9</c:v>
                </c:pt>
                <c:pt idx="565">
                  <c:v>45</c:v>
                </c:pt>
                <c:pt idx="566">
                  <c:v>45</c:v>
                </c:pt>
                <c:pt idx="567">
                  <c:v>45</c:v>
                </c:pt>
                <c:pt idx="568">
                  <c:v>45</c:v>
                </c:pt>
                <c:pt idx="569">
                  <c:v>45</c:v>
                </c:pt>
                <c:pt idx="570">
                  <c:v>45</c:v>
                </c:pt>
                <c:pt idx="571">
                  <c:v>45</c:v>
                </c:pt>
                <c:pt idx="572">
                  <c:v>45</c:v>
                </c:pt>
                <c:pt idx="573">
                  <c:v>45</c:v>
                </c:pt>
                <c:pt idx="574">
                  <c:v>45</c:v>
                </c:pt>
                <c:pt idx="575">
                  <c:v>45</c:v>
                </c:pt>
                <c:pt idx="576">
                  <c:v>42.3</c:v>
                </c:pt>
                <c:pt idx="577">
                  <c:v>39.5</c:v>
                </c:pt>
                <c:pt idx="578">
                  <c:v>36.6</c:v>
                </c:pt>
                <c:pt idx="579">
                  <c:v>33.700000000000003</c:v>
                </c:pt>
                <c:pt idx="580">
                  <c:v>30.1</c:v>
                </c:pt>
                <c:pt idx="581">
                  <c:v>26</c:v>
                </c:pt>
                <c:pt idx="582">
                  <c:v>21.8</c:v>
                </c:pt>
                <c:pt idx="583">
                  <c:v>17.7</c:v>
                </c:pt>
                <c:pt idx="584">
                  <c:v>13.5</c:v>
                </c:pt>
                <c:pt idx="585">
                  <c:v>9.4</c:v>
                </c:pt>
                <c:pt idx="586">
                  <c:v>5.6</c:v>
                </c:pt>
                <c:pt idx="587">
                  <c:v>2.1</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numCache>
            </c:numRef>
          </c:val>
          <c:smooth val="0"/>
          <c:extLst>
            <c:ext xmlns:c16="http://schemas.microsoft.com/office/drawing/2014/chart" uri="{C3380CC4-5D6E-409C-BE32-E72D297353CC}">
              <c16:uniqueId val="{00000007-177D-40E4-8406-094D7D8A0447}"/>
            </c:ext>
          </c:extLst>
        </c:ser>
        <c:ser>
          <c:idx val="8"/>
          <c:order val="7"/>
          <c:tx>
            <c:strRef>
              <c:f>WMTC!$J$10</c:f>
              <c:strCache>
                <c:ptCount val="1"/>
                <c:pt idx="0">
                  <c:v>Class1-25</c:v>
                </c:pt>
              </c:strCache>
            </c:strRef>
          </c:tx>
          <c:spPr>
            <a:ln w="28575" cap="rnd">
              <a:solidFill>
                <a:schemeClr val="accent3">
                  <a:lumMod val="60000"/>
                </a:schemeClr>
              </a:solidFill>
              <a:round/>
            </a:ln>
            <a:effectLst/>
          </c:spPr>
          <c:marker>
            <c:symbol val="none"/>
          </c:marker>
          <c:cat>
            <c:numRef>
              <c:f>WMTC!$B$11:$B$1811</c:f>
              <c:numCache>
                <c:formatCode>General</c:formatCode>
                <c:ptCount val="18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numCache>
            </c:numRef>
          </c:cat>
          <c:val>
            <c:numRef>
              <c:f>WMTC!$J$11:$J$1811</c:f>
              <c:numCache>
                <c:formatCode>General</c:formatCode>
                <c:ptCount val="180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1</c:v>
                </c:pt>
                <c:pt idx="23">
                  <c:v>2.6</c:v>
                </c:pt>
                <c:pt idx="24">
                  <c:v>4.8</c:v>
                </c:pt>
                <c:pt idx="25">
                  <c:v>7.2</c:v>
                </c:pt>
                <c:pt idx="26">
                  <c:v>9.6</c:v>
                </c:pt>
                <c:pt idx="27">
                  <c:v>12</c:v>
                </c:pt>
                <c:pt idx="28">
                  <c:v>14.3</c:v>
                </c:pt>
                <c:pt idx="29">
                  <c:v>16.600000000000001</c:v>
                </c:pt>
                <c:pt idx="30">
                  <c:v>18.899999999999999</c:v>
                </c:pt>
                <c:pt idx="31">
                  <c:v>21.2</c:v>
                </c:pt>
                <c:pt idx="32">
                  <c:v>23.5</c:v>
                </c:pt>
                <c:pt idx="33">
                  <c:v>25</c:v>
                </c:pt>
                <c:pt idx="34">
                  <c:v>25</c:v>
                </c:pt>
                <c:pt idx="35">
                  <c:v>25</c:v>
                </c:pt>
                <c:pt idx="36">
                  <c:v>25</c:v>
                </c:pt>
                <c:pt idx="37">
                  <c:v>25</c:v>
                </c:pt>
                <c:pt idx="38">
                  <c:v>25</c:v>
                </c:pt>
                <c:pt idx="39">
                  <c:v>25</c:v>
                </c:pt>
                <c:pt idx="40">
                  <c:v>25</c:v>
                </c:pt>
                <c:pt idx="41">
                  <c:v>25</c:v>
                </c:pt>
                <c:pt idx="42">
                  <c:v>25</c:v>
                </c:pt>
                <c:pt idx="43">
                  <c:v>25</c:v>
                </c:pt>
                <c:pt idx="44">
                  <c:v>25</c:v>
                </c:pt>
                <c:pt idx="45">
                  <c:v>25</c:v>
                </c:pt>
                <c:pt idx="46">
                  <c:v>25</c:v>
                </c:pt>
                <c:pt idx="47">
                  <c:v>25</c:v>
                </c:pt>
                <c:pt idx="48">
                  <c:v>25</c:v>
                </c:pt>
                <c:pt idx="49">
                  <c:v>25</c:v>
                </c:pt>
                <c:pt idx="50">
                  <c:v>25</c:v>
                </c:pt>
                <c:pt idx="51">
                  <c:v>25</c:v>
                </c:pt>
                <c:pt idx="52">
                  <c:v>25</c:v>
                </c:pt>
                <c:pt idx="53">
                  <c:v>25</c:v>
                </c:pt>
                <c:pt idx="54">
                  <c:v>25</c:v>
                </c:pt>
                <c:pt idx="55">
                  <c:v>25</c:v>
                </c:pt>
                <c:pt idx="56">
                  <c:v>25</c:v>
                </c:pt>
                <c:pt idx="57">
                  <c:v>25</c:v>
                </c:pt>
                <c:pt idx="58">
                  <c:v>25</c:v>
                </c:pt>
                <c:pt idx="59">
                  <c:v>25</c:v>
                </c:pt>
                <c:pt idx="60">
                  <c:v>25</c:v>
                </c:pt>
                <c:pt idx="61">
                  <c:v>25</c:v>
                </c:pt>
                <c:pt idx="62">
                  <c:v>25</c:v>
                </c:pt>
                <c:pt idx="63">
                  <c:v>23</c:v>
                </c:pt>
                <c:pt idx="64">
                  <c:v>18.600000000000001</c:v>
                </c:pt>
                <c:pt idx="65">
                  <c:v>14.1</c:v>
                </c:pt>
                <c:pt idx="66">
                  <c:v>9.3000000000000007</c:v>
                </c:pt>
                <c:pt idx="67">
                  <c:v>4.8</c:v>
                </c:pt>
                <c:pt idx="68">
                  <c:v>1.9</c:v>
                </c:pt>
                <c:pt idx="69">
                  <c:v>0</c:v>
                </c:pt>
                <c:pt idx="70">
                  <c:v>0</c:v>
                </c:pt>
                <c:pt idx="71">
                  <c:v>0</c:v>
                </c:pt>
                <c:pt idx="72">
                  <c:v>0</c:v>
                </c:pt>
                <c:pt idx="73">
                  <c:v>0</c:v>
                </c:pt>
                <c:pt idx="74">
                  <c:v>1.7</c:v>
                </c:pt>
                <c:pt idx="75">
                  <c:v>5.8</c:v>
                </c:pt>
                <c:pt idx="76">
                  <c:v>11.8</c:v>
                </c:pt>
                <c:pt idx="77">
                  <c:v>17.3</c:v>
                </c:pt>
                <c:pt idx="78">
                  <c:v>22</c:v>
                </c:pt>
                <c:pt idx="79">
                  <c:v>25</c:v>
                </c:pt>
                <c:pt idx="80">
                  <c:v>25</c:v>
                </c:pt>
                <c:pt idx="81">
                  <c:v>25</c:v>
                </c:pt>
                <c:pt idx="82">
                  <c:v>25</c:v>
                </c:pt>
                <c:pt idx="83">
                  <c:v>25</c:v>
                </c:pt>
                <c:pt idx="84">
                  <c:v>25</c:v>
                </c:pt>
                <c:pt idx="85">
                  <c:v>25</c:v>
                </c:pt>
                <c:pt idx="86">
                  <c:v>25</c:v>
                </c:pt>
                <c:pt idx="87">
                  <c:v>25</c:v>
                </c:pt>
                <c:pt idx="88">
                  <c:v>25</c:v>
                </c:pt>
                <c:pt idx="89">
                  <c:v>25</c:v>
                </c:pt>
                <c:pt idx="90">
                  <c:v>25</c:v>
                </c:pt>
                <c:pt idx="91">
                  <c:v>25</c:v>
                </c:pt>
                <c:pt idx="92">
                  <c:v>25</c:v>
                </c:pt>
                <c:pt idx="93">
                  <c:v>25</c:v>
                </c:pt>
                <c:pt idx="94">
                  <c:v>25</c:v>
                </c:pt>
                <c:pt idx="95">
                  <c:v>25</c:v>
                </c:pt>
                <c:pt idx="96">
                  <c:v>25</c:v>
                </c:pt>
                <c:pt idx="97">
                  <c:v>25</c:v>
                </c:pt>
                <c:pt idx="98">
                  <c:v>25</c:v>
                </c:pt>
                <c:pt idx="99">
                  <c:v>25</c:v>
                </c:pt>
                <c:pt idx="100">
                  <c:v>25</c:v>
                </c:pt>
                <c:pt idx="101">
                  <c:v>25</c:v>
                </c:pt>
                <c:pt idx="102">
                  <c:v>25</c:v>
                </c:pt>
                <c:pt idx="103">
                  <c:v>25</c:v>
                </c:pt>
                <c:pt idx="104">
                  <c:v>25</c:v>
                </c:pt>
                <c:pt idx="105">
                  <c:v>25</c:v>
                </c:pt>
                <c:pt idx="106">
                  <c:v>25</c:v>
                </c:pt>
                <c:pt idx="107">
                  <c:v>25</c:v>
                </c:pt>
                <c:pt idx="108">
                  <c:v>25</c:v>
                </c:pt>
                <c:pt idx="109">
                  <c:v>25</c:v>
                </c:pt>
                <c:pt idx="110">
                  <c:v>25</c:v>
                </c:pt>
                <c:pt idx="111">
                  <c:v>25</c:v>
                </c:pt>
                <c:pt idx="112">
                  <c:v>25</c:v>
                </c:pt>
                <c:pt idx="113">
                  <c:v>25</c:v>
                </c:pt>
                <c:pt idx="114">
                  <c:v>25</c:v>
                </c:pt>
                <c:pt idx="115">
                  <c:v>25</c:v>
                </c:pt>
                <c:pt idx="116">
                  <c:v>24.7</c:v>
                </c:pt>
                <c:pt idx="117">
                  <c:v>25</c:v>
                </c:pt>
                <c:pt idx="118">
                  <c:v>25</c:v>
                </c:pt>
                <c:pt idx="119">
                  <c:v>25</c:v>
                </c:pt>
                <c:pt idx="120">
                  <c:v>25</c:v>
                </c:pt>
                <c:pt idx="121">
                  <c:v>25</c:v>
                </c:pt>
                <c:pt idx="122">
                  <c:v>25</c:v>
                </c:pt>
                <c:pt idx="123">
                  <c:v>25</c:v>
                </c:pt>
                <c:pt idx="124">
                  <c:v>25</c:v>
                </c:pt>
                <c:pt idx="125">
                  <c:v>25</c:v>
                </c:pt>
                <c:pt idx="126">
                  <c:v>25</c:v>
                </c:pt>
                <c:pt idx="127">
                  <c:v>25</c:v>
                </c:pt>
                <c:pt idx="128">
                  <c:v>25</c:v>
                </c:pt>
                <c:pt idx="129">
                  <c:v>25</c:v>
                </c:pt>
                <c:pt idx="130">
                  <c:v>25</c:v>
                </c:pt>
                <c:pt idx="131">
                  <c:v>25</c:v>
                </c:pt>
                <c:pt idx="132">
                  <c:v>22.1</c:v>
                </c:pt>
                <c:pt idx="133">
                  <c:v>18.600000000000001</c:v>
                </c:pt>
                <c:pt idx="134">
                  <c:v>16.8</c:v>
                </c:pt>
                <c:pt idx="135">
                  <c:v>17.7</c:v>
                </c:pt>
                <c:pt idx="136">
                  <c:v>21.1</c:v>
                </c:pt>
                <c:pt idx="137">
                  <c:v>25</c:v>
                </c:pt>
                <c:pt idx="138">
                  <c:v>25</c:v>
                </c:pt>
                <c:pt idx="139">
                  <c:v>25</c:v>
                </c:pt>
                <c:pt idx="140">
                  <c:v>25</c:v>
                </c:pt>
                <c:pt idx="141">
                  <c:v>25</c:v>
                </c:pt>
                <c:pt idx="142">
                  <c:v>25</c:v>
                </c:pt>
                <c:pt idx="143">
                  <c:v>25</c:v>
                </c:pt>
                <c:pt idx="144">
                  <c:v>25</c:v>
                </c:pt>
                <c:pt idx="145">
                  <c:v>25</c:v>
                </c:pt>
                <c:pt idx="146">
                  <c:v>20.3</c:v>
                </c:pt>
                <c:pt idx="147">
                  <c:v>15</c:v>
                </c:pt>
                <c:pt idx="148">
                  <c:v>9.6999999999999993</c:v>
                </c:pt>
                <c:pt idx="149">
                  <c:v>5</c:v>
                </c:pt>
                <c:pt idx="150">
                  <c:v>1.6</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0.4</c:v>
                </c:pt>
                <c:pt idx="186">
                  <c:v>1.8</c:v>
                </c:pt>
                <c:pt idx="187">
                  <c:v>5.4</c:v>
                </c:pt>
                <c:pt idx="188">
                  <c:v>11.1</c:v>
                </c:pt>
                <c:pt idx="189">
                  <c:v>16.7</c:v>
                </c:pt>
                <c:pt idx="190">
                  <c:v>21.3</c:v>
                </c:pt>
                <c:pt idx="191">
                  <c:v>24.8</c:v>
                </c:pt>
                <c:pt idx="192">
                  <c:v>25</c:v>
                </c:pt>
                <c:pt idx="193">
                  <c:v>25</c:v>
                </c:pt>
                <c:pt idx="194">
                  <c:v>25</c:v>
                </c:pt>
                <c:pt idx="195">
                  <c:v>25</c:v>
                </c:pt>
                <c:pt idx="196">
                  <c:v>25</c:v>
                </c:pt>
                <c:pt idx="197">
                  <c:v>25</c:v>
                </c:pt>
                <c:pt idx="198">
                  <c:v>25</c:v>
                </c:pt>
                <c:pt idx="199">
                  <c:v>25</c:v>
                </c:pt>
                <c:pt idx="200">
                  <c:v>25</c:v>
                </c:pt>
                <c:pt idx="201">
                  <c:v>25</c:v>
                </c:pt>
                <c:pt idx="202">
                  <c:v>25</c:v>
                </c:pt>
                <c:pt idx="203">
                  <c:v>25</c:v>
                </c:pt>
                <c:pt idx="204">
                  <c:v>25</c:v>
                </c:pt>
                <c:pt idx="205">
                  <c:v>25</c:v>
                </c:pt>
                <c:pt idx="206">
                  <c:v>25</c:v>
                </c:pt>
                <c:pt idx="207">
                  <c:v>25</c:v>
                </c:pt>
                <c:pt idx="208">
                  <c:v>25</c:v>
                </c:pt>
                <c:pt idx="209">
                  <c:v>25</c:v>
                </c:pt>
                <c:pt idx="210">
                  <c:v>25</c:v>
                </c:pt>
                <c:pt idx="211">
                  <c:v>25</c:v>
                </c:pt>
                <c:pt idx="212">
                  <c:v>25</c:v>
                </c:pt>
                <c:pt idx="213">
                  <c:v>25</c:v>
                </c:pt>
                <c:pt idx="214">
                  <c:v>25</c:v>
                </c:pt>
                <c:pt idx="215">
                  <c:v>25</c:v>
                </c:pt>
                <c:pt idx="216">
                  <c:v>25</c:v>
                </c:pt>
                <c:pt idx="217">
                  <c:v>25</c:v>
                </c:pt>
                <c:pt idx="218">
                  <c:v>25</c:v>
                </c:pt>
                <c:pt idx="219">
                  <c:v>25</c:v>
                </c:pt>
                <c:pt idx="220">
                  <c:v>25</c:v>
                </c:pt>
                <c:pt idx="221">
                  <c:v>25</c:v>
                </c:pt>
                <c:pt idx="222">
                  <c:v>25</c:v>
                </c:pt>
                <c:pt idx="223">
                  <c:v>25</c:v>
                </c:pt>
                <c:pt idx="224">
                  <c:v>25</c:v>
                </c:pt>
                <c:pt idx="225">
                  <c:v>25</c:v>
                </c:pt>
                <c:pt idx="226">
                  <c:v>25</c:v>
                </c:pt>
                <c:pt idx="227">
                  <c:v>25</c:v>
                </c:pt>
                <c:pt idx="228">
                  <c:v>25</c:v>
                </c:pt>
                <c:pt idx="229">
                  <c:v>25</c:v>
                </c:pt>
                <c:pt idx="230">
                  <c:v>25</c:v>
                </c:pt>
                <c:pt idx="231">
                  <c:v>25</c:v>
                </c:pt>
                <c:pt idx="232">
                  <c:v>25</c:v>
                </c:pt>
                <c:pt idx="233">
                  <c:v>25</c:v>
                </c:pt>
                <c:pt idx="234">
                  <c:v>25</c:v>
                </c:pt>
                <c:pt idx="235">
                  <c:v>25</c:v>
                </c:pt>
                <c:pt idx="236">
                  <c:v>25</c:v>
                </c:pt>
                <c:pt idx="237">
                  <c:v>25</c:v>
                </c:pt>
                <c:pt idx="238">
                  <c:v>25</c:v>
                </c:pt>
                <c:pt idx="239">
                  <c:v>25</c:v>
                </c:pt>
                <c:pt idx="240">
                  <c:v>25</c:v>
                </c:pt>
                <c:pt idx="241">
                  <c:v>25</c:v>
                </c:pt>
                <c:pt idx="242">
                  <c:v>25</c:v>
                </c:pt>
                <c:pt idx="243">
                  <c:v>25</c:v>
                </c:pt>
                <c:pt idx="244">
                  <c:v>25</c:v>
                </c:pt>
                <c:pt idx="245">
                  <c:v>25</c:v>
                </c:pt>
                <c:pt idx="246">
                  <c:v>25</c:v>
                </c:pt>
                <c:pt idx="247">
                  <c:v>25</c:v>
                </c:pt>
                <c:pt idx="248">
                  <c:v>21.8</c:v>
                </c:pt>
                <c:pt idx="249">
                  <c:v>17.2</c:v>
                </c:pt>
                <c:pt idx="250">
                  <c:v>13.7</c:v>
                </c:pt>
                <c:pt idx="251">
                  <c:v>10.3</c:v>
                </c:pt>
                <c:pt idx="252">
                  <c:v>7</c:v>
                </c:pt>
                <c:pt idx="253">
                  <c:v>3.5</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0.5</c:v>
                </c:pt>
                <c:pt idx="268">
                  <c:v>2.9</c:v>
                </c:pt>
                <c:pt idx="269">
                  <c:v>8.1999999999999993</c:v>
                </c:pt>
                <c:pt idx="270">
                  <c:v>13.2</c:v>
                </c:pt>
                <c:pt idx="271">
                  <c:v>17.8</c:v>
                </c:pt>
                <c:pt idx="272">
                  <c:v>21.4</c:v>
                </c:pt>
                <c:pt idx="273">
                  <c:v>24.1</c:v>
                </c:pt>
                <c:pt idx="274">
                  <c:v>25</c:v>
                </c:pt>
                <c:pt idx="275">
                  <c:v>25</c:v>
                </c:pt>
                <c:pt idx="276">
                  <c:v>25</c:v>
                </c:pt>
                <c:pt idx="277">
                  <c:v>25</c:v>
                </c:pt>
                <c:pt idx="278">
                  <c:v>25</c:v>
                </c:pt>
                <c:pt idx="279">
                  <c:v>25</c:v>
                </c:pt>
                <c:pt idx="280">
                  <c:v>25</c:v>
                </c:pt>
                <c:pt idx="281">
                  <c:v>25</c:v>
                </c:pt>
                <c:pt idx="282">
                  <c:v>25</c:v>
                </c:pt>
                <c:pt idx="283">
                  <c:v>25</c:v>
                </c:pt>
                <c:pt idx="284">
                  <c:v>25</c:v>
                </c:pt>
                <c:pt idx="285">
                  <c:v>25</c:v>
                </c:pt>
                <c:pt idx="286">
                  <c:v>25</c:v>
                </c:pt>
                <c:pt idx="287">
                  <c:v>25</c:v>
                </c:pt>
                <c:pt idx="288">
                  <c:v>25</c:v>
                </c:pt>
                <c:pt idx="289">
                  <c:v>25</c:v>
                </c:pt>
                <c:pt idx="290">
                  <c:v>25</c:v>
                </c:pt>
                <c:pt idx="291">
                  <c:v>25</c:v>
                </c:pt>
                <c:pt idx="292">
                  <c:v>25</c:v>
                </c:pt>
                <c:pt idx="293">
                  <c:v>25</c:v>
                </c:pt>
                <c:pt idx="294">
                  <c:v>25</c:v>
                </c:pt>
                <c:pt idx="295">
                  <c:v>25</c:v>
                </c:pt>
                <c:pt idx="296">
                  <c:v>25</c:v>
                </c:pt>
                <c:pt idx="297">
                  <c:v>25</c:v>
                </c:pt>
                <c:pt idx="298">
                  <c:v>25</c:v>
                </c:pt>
                <c:pt idx="299">
                  <c:v>25</c:v>
                </c:pt>
                <c:pt idx="300">
                  <c:v>25</c:v>
                </c:pt>
                <c:pt idx="301">
                  <c:v>25</c:v>
                </c:pt>
                <c:pt idx="302">
                  <c:v>25</c:v>
                </c:pt>
                <c:pt idx="303">
                  <c:v>25</c:v>
                </c:pt>
                <c:pt idx="304">
                  <c:v>25</c:v>
                </c:pt>
                <c:pt idx="305">
                  <c:v>25</c:v>
                </c:pt>
                <c:pt idx="306">
                  <c:v>25</c:v>
                </c:pt>
                <c:pt idx="307">
                  <c:v>25</c:v>
                </c:pt>
                <c:pt idx="308">
                  <c:v>25</c:v>
                </c:pt>
                <c:pt idx="309">
                  <c:v>25</c:v>
                </c:pt>
                <c:pt idx="310">
                  <c:v>25</c:v>
                </c:pt>
                <c:pt idx="311">
                  <c:v>25</c:v>
                </c:pt>
                <c:pt idx="312">
                  <c:v>25</c:v>
                </c:pt>
                <c:pt idx="313">
                  <c:v>25</c:v>
                </c:pt>
                <c:pt idx="314">
                  <c:v>25</c:v>
                </c:pt>
                <c:pt idx="315">
                  <c:v>25</c:v>
                </c:pt>
                <c:pt idx="316">
                  <c:v>22.7</c:v>
                </c:pt>
                <c:pt idx="317">
                  <c:v>19</c:v>
                </c:pt>
                <c:pt idx="318">
                  <c:v>16</c:v>
                </c:pt>
                <c:pt idx="319">
                  <c:v>14.6</c:v>
                </c:pt>
                <c:pt idx="320">
                  <c:v>15.2</c:v>
                </c:pt>
                <c:pt idx="321">
                  <c:v>16.899999999999999</c:v>
                </c:pt>
                <c:pt idx="322">
                  <c:v>19.3</c:v>
                </c:pt>
                <c:pt idx="323">
                  <c:v>22</c:v>
                </c:pt>
                <c:pt idx="324">
                  <c:v>24.6</c:v>
                </c:pt>
                <c:pt idx="325">
                  <c:v>25</c:v>
                </c:pt>
                <c:pt idx="326">
                  <c:v>25</c:v>
                </c:pt>
                <c:pt idx="327">
                  <c:v>25</c:v>
                </c:pt>
                <c:pt idx="328">
                  <c:v>25</c:v>
                </c:pt>
                <c:pt idx="329">
                  <c:v>25</c:v>
                </c:pt>
                <c:pt idx="330">
                  <c:v>25</c:v>
                </c:pt>
                <c:pt idx="331">
                  <c:v>25</c:v>
                </c:pt>
                <c:pt idx="332">
                  <c:v>25</c:v>
                </c:pt>
                <c:pt idx="333">
                  <c:v>25</c:v>
                </c:pt>
                <c:pt idx="334">
                  <c:v>25</c:v>
                </c:pt>
                <c:pt idx="335">
                  <c:v>25</c:v>
                </c:pt>
                <c:pt idx="336">
                  <c:v>25</c:v>
                </c:pt>
                <c:pt idx="337">
                  <c:v>25</c:v>
                </c:pt>
                <c:pt idx="338">
                  <c:v>25</c:v>
                </c:pt>
                <c:pt idx="339">
                  <c:v>25</c:v>
                </c:pt>
                <c:pt idx="340">
                  <c:v>25</c:v>
                </c:pt>
                <c:pt idx="341">
                  <c:v>25</c:v>
                </c:pt>
                <c:pt idx="342">
                  <c:v>25</c:v>
                </c:pt>
                <c:pt idx="343">
                  <c:v>25</c:v>
                </c:pt>
                <c:pt idx="344">
                  <c:v>25</c:v>
                </c:pt>
                <c:pt idx="345">
                  <c:v>25</c:v>
                </c:pt>
                <c:pt idx="346">
                  <c:v>25</c:v>
                </c:pt>
                <c:pt idx="347">
                  <c:v>25</c:v>
                </c:pt>
                <c:pt idx="348">
                  <c:v>25</c:v>
                </c:pt>
                <c:pt idx="349">
                  <c:v>25</c:v>
                </c:pt>
                <c:pt idx="350">
                  <c:v>25</c:v>
                </c:pt>
                <c:pt idx="351">
                  <c:v>25</c:v>
                </c:pt>
                <c:pt idx="352">
                  <c:v>25</c:v>
                </c:pt>
                <c:pt idx="353">
                  <c:v>25</c:v>
                </c:pt>
                <c:pt idx="354">
                  <c:v>25</c:v>
                </c:pt>
                <c:pt idx="355">
                  <c:v>25</c:v>
                </c:pt>
                <c:pt idx="356">
                  <c:v>25</c:v>
                </c:pt>
                <c:pt idx="357">
                  <c:v>25</c:v>
                </c:pt>
                <c:pt idx="358">
                  <c:v>25</c:v>
                </c:pt>
                <c:pt idx="359">
                  <c:v>25</c:v>
                </c:pt>
                <c:pt idx="360">
                  <c:v>25</c:v>
                </c:pt>
                <c:pt idx="361">
                  <c:v>25</c:v>
                </c:pt>
                <c:pt idx="362">
                  <c:v>25</c:v>
                </c:pt>
                <c:pt idx="363">
                  <c:v>25</c:v>
                </c:pt>
                <c:pt idx="364">
                  <c:v>25</c:v>
                </c:pt>
                <c:pt idx="365">
                  <c:v>25</c:v>
                </c:pt>
                <c:pt idx="366">
                  <c:v>25</c:v>
                </c:pt>
                <c:pt idx="367">
                  <c:v>25</c:v>
                </c:pt>
                <c:pt idx="368">
                  <c:v>25</c:v>
                </c:pt>
                <c:pt idx="369">
                  <c:v>25</c:v>
                </c:pt>
                <c:pt idx="370">
                  <c:v>25</c:v>
                </c:pt>
                <c:pt idx="371">
                  <c:v>25</c:v>
                </c:pt>
                <c:pt idx="372">
                  <c:v>25</c:v>
                </c:pt>
                <c:pt idx="373">
                  <c:v>25</c:v>
                </c:pt>
                <c:pt idx="374">
                  <c:v>25</c:v>
                </c:pt>
                <c:pt idx="375">
                  <c:v>25</c:v>
                </c:pt>
                <c:pt idx="376">
                  <c:v>25</c:v>
                </c:pt>
                <c:pt idx="377">
                  <c:v>25</c:v>
                </c:pt>
                <c:pt idx="378">
                  <c:v>25</c:v>
                </c:pt>
                <c:pt idx="379">
                  <c:v>25</c:v>
                </c:pt>
                <c:pt idx="380">
                  <c:v>25</c:v>
                </c:pt>
                <c:pt idx="381">
                  <c:v>25</c:v>
                </c:pt>
                <c:pt idx="382">
                  <c:v>25</c:v>
                </c:pt>
                <c:pt idx="383">
                  <c:v>25</c:v>
                </c:pt>
                <c:pt idx="384">
                  <c:v>25</c:v>
                </c:pt>
                <c:pt idx="385">
                  <c:v>25</c:v>
                </c:pt>
                <c:pt idx="386">
                  <c:v>25</c:v>
                </c:pt>
                <c:pt idx="387">
                  <c:v>25</c:v>
                </c:pt>
                <c:pt idx="388">
                  <c:v>25</c:v>
                </c:pt>
                <c:pt idx="389">
                  <c:v>25</c:v>
                </c:pt>
                <c:pt idx="390">
                  <c:v>25</c:v>
                </c:pt>
                <c:pt idx="391">
                  <c:v>25</c:v>
                </c:pt>
                <c:pt idx="392">
                  <c:v>25</c:v>
                </c:pt>
                <c:pt idx="393">
                  <c:v>25</c:v>
                </c:pt>
                <c:pt idx="394">
                  <c:v>25</c:v>
                </c:pt>
                <c:pt idx="395">
                  <c:v>24.9</c:v>
                </c:pt>
                <c:pt idx="396">
                  <c:v>21.4</c:v>
                </c:pt>
                <c:pt idx="397">
                  <c:v>15.9</c:v>
                </c:pt>
                <c:pt idx="398">
                  <c:v>9.9</c:v>
                </c:pt>
                <c:pt idx="399">
                  <c:v>4.9000000000000004</c:v>
                </c:pt>
                <c:pt idx="400">
                  <c:v>2.1</c:v>
                </c:pt>
                <c:pt idx="401">
                  <c:v>0.9</c:v>
                </c:pt>
                <c:pt idx="402">
                  <c:v>0</c:v>
                </c:pt>
                <c:pt idx="403">
                  <c:v>0</c:v>
                </c:pt>
                <c:pt idx="404">
                  <c:v>0</c:v>
                </c:pt>
                <c:pt idx="405">
                  <c:v>0</c:v>
                </c:pt>
                <c:pt idx="406">
                  <c:v>0</c:v>
                </c:pt>
                <c:pt idx="407">
                  <c:v>0</c:v>
                </c:pt>
                <c:pt idx="408">
                  <c:v>1.2</c:v>
                </c:pt>
                <c:pt idx="409">
                  <c:v>3.2</c:v>
                </c:pt>
                <c:pt idx="410">
                  <c:v>5.9</c:v>
                </c:pt>
                <c:pt idx="411">
                  <c:v>8.8000000000000007</c:v>
                </c:pt>
                <c:pt idx="412">
                  <c:v>12</c:v>
                </c:pt>
                <c:pt idx="413">
                  <c:v>15.4</c:v>
                </c:pt>
                <c:pt idx="414">
                  <c:v>18.899999999999999</c:v>
                </c:pt>
                <c:pt idx="415">
                  <c:v>22.1</c:v>
                </c:pt>
                <c:pt idx="416">
                  <c:v>24.7</c:v>
                </c:pt>
                <c:pt idx="417">
                  <c:v>25</c:v>
                </c:pt>
                <c:pt idx="418">
                  <c:v>25</c:v>
                </c:pt>
                <c:pt idx="419">
                  <c:v>25</c:v>
                </c:pt>
                <c:pt idx="420">
                  <c:v>25</c:v>
                </c:pt>
                <c:pt idx="421">
                  <c:v>25</c:v>
                </c:pt>
                <c:pt idx="422">
                  <c:v>25</c:v>
                </c:pt>
                <c:pt idx="423">
                  <c:v>25</c:v>
                </c:pt>
                <c:pt idx="424">
                  <c:v>25</c:v>
                </c:pt>
                <c:pt idx="425">
                  <c:v>25</c:v>
                </c:pt>
                <c:pt idx="426">
                  <c:v>25</c:v>
                </c:pt>
                <c:pt idx="427">
                  <c:v>25</c:v>
                </c:pt>
                <c:pt idx="428">
                  <c:v>25</c:v>
                </c:pt>
                <c:pt idx="429">
                  <c:v>25</c:v>
                </c:pt>
                <c:pt idx="430">
                  <c:v>25</c:v>
                </c:pt>
                <c:pt idx="431">
                  <c:v>25</c:v>
                </c:pt>
                <c:pt idx="432">
                  <c:v>25</c:v>
                </c:pt>
                <c:pt idx="433">
                  <c:v>25</c:v>
                </c:pt>
                <c:pt idx="434">
                  <c:v>25</c:v>
                </c:pt>
                <c:pt idx="435">
                  <c:v>25</c:v>
                </c:pt>
                <c:pt idx="436">
                  <c:v>25</c:v>
                </c:pt>
                <c:pt idx="437">
                  <c:v>25</c:v>
                </c:pt>
                <c:pt idx="438">
                  <c:v>25</c:v>
                </c:pt>
                <c:pt idx="439">
                  <c:v>25</c:v>
                </c:pt>
                <c:pt idx="440">
                  <c:v>25</c:v>
                </c:pt>
                <c:pt idx="441">
                  <c:v>25</c:v>
                </c:pt>
                <c:pt idx="442">
                  <c:v>25</c:v>
                </c:pt>
                <c:pt idx="443">
                  <c:v>25</c:v>
                </c:pt>
                <c:pt idx="444">
                  <c:v>25</c:v>
                </c:pt>
                <c:pt idx="445">
                  <c:v>25</c:v>
                </c:pt>
                <c:pt idx="446">
                  <c:v>25</c:v>
                </c:pt>
                <c:pt idx="447">
                  <c:v>23.4</c:v>
                </c:pt>
                <c:pt idx="448">
                  <c:v>21.8</c:v>
                </c:pt>
                <c:pt idx="449">
                  <c:v>20.3</c:v>
                </c:pt>
                <c:pt idx="450">
                  <c:v>19.3</c:v>
                </c:pt>
                <c:pt idx="451">
                  <c:v>18.7</c:v>
                </c:pt>
                <c:pt idx="452">
                  <c:v>18.3</c:v>
                </c:pt>
                <c:pt idx="453">
                  <c:v>17.8</c:v>
                </c:pt>
                <c:pt idx="454">
                  <c:v>17.399999999999999</c:v>
                </c:pt>
                <c:pt idx="455">
                  <c:v>16.8</c:v>
                </c:pt>
                <c:pt idx="456">
                  <c:v>16.3</c:v>
                </c:pt>
                <c:pt idx="457">
                  <c:v>16.5</c:v>
                </c:pt>
                <c:pt idx="458">
                  <c:v>17.600000000000001</c:v>
                </c:pt>
                <c:pt idx="459">
                  <c:v>19.2</c:v>
                </c:pt>
                <c:pt idx="460">
                  <c:v>20.8</c:v>
                </c:pt>
                <c:pt idx="461">
                  <c:v>22.2</c:v>
                </c:pt>
                <c:pt idx="462">
                  <c:v>23</c:v>
                </c:pt>
                <c:pt idx="463">
                  <c:v>23</c:v>
                </c:pt>
                <c:pt idx="464">
                  <c:v>22</c:v>
                </c:pt>
                <c:pt idx="465">
                  <c:v>20.100000000000001</c:v>
                </c:pt>
                <c:pt idx="466">
                  <c:v>17.7</c:v>
                </c:pt>
                <c:pt idx="467">
                  <c:v>15</c:v>
                </c:pt>
                <c:pt idx="468">
                  <c:v>12.1</c:v>
                </c:pt>
                <c:pt idx="469">
                  <c:v>9.1</c:v>
                </c:pt>
                <c:pt idx="470">
                  <c:v>6.2</c:v>
                </c:pt>
                <c:pt idx="471">
                  <c:v>3.6</c:v>
                </c:pt>
                <c:pt idx="472">
                  <c:v>1.8</c:v>
                </c:pt>
                <c:pt idx="473">
                  <c:v>0.8</c:v>
                </c:pt>
                <c:pt idx="474">
                  <c:v>0</c:v>
                </c:pt>
                <c:pt idx="475">
                  <c:v>0</c:v>
                </c:pt>
                <c:pt idx="476">
                  <c:v>0</c:v>
                </c:pt>
                <c:pt idx="477">
                  <c:v>0</c:v>
                </c:pt>
                <c:pt idx="478">
                  <c:v>0</c:v>
                </c:pt>
                <c:pt idx="479">
                  <c:v>0</c:v>
                </c:pt>
                <c:pt idx="480">
                  <c:v>0</c:v>
                </c:pt>
                <c:pt idx="481">
                  <c:v>0</c:v>
                </c:pt>
                <c:pt idx="482">
                  <c:v>0</c:v>
                </c:pt>
                <c:pt idx="483">
                  <c:v>0</c:v>
                </c:pt>
                <c:pt idx="484">
                  <c:v>0</c:v>
                </c:pt>
                <c:pt idx="485">
                  <c:v>0</c:v>
                </c:pt>
                <c:pt idx="486">
                  <c:v>1.4</c:v>
                </c:pt>
                <c:pt idx="487">
                  <c:v>4.5</c:v>
                </c:pt>
                <c:pt idx="488">
                  <c:v>8.8000000000000007</c:v>
                </c:pt>
                <c:pt idx="489">
                  <c:v>13.4</c:v>
                </c:pt>
                <c:pt idx="490">
                  <c:v>17.3</c:v>
                </c:pt>
                <c:pt idx="491">
                  <c:v>19.2</c:v>
                </c:pt>
                <c:pt idx="492">
                  <c:v>19.7</c:v>
                </c:pt>
                <c:pt idx="493">
                  <c:v>19.8</c:v>
                </c:pt>
                <c:pt idx="494">
                  <c:v>20.7</c:v>
                </c:pt>
                <c:pt idx="495">
                  <c:v>23.7</c:v>
                </c:pt>
                <c:pt idx="496">
                  <c:v>25</c:v>
                </c:pt>
                <c:pt idx="497">
                  <c:v>25</c:v>
                </c:pt>
                <c:pt idx="498">
                  <c:v>25</c:v>
                </c:pt>
                <c:pt idx="499">
                  <c:v>25</c:v>
                </c:pt>
                <c:pt idx="500">
                  <c:v>25</c:v>
                </c:pt>
                <c:pt idx="501">
                  <c:v>25</c:v>
                </c:pt>
                <c:pt idx="502">
                  <c:v>25</c:v>
                </c:pt>
                <c:pt idx="503">
                  <c:v>25</c:v>
                </c:pt>
                <c:pt idx="504">
                  <c:v>25</c:v>
                </c:pt>
                <c:pt idx="505">
                  <c:v>25</c:v>
                </c:pt>
                <c:pt idx="506">
                  <c:v>25</c:v>
                </c:pt>
                <c:pt idx="507">
                  <c:v>25</c:v>
                </c:pt>
                <c:pt idx="508">
                  <c:v>25</c:v>
                </c:pt>
                <c:pt idx="509">
                  <c:v>25</c:v>
                </c:pt>
                <c:pt idx="510">
                  <c:v>23.1</c:v>
                </c:pt>
                <c:pt idx="511">
                  <c:v>16.7</c:v>
                </c:pt>
                <c:pt idx="512">
                  <c:v>10.7</c:v>
                </c:pt>
                <c:pt idx="513">
                  <c:v>4.7</c:v>
                </c:pt>
                <c:pt idx="514">
                  <c:v>1.2</c:v>
                </c:pt>
                <c:pt idx="515">
                  <c:v>0</c:v>
                </c:pt>
                <c:pt idx="516">
                  <c:v>0</c:v>
                </c:pt>
                <c:pt idx="517">
                  <c:v>0</c:v>
                </c:pt>
                <c:pt idx="518">
                  <c:v>0</c:v>
                </c:pt>
                <c:pt idx="519">
                  <c:v>3</c:v>
                </c:pt>
                <c:pt idx="520">
                  <c:v>8.1999999999999993</c:v>
                </c:pt>
                <c:pt idx="521">
                  <c:v>14.3</c:v>
                </c:pt>
                <c:pt idx="522">
                  <c:v>19.3</c:v>
                </c:pt>
                <c:pt idx="523">
                  <c:v>23.5</c:v>
                </c:pt>
                <c:pt idx="524">
                  <c:v>25</c:v>
                </c:pt>
                <c:pt idx="525">
                  <c:v>25</c:v>
                </c:pt>
                <c:pt idx="526">
                  <c:v>25</c:v>
                </c:pt>
                <c:pt idx="527">
                  <c:v>25</c:v>
                </c:pt>
                <c:pt idx="528">
                  <c:v>25</c:v>
                </c:pt>
                <c:pt idx="529">
                  <c:v>25</c:v>
                </c:pt>
                <c:pt idx="530">
                  <c:v>25</c:v>
                </c:pt>
                <c:pt idx="531">
                  <c:v>23.2</c:v>
                </c:pt>
                <c:pt idx="532">
                  <c:v>18.5</c:v>
                </c:pt>
                <c:pt idx="533">
                  <c:v>13.8</c:v>
                </c:pt>
                <c:pt idx="534">
                  <c:v>9.1</c:v>
                </c:pt>
                <c:pt idx="535">
                  <c:v>4.5</c:v>
                </c:pt>
                <c:pt idx="536">
                  <c:v>2.2999999999999998</c:v>
                </c:pt>
                <c:pt idx="537">
                  <c:v>0</c:v>
                </c:pt>
                <c:pt idx="538">
                  <c:v>0</c:v>
                </c:pt>
                <c:pt idx="539">
                  <c:v>0</c:v>
                </c:pt>
                <c:pt idx="540">
                  <c:v>0</c:v>
                </c:pt>
                <c:pt idx="541">
                  <c:v>0</c:v>
                </c:pt>
                <c:pt idx="542">
                  <c:v>2.8</c:v>
                </c:pt>
                <c:pt idx="543">
                  <c:v>8.1</c:v>
                </c:pt>
                <c:pt idx="544">
                  <c:v>14.3</c:v>
                </c:pt>
                <c:pt idx="545">
                  <c:v>19.2</c:v>
                </c:pt>
                <c:pt idx="546">
                  <c:v>23.5</c:v>
                </c:pt>
                <c:pt idx="547">
                  <c:v>25</c:v>
                </c:pt>
                <c:pt idx="548">
                  <c:v>25</c:v>
                </c:pt>
                <c:pt idx="549">
                  <c:v>25</c:v>
                </c:pt>
                <c:pt idx="550">
                  <c:v>25</c:v>
                </c:pt>
                <c:pt idx="551">
                  <c:v>25</c:v>
                </c:pt>
                <c:pt idx="552">
                  <c:v>25</c:v>
                </c:pt>
                <c:pt idx="553">
                  <c:v>25</c:v>
                </c:pt>
                <c:pt idx="554">
                  <c:v>25</c:v>
                </c:pt>
                <c:pt idx="555">
                  <c:v>25</c:v>
                </c:pt>
                <c:pt idx="556">
                  <c:v>25</c:v>
                </c:pt>
                <c:pt idx="557">
                  <c:v>25</c:v>
                </c:pt>
                <c:pt idx="558">
                  <c:v>25</c:v>
                </c:pt>
                <c:pt idx="559">
                  <c:v>25</c:v>
                </c:pt>
                <c:pt idx="560">
                  <c:v>25</c:v>
                </c:pt>
                <c:pt idx="561">
                  <c:v>25</c:v>
                </c:pt>
                <c:pt idx="562">
                  <c:v>25</c:v>
                </c:pt>
                <c:pt idx="563">
                  <c:v>25</c:v>
                </c:pt>
                <c:pt idx="564">
                  <c:v>25</c:v>
                </c:pt>
                <c:pt idx="565">
                  <c:v>25</c:v>
                </c:pt>
                <c:pt idx="566">
                  <c:v>25</c:v>
                </c:pt>
                <c:pt idx="567">
                  <c:v>25</c:v>
                </c:pt>
                <c:pt idx="568">
                  <c:v>25</c:v>
                </c:pt>
                <c:pt idx="569">
                  <c:v>25</c:v>
                </c:pt>
                <c:pt idx="570">
                  <c:v>25</c:v>
                </c:pt>
                <c:pt idx="571">
                  <c:v>25</c:v>
                </c:pt>
                <c:pt idx="572">
                  <c:v>25</c:v>
                </c:pt>
                <c:pt idx="573">
                  <c:v>25</c:v>
                </c:pt>
                <c:pt idx="574">
                  <c:v>25</c:v>
                </c:pt>
                <c:pt idx="575">
                  <c:v>25</c:v>
                </c:pt>
                <c:pt idx="576">
                  <c:v>25</c:v>
                </c:pt>
                <c:pt idx="577">
                  <c:v>25</c:v>
                </c:pt>
                <c:pt idx="578">
                  <c:v>25</c:v>
                </c:pt>
                <c:pt idx="579">
                  <c:v>25</c:v>
                </c:pt>
                <c:pt idx="580">
                  <c:v>25</c:v>
                </c:pt>
                <c:pt idx="581">
                  <c:v>25</c:v>
                </c:pt>
                <c:pt idx="582">
                  <c:v>21.8</c:v>
                </c:pt>
                <c:pt idx="583">
                  <c:v>17.7</c:v>
                </c:pt>
                <c:pt idx="584">
                  <c:v>13.5</c:v>
                </c:pt>
                <c:pt idx="585">
                  <c:v>9.4</c:v>
                </c:pt>
                <c:pt idx="586">
                  <c:v>5.6</c:v>
                </c:pt>
                <c:pt idx="587">
                  <c:v>2.1</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numCache>
            </c:numRef>
          </c:val>
          <c:smooth val="0"/>
          <c:extLst>
            <c:ext xmlns:c16="http://schemas.microsoft.com/office/drawing/2014/chart" uri="{C3380CC4-5D6E-409C-BE32-E72D297353CC}">
              <c16:uniqueId val="{00000008-177D-40E4-8406-094D7D8A0447}"/>
            </c:ext>
          </c:extLst>
        </c:ser>
        <c:dLbls>
          <c:showLegendKey val="0"/>
          <c:showVal val="0"/>
          <c:showCatName val="0"/>
          <c:showSerName val="0"/>
          <c:showPercent val="0"/>
          <c:showBubbleSize val="0"/>
        </c:dLbls>
        <c:smooth val="0"/>
        <c:axId val="953445504"/>
        <c:axId val="953450784"/>
      </c:lineChart>
      <c:catAx>
        <c:axId val="953445504"/>
        <c:scaling>
          <c:orientation val="minMax"/>
        </c:scaling>
        <c:delete val="0"/>
        <c:axPos val="b"/>
        <c:title>
          <c:tx>
            <c:rich>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r>
                  <a:rPr lang="fr-FR"/>
                  <a:t>Tesmp (secondes)</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fr-FR"/>
          </a:p>
        </c:txPr>
        <c:crossAx val="953450784"/>
        <c:crosses val="autoZero"/>
        <c:auto val="0"/>
        <c:lblAlgn val="ctr"/>
        <c:lblOffset val="100"/>
        <c:tickLblSkip val="50"/>
        <c:tickMarkSkip val="50"/>
        <c:noMultiLvlLbl val="0"/>
      </c:catAx>
      <c:valAx>
        <c:axId val="95345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600" b="0" i="0" u="none" strike="noStrike" kern="1200" baseline="0">
                    <a:solidFill>
                      <a:schemeClr val="tx1">
                        <a:lumMod val="65000"/>
                        <a:lumOff val="35000"/>
                      </a:schemeClr>
                    </a:solidFill>
                    <a:latin typeface="+mn-lt"/>
                    <a:ea typeface="+mn-ea"/>
                    <a:cs typeface="+mn-cs"/>
                  </a:defRPr>
                </a:pPr>
                <a:r>
                  <a:rPr lang="fr-FR"/>
                  <a:t>Vitesse (km/h)</a:t>
                </a:r>
              </a:p>
            </c:rich>
          </c:tx>
          <c:layout>
            <c:manualLayout>
              <c:xMode val="edge"/>
              <c:yMode val="edge"/>
              <c:x val="1.1602568187356809E-2"/>
              <c:y val="3.2678898598263971E-2"/>
            </c:manualLayout>
          </c:layout>
          <c:overlay val="0"/>
          <c:spPr>
            <a:noFill/>
            <a:ln>
              <a:noFill/>
            </a:ln>
            <a:effectLst/>
          </c:spPr>
          <c:txPr>
            <a:bodyPr rot="0" spcFirstLastPara="1" vertOverflow="ellipsis"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fr-FR"/>
          </a:p>
        </c:txPr>
        <c:crossAx val="953445504"/>
        <c:crossesAt val="0"/>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pPr>
      <a:endParaRPr lang="fr-FR"/>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size">
        <cx:f>_xlchart.v1.1</cx:f>
      </cx:numDim>
    </cx:data>
  </cx:chartData>
  <cx:chart>
    <cx:plotArea>
      <cx:plotAreaRegion>
        <cx:series layoutId="sunburst" uniqueId="{90EBB675-759C-45D6-8706-910C53401570}">
          <cx:tx>
            <cx:txData>
              <cx:f>_xlchart.v1.0</cx:f>
              <cx:v/>
            </cx:txData>
          </cx:tx>
          <cx:dataLabels pos="ctr">
            <cx:txPr>
              <a:bodyPr vertOverflow="overflow" horzOverflow="overflow" wrap="square" lIns="0" tIns="0" rIns="0" bIns="0"/>
              <a:lstStyle/>
              <a:p>
                <a:pPr algn="ctr" rtl="0">
                  <a:defRPr sz="1100" b="0" i="0">
                    <a:solidFill>
                      <a:srgbClr val="404040"/>
                    </a:solidFill>
                    <a:latin typeface="Calibri" panose="020F0502020204030204" pitchFamily="34" charset="0"/>
                    <a:ea typeface="Calibri" panose="020F0502020204030204" pitchFamily="34" charset="0"/>
                    <a:cs typeface="Calibri" panose="020F0502020204030204" pitchFamily="34" charset="0"/>
                  </a:defRPr>
                </a:pPr>
                <a:endParaRPr lang="fr-FR" sz="1100"/>
              </a:p>
            </cx:txPr>
            <cx:visibility seriesName="0" categoryName="1" value="0"/>
          </cx:dataLabels>
          <cx:dataId val="0"/>
        </cx:series>
      </cx:plotAreaRegion>
    </cx:plotArea>
    <cx:legend pos="r" align="ctr" overlay="0">
      <cx:txPr>
        <a:bodyPr vertOverflow="overflow" horzOverflow="overflow" wrap="square" lIns="0" tIns="0" rIns="0" bIns="0"/>
        <a:lstStyle/>
        <a:p>
          <a:pPr algn="ctr" rtl="0">
            <a:defRPr sz="1100" b="0" i="0">
              <a:solidFill>
                <a:srgbClr val="595959"/>
              </a:solidFill>
              <a:latin typeface="Calibri" panose="020F0502020204030204" pitchFamily="34" charset="0"/>
              <a:ea typeface="Calibri" panose="020F0502020204030204" pitchFamily="34" charset="0"/>
              <a:cs typeface="Calibri" panose="020F0502020204030204" pitchFamily="34" charset="0"/>
            </a:defRPr>
          </a:pPr>
          <a:endParaRPr lang="fr-FR" sz="1100"/>
        </a:p>
      </cx:txPr>
    </cx:legend>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microsoft.com/office/2014/relationships/chartEx" Target="../charts/chartEx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144568</xdr:rowOff>
    </xdr:from>
    <xdr:to>
      <xdr:col>2</xdr:col>
      <xdr:colOff>311150</xdr:colOff>
      <xdr:row>1</xdr:row>
      <xdr:rowOff>625475</xdr:rowOff>
    </xdr:to>
    <xdr:pic>
      <xdr:nvPicPr>
        <xdr:cNvPr id="4" name="Image 3" descr="broken image">
          <a:extLst>
            <a:ext uri="{FF2B5EF4-FFF2-40B4-BE49-F238E27FC236}">
              <a16:creationId xmlns:a16="http://schemas.microsoft.com/office/drawing/2014/main" id="{FEA796FA-15CD-EF95-ACF9-EF823232E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825" y="144568"/>
          <a:ext cx="2568575" cy="661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408214</xdr:colOff>
      <xdr:row>45</xdr:row>
      <xdr:rowOff>123185</xdr:rowOff>
    </xdr:from>
    <xdr:to>
      <xdr:col>14</xdr:col>
      <xdr:colOff>571500</xdr:colOff>
      <xdr:row>71</xdr:row>
      <xdr:rowOff>103227</xdr:rowOff>
    </xdr:to>
    <mc:AlternateContent xmlns:mc="http://schemas.openxmlformats.org/markup-compatibility/2006">
      <mc:Choice xmlns:cx1="http://schemas.microsoft.com/office/drawing/2015/9/8/chartex" Requires="cx1">
        <xdr:graphicFrame macro="">
          <xdr:nvGraphicFramePr>
            <xdr:cNvPr id="2" name="Graphique 1">
              <a:extLst>
                <a:ext uri="{FF2B5EF4-FFF2-40B4-BE49-F238E27FC236}">
                  <a16:creationId xmlns:a16="http://schemas.microsoft.com/office/drawing/2014/main" id="{F7A4116A-F5E4-E840-3FFC-3F075F05CB2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408214" y="8848085"/>
              <a:ext cx="7888061" cy="4933042"/>
            </a:xfrm>
            <a:prstGeom prst="rect">
              <a:avLst/>
            </a:prstGeom>
            <a:solidFill>
              <a:prstClr val="white"/>
            </a:solidFill>
            <a:ln w="1">
              <a:solidFill>
                <a:prstClr val="green"/>
              </a:solidFill>
            </a:ln>
          </xdr:spPr>
          <xdr:txBody>
            <a:bodyPr vertOverflow="clip" horzOverflow="clip"/>
            <a:lstStyle/>
            <a:p>
              <a:r>
                <a:rPr lang="fr-FR" sz="1100"/>
                <a:t>Ce graphique n’est pas disponible dans votre version d’Excel.
La modification de cette forme ou l’enregistrement de ce classeur dans un autre format de fichier endommagera le graphique de façon irréparable.</a:t>
              </a:r>
            </a:p>
          </xdr:txBody>
        </xdr:sp>
      </mc:Fallback>
    </mc:AlternateContent>
    <xdr:clientData/>
  </xdr:twoCellAnchor>
  <xdr:twoCellAnchor editAs="oneCell">
    <xdr:from>
      <xdr:col>5</xdr:col>
      <xdr:colOff>555438</xdr:colOff>
      <xdr:row>2</xdr:row>
      <xdr:rowOff>33618</xdr:rowOff>
    </xdr:from>
    <xdr:to>
      <xdr:col>16</xdr:col>
      <xdr:colOff>730996</xdr:colOff>
      <xdr:row>4</xdr:row>
      <xdr:rowOff>159111</xdr:rowOff>
    </xdr:to>
    <xdr:pic>
      <xdr:nvPicPr>
        <xdr:cNvPr id="4" name="Image 3" descr="broken image">
          <a:extLst>
            <a:ext uri="{FF2B5EF4-FFF2-40B4-BE49-F238E27FC236}">
              <a16:creationId xmlns:a16="http://schemas.microsoft.com/office/drawing/2014/main" id="{1C6C2AB5-CCB4-4843-9499-A85D6AB124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88467" y="280147"/>
          <a:ext cx="2748055" cy="674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2281786</xdr:colOff>
      <xdr:row>23</xdr:row>
      <xdr:rowOff>161923</xdr:rowOff>
    </xdr:from>
    <xdr:to>
      <xdr:col>19</xdr:col>
      <xdr:colOff>616943</xdr:colOff>
      <xdr:row>54</xdr:row>
      <xdr:rowOff>119061</xdr:rowOff>
    </xdr:to>
    <xdr:graphicFrame macro="">
      <xdr:nvGraphicFramePr>
        <xdr:cNvPr id="5" name="Graphique 4">
          <a:extLst>
            <a:ext uri="{FF2B5EF4-FFF2-40B4-BE49-F238E27FC236}">
              <a16:creationId xmlns:a16="http://schemas.microsoft.com/office/drawing/2014/main" id="{84D580C9-3429-7882-ACD7-FF3938AF4B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ur-lex.europa.eu/legal-content/FR/TXT/PDF/?uri=CELEX:32016D1926&amp;qid=169474825088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D783D-C37E-4029-9AA8-E4F1BE17F897}">
  <sheetPr>
    <tabColor theme="5"/>
  </sheetPr>
  <dimension ref="B1:G96"/>
  <sheetViews>
    <sheetView showGridLines="0" workbookViewId="0">
      <selection activeCell="C90" sqref="C90:F90"/>
    </sheetView>
  </sheetViews>
  <sheetFormatPr baseColWidth="10" defaultColWidth="10.85546875" defaultRowHeight="15"/>
  <cols>
    <col min="1" max="1" width="10.85546875" style="10"/>
    <col min="2" max="2" width="34.140625" style="10" customWidth="1"/>
    <col min="3" max="3" width="23.42578125" style="10" bestFit="1" customWidth="1"/>
    <col min="4" max="4" width="37.85546875" style="10" customWidth="1"/>
    <col min="5" max="16384" width="10.85546875" style="10"/>
  </cols>
  <sheetData>
    <row r="1" spans="2:7">
      <c r="D1" s="64"/>
      <c r="E1" s="1"/>
      <c r="F1" s="1"/>
      <c r="G1" s="1"/>
    </row>
    <row r="2" spans="2:7" ht="51.95" customHeight="1">
      <c r="D2"/>
      <c r="E2" s="1"/>
      <c r="F2" s="1"/>
      <c r="G2" s="1"/>
    </row>
    <row r="3" spans="2:7">
      <c r="D3" s="64"/>
      <c r="E3" s="1"/>
      <c r="F3" s="1"/>
      <c r="G3" s="1"/>
    </row>
    <row r="4" spans="2:7">
      <c r="B4" s="119" t="s">
        <v>0</v>
      </c>
      <c r="D4" s="64"/>
      <c r="E4" s="1"/>
      <c r="F4" s="1"/>
      <c r="G4" s="1"/>
    </row>
    <row r="5" spans="2:7">
      <c r="D5" s="64"/>
      <c r="E5" s="1"/>
      <c r="F5" s="1"/>
      <c r="G5"/>
    </row>
    <row r="6" spans="2:7">
      <c r="B6" s="224" t="s">
        <v>1</v>
      </c>
      <c r="C6" s="224"/>
      <c r="D6" s="64"/>
      <c r="E6" s="1"/>
      <c r="F6" s="1"/>
      <c r="G6"/>
    </row>
    <row r="7" spans="2:7">
      <c r="B7" s="228" t="s">
        <v>2</v>
      </c>
      <c r="C7" s="228"/>
      <c r="D7" s="64"/>
      <c r="E7" s="1"/>
      <c r="F7" s="1"/>
      <c r="G7"/>
    </row>
    <row r="8" spans="2:7">
      <c r="B8" s="73"/>
      <c r="D8" s="64"/>
      <c r="E8" s="1"/>
      <c r="F8" s="1"/>
      <c r="G8"/>
    </row>
    <row r="9" spans="2:7">
      <c r="B9" s="179" t="s">
        <v>3</v>
      </c>
      <c r="D9" s="64"/>
      <c r="E9" s="1"/>
      <c r="F9" s="1"/>
      <c r="G9"/>
    </row>
    <row r="10" spans="2:7">
      <c r="B10" s="191" t="s">
        <v>4</v>
      </c>
      <c r="D10" s="64"/>
      <c r="E10" s="1"/>
      <c r="F10" s="1"/>
      <c r="G10"/>
    </row>
    <row r="11" spans="2:7">
      <c r="B11" s="180" t="s">
        <v>5</v>
      </c>
      <c r="D11" s="64"/>
      <c r="E11" s="1"/>
      <c r="F11" s="1"/>
      <c r="G11"/>
    </row>
    <row r="12" spans="2:7">
      <c r="B12" s="180" t="s">
        <v>6</v>
      </c>
      <c r="D12" s="64"/>
      <c r="E12" s="1"/>
      <c r="F12" s="1"/>
      <c r="G12"/>
    </row>
    <row r="13" spans="2:7">
      <c r="B13" s="181" t="s">
        <v>7</v>
      </c>
      <c r="D13" s="64"/>
      <c r="E13" s="1"/>
      <c r="F13" s="1"/>
      <c r="G13"/>
    </row>
    <row r="14" spans="2:7">
      <c r="B14" s="180" t="s">
        <v>8</v>
      </c>
      <c r="D14" s="64"/>
      <c r="E14" s="1"/>
      <c r="F14" s="1"/>
      <c r="G14"/>
    </row>
    <row r="15" spans="2:7">
      <c r="B15" s="73"/>
      <c r="D15" s="64"/>
      <c r="E15" s="1"/>
      <c r="F15" s="1"/>
      <c r="G15"/>
    </row>
    <row r="16" spans="2:7">
      <c r="B16" s="73" t="s">
        <v>9</v>
      </c>
      <c r="D16" s="64"/>
      <c r="E16" s="1"/>
      <c r="F16" s="1"/>
      <c r="G16"/>
    </row>
    <row r="17" spans="2:7">
      <c r="B17" s="119" t="s">
        <v>5</v>
      </c>
      <c r="D17" s="64"/>
      <c r="E17" s="1"/>
      <c r="F17" s="1"/>
      <c r="G17"/>
    </row>
    <row r="18" spans="2:7">
      <c r="B18" s="46" t="s">
        <v>10</v>
      </c>
      <c r="D18" s="64"/>
      <c r="E18" s="1"/>
      <c r="F18" s="1"/>
      <c r="G18"/>
    </row>
    <row r="19" spans="2:7">
      <c r="B19" s="46" t="s">
        <v>11</v>
      </c>
      <c r="D19" s="64"/>
      <c r="E19" s="1"/>
      <c r="F19" s="1"/>
      <c r="G19"/>
    </row>
    <row r="20" spans="2:7">
      <c r="B20" s="73"/>
      <c r="D20" s="64"/>
      <c r="E20" s="1"/>
      <c r="F20" s="1"/>
      <c r="G20"/>
    </row>
    <row r="21" spans="2:7">
      <c r="B21" s="119" t="s">
        <v>6</v>
      </c>
      <c r="D21" s="64"/>
      <c r="E21" s="1"/>
      <c r="F21" s="1"/>
      <c r="G21"/>
    </row>
    <row r="22" spans="2:7">
      <c r="B22" s="101" t="s">
        <v>12</v>
      </c>
      <c r="C22" s="226" t="s">
        <v>13</v>
      </c>
      <c r="D22" s="227"/>
      <c r="E22" s="226" t="s">
        <v>13</v>
      </c>
      <c r="F22" s="227"/>
    </row>
    <row r="23" spans="2:7" ht="29.1" customHeight="1">
      <c r="B23" s="22" t="s">
        <v>14</v>
      </c>
      <c r="C23" s="225" t="s">
        <v>15</v>
      </c>
      <c r="D23" s="225"/>
      <c r="E23" s="225" t="s">
        <v>15</v>
      </c>
      <c r="F23" s="225"/>
    </row>
    <row r="24" spans="2:7" ht="30.95" customHeight="1">
      <c r="B24" s="23" t="s">
        <v>16</v>
      </c>
      <c r="C24" s="225" t="s">
        <v>17</v>
      </c>
      <c r="D24" s="225"/>
      <c r="E24" s="225" t="s">
        <v>17</v>
      </c>
      <c r="F24" s="225"/>
    </row>
    <row r="25" spans="2:7">
      <c r="B25" s="22" t="s">
        <v>18</v>
      </c>
      <c r="C25" s="225" t="s">
        <v>19</v>
      </c>
      <c r="D25" s="225"/>
      <c r="E25" s="225" t="s">
        <v>19</v>
      </c>
      <c r="F25" s="225"/>
    </row>
    <row r="26" spans="2:7">
      <c r="B26" s="22" t="s">
        <v>20</v>
      </c>
      <c r="C26" s="225" t="s">
        <v>21</v>
      </c>
      <c r="D26" s="225"/>
      <c r="E26" s="225" t="s">
        <v>21</v>
      </c>
      <c r="F26" s="225"/>
    </row>
    <row r="27" spans="2:7">
      <c r="B27" s="22" t="s">
        <v>22</v>
      </c>
      <c r="C27" s="225" t="s">
        <v>23</v>
      </c>
      <c r="D27" s="225"/>
      <c r="E27" s="225" t="s">
        <v>23</v>
      </c>
      <c r="F27" s="225"/>
    </row>
    <row r="28" spans="2:7">
      <c r="B28" s="22" t="s">
        <v>24</v>
      </c>
      <c r="C28" s="225" t="s">
        <v>25</v>
      </c>
      <c r="D28" s="225"/>
      <c r="E28" s="225" t="s">
        <v>25</v>
      </c>
      <c r="F28" s="225"/>
    </row>
    <row r="29" spans="2:7">
      <c r="B29" s="22" t="s">
        <v>26</v>
      </c>
      <c r="C29" s="225" t="s">
        <v>27</v>
      </c>
      <c r="D29" s="225"/>
      <c r="E29" s="225" t="s">
        <v>27</v>
      </c>
      <c r="F29" s="225"/>
    </row>
    <row r="30" spans="2:7">
      <c r="B30" s="22" t="s">
        <v>28</v>
      </c>
      <c r="C30" s="225" t="s">
        <v>29</v>
      </c>
      <c r="D30" s="225"/>
      <c r="E30" s="225" t="s">
        <v>29</v>
      </c>
      <c r="F30" s="225"/>
    </row>
    <row r="32" spans="2:7">
      <c r="B32" s="119" t="s">
        <v>7</v>
      </c>
      <c r="D32" s="64"/>
      <c r="E32" s="1"/>
      <c r="F32" s="1"/>
      <c r="G32"/>
    </row>
    <row r="33" spans="2:7">
      <c r="B33" s="10" t="s">
        <v>30</v>
      </c>
      <c r="D33" s="64"/>
      <c r="E33" s="1"/>
      <c r="F33" s="1"/>
      <c r="G33"/>
    </row>
    <row r="34" spans="2:7">
      <c r="B34" s="10" t="s">
        <v>31</v>
      </c>
      <c r="D34" s="64"/>
      <c r="E34" s="1"/>
      <c r="F34" s="1"/>
      <c r="G34"/>
    </row>
    <row r="35" spans="2:7">
      <c r="B35" s="10" t="s">
        <v>32</v>
      </c>
      <c r="D35" s="64"/>
      <c r="E35" s="1"/>
      <c r="F35" s="1"/>
      <c r="G35"/>
    </row>
    <row r="36" spans="2:7">
      <c r="B36" s="10" t="s">
        <v>33</v>
      </c>
      <c r="D36" s="64"/>
      <c r="E36" s="1"/>
      <c r="F36" s="1"/>
      <c r="G36"/>
    </row>
    <row r="37" spans="2:7">
      <c r="B37" s="10" t="s">
        <v>34</v>
      </c>
      <c r="D37" s="64"/>
      <c r="E37" s="1"/>
      <c r="F37" s="1"/>
      <c r="G37"/>
    </row>
    <row r="38" spans="2:7">
      <c r="B38" s="119"/>
      <c r="D38" s="64"/>
      <c r="E38" s="1"/>
      <c r="F38" s="1"/>
      <c r="G38"/>
    </row>
    <row r="39" spans="2:7">
      <c r="B39" s="119" t="s">
        <v>8</v>
      </c>
      <c r="D39" s="64"/>
      <c r="E39" s="1"/>
      <c r="F39" s="1"/>
      <c r="G39"/>
    </row>
    <row r="40" spans="2:7">
      <c r="B40" s="10" t="s">
        <v>35</v>
      </c>
    </row>
    <row r="41" spans="2:7">
      <c r="B41" s="182" t="s">
        <v>36</v>
      </c>
      <c r="D41" s="64"/>
      <c r="E41" s="1"/>
      <c r="F41" s="1"/>
      <c r="G41"/>
    </row>
    <row r="42" spans="2:7">
      <c r="B42" s="183" t="s">
        <v>37</v>
      </c>
      <c r="D42" s="64"/>
      <c r="E42" s="1"/>
      <c r="F42" s="1"/>
      <c r="G42" s="1"/>
    </row>
    <row r="43" spans="2:7">
      <c r="B43" s="183" t="s">
        <v>38</v>
      </c>
      <c r="D43" s="64"/>
      <c r="E43" s="1"/>
      <c r="F43" s="65"/>
      <c r="G43" s="1"/>
    </row>
    <row r="44" spans="2:7">
      <c r="B44" s="183" t="s">
        <v>39</v>
      </c>
      <c r="D44" s="64"/>
      <c r="E44" s="1"/>
      <c r="F44" s="65"/>
      <c r="G44" s="1"/>
    </row>
    <row r="45" spans="2:7">
      <c r="B45" s="155" t="s">
        <v>40</v>
      </c>
      <c r="D45" s="64"/>
      <c r="E45" s="1"/>
      <c r="F45" s="1"/>
      <c r="G45"/>
    </row>
    <row r="46" spans="2:7">
      <c r="B46" s="183" t="s">
        <v>41</v>
      </c>
      <c r="D46" s="64"/>
      <c r="E46" s="1"/>
      <c r="F46" s="1"/>
      <c r="G46" s="1"/>
    </row>
    <row r="47" spans="2:7">
      <c r="B47" s="183" t="s">
        <v>42</v>
      </c>
      <c r="D47" s="64"/>
      <c r="E47" s="1"/>
      <c r="F47" s="1"/>
      <c r="G47" s="1"/>
    </row>
    <row r="48" spans="2:7">
      <c r="B48" s="183" t="s">
        <v>43</v>
      </c>
      <c r="D48" s="64"/>
      <c r="E48" s="1"/>
      <c r="F48" s="65"/>
      <c r="G48" s="1"/>
    </row>
    <row r="49" spans="2:7">
      <c r="B49" s="184" t="s">
        <v>44</v>
      </c>
      <c r="D49" s="64"/>
      <c r="E49" s="1"/>
      <c r="F49" s="1"/>
      <c r="G49"/>
    </row>
    <row r="50" spans="2:7">
      <c r="B50" s="183" t="s">
        <v>41</v>
      </c>
      <c r="D50" s="64"/>
      <c r="E50" s="1"/>
      <c r="F50" s="1"/>
      <c r="G50" s="1"/>
    </row>
    <row r="51" spans="2:7">
      <c r="B51" s="183" t="s">
        <v>42</v>
      </c>
      <c r="D51" s="64"/>
      <c r="E51" s="1"/>
      <c r="F51" s="1"/>
      <c r="G51" s="1"/>
    </row>
    <row r="52" spans="2:7">
      <c r="B52" s="183" t="s">
        <v>45</v>
      </c>
      <c r="D52" s="64"/>
      <c r="E52" s="1"/>
      <c r="F52" s="65"/>
      <c r="G52" s="1"/>
    </row>
    <row r="53" spans="2:7">
      <c r="B53" s="119"/>
      <c r="D53" s="64"/>
      <c r="E53" s="1"/>
      <c r="F53" s="1"/>
      <c r="G53" s="1"/>
    </row>
    <row r="54" spans="2:7">
      <c r="B54" s="185" t="s">
        <v>46</v>
      </c>
      <c r="D54" s="64"/>
      <c r="E54" s="1"/>
      <c r="F54" s="1"/>
      <c r="G54" s="1"/>
    </row>
    <row r="55" spans="2:7">
      <c r="B55" s="72"/>
      <c r="D55" s="64"/>
      <c r="E55" s="1"/>
      <c r="F55" s="1"/>
      <c r="G55" s="1"/>
    </row>
    <row r="56" spans="2:7">
      <c r="B56" s="76" t="s">
        <v>47</v>
      </c>
      <c r="C56" s="74">
        <v>30</v>
      </c>
    </row>
    <row r="57" spans="2:7">
      <c r="B57" s="76" t="s">
        <v>48</v>
      </c>
      <c r="C57" s="9" t="s">
        <v>49</v>
      </c>
    </row>
    <row r="58" spans="2:7">
      <c r="B58" s="64" t="s">
        <v>50</v>
      </c>
    </row>
    <row r="59" spans="2:7">
      <c r="B59" s="76" t="s">
        <v>51</v>
      </c>
      <c r="C59" s="75">
        <v>0.1</v>
      </c>
      <c r="D59" s="10" t="s">
        <v>52</v>
      </c>
    </row>
    <row r="60" spans="2:7">
      <c r="B60" s="76" t="s">
        <v>53</v>
      </c>
      <c r="C60" s="75">
        <v>0.3</v>
      </c>
    </row>
    <row r="61" spans="2:7">
      <c r="B61" s="1"/>
    </row>
    <row r="62" spans="2:7">
      <c r="B62" s="186" t="s">
        <v>54</v>
      </c>
    </row>
    <row r="63" spans="2:7">
      <c r="B63" s="186" t="s">
        <v>55</v>
      </c>
    </row>
    <row r="65" spans="2:6">
      <c r="B65" s="71" t="s">
        <v>56</v>
      </c>
    </row>
    <row r="66" spans="2:6">
      <c r="B66" s="11" t="s">
        <v>57</v>
      </c>
      <c r="C66" s="70">
        <v>1000</v>
      </c>
    </row>
    <row r="67" spans="2:6">
      <c r="B67" s="11" t="s">
        <v>58</v>
      </c>
      <c r="C67" s="70">
        <v>500</v>
      </c>
    </row>
    <row r="69" spans="2:6">
      <c r="B69" s="71" t="s">
        <v>59</v>
      </c>
    </row>
    <row r="70" spans="2:6" ht="30">
      <c r="B70" s="178" t="s">
        <v>60</v>
      </c>
      <c r="C70" s="135">
        <v>100</v>
      </c>
      <c r="D70" s="10" t="s">
        <v>61</v>
      </c>
    </row>
    <row r="71" spans="2:6" ht="45.95" customHeight="1">
      <c r="B71" s="229" t="s">
        <v>62</v>
      </c>
      <c r="C71" s="229"/>
      <c r="D71" s="229"/>
      <c r="E71" s="229"/>
      <c r="F71" s="229"/>
    </row>
    <row r="73" spans="2:6">
      <c r="B73" s="73" t="s">
        <v>63</v>
      </c>
    </row>
    <row r="74" spans="2:6">
      <c r="B74" s="10" t="s">
        <v>64</v>
      </c>
    </row>
    <row r="75" spans="2:6">
      <c r="B75" s="46" t="s">
        <v>65</v>
      </c>
    </row>
    <row r="76" spans="2:6">
      <c r="B76" s="10" t="s">
        <v>66</v>
      </c>
    </row>
    <row r="77" spans="2:6">
      <c r="B77" s="10" t="s">
        <v>67</v>
      </c>
    </row>
    <row r="78" spans="2:6">
      <c r="B78" s="10" t="s">
        <v>68</v>
      </c>
    </row>
    <row r="80" spans="2:6">
      <c r="B80" s="71" t="s">
        <v>584</v>
      </c>
    </row>
    <row r="81" spans="2:6">
      <c r="B81" s="10" t="s">
        <v>583</v>
      </c>
    </row>
    <row r="82" spans="2:6">
      <c r="B82" s="10" t="s">
        <v>69</v>
      </c>
    </row>
    <row r="86" spans="2:6">
      <c r="B86" s="71" t="s">
        <v>70</v>
      </c>
    </row>
    <row r="87" spans="2:6">
      <c r="B87" s="189" t="s">
        <v>71</v>
      </c>
      <c r="C87" s="218" t="s">
        <v>72</v>
      </c>
      <c r="D87" s="219"/>
      <c r="E87" s="219"/>
      <c r="F87" s="220"/>
    </row>
    <row r="88" spans="2:6">
      <c r="B88" s="7" t="s">
        <v>73</v>
      </c>
      <c r="C88" s="217" t="s">
        <v>74</v>
      </c>
      <c r="D88" s="217"/>
      <c r="E88" s="217"/>
      <c r="F88" s="217"/>
    </row>
    <row r="89" spans="2:6">
      <c r="B89" s="7" t="s">
        <v>75</v>
      </c>
      <c r="C89" s="221" t="s">
        <v>76</v>
      </c>
      <c r="D89" s="221"/>
      <c r="E89" s="221"/>
      <c r="F89" s="221"/>
    </row>
    <row r="90" spans="2:6" ht="78.599999999999994" customHeight="1">
      <c r="B90" s="7" t="s">
        <v>603</v>
      </c>
      <c r="C90" s="222" t="s">
        <v>604</v>
      </c>
      <c r="D90" s="223"/>
      <c r="E90" s="223"/>
      <c r="F90" s="223"/>
    </row>
    <row r="91" spans="2:6">
      <c r="B91" s="7"/>
      <c r="C91" s="217"/>
      <c r="D91" s="217"/>
      <c r="E91" s="217"/>
      <c r="F91" s="217"/>
    </row>
    <row r="92" spans="2:6">
      <c r="B92" s="7"/>
      <c r="C92" s="217"/>
      <c r="D92" s="217"/>
      <c r="E92" s="217"/>
      <c r="F92" s="217"/>
    </row>
    <row r="93" spans="2:6">
      <c r="B93" s="7"/>
      <c r="C93" s="217"/>
      <c r="D93" s="217"/>
      <c r="E93" s="217"/>
      <c r="F93" s="217"/>
    </row>
    <row r="94" spans="2:6">
      <c r="B94" s="7"/>
      <c r="C94" s="217"/>
      <c r="D94" s="217"/>
      <c r="E94" s="217"/>
      <c r="F94" s="217"/>
    </row>
    <row r="95" spans="2:6">
      <c r="B95" s="7"/>
      <c r="C95" s="217"/>
      <c r="D95" s="217"/>
      <c r="E95" s="217"/>
      <c r="F95" s="217"/>
    </row>
    <row r="96" spans="2:6">
      <c r="B96" s="7"/>
      <c r="C96" s="217"/>
      <c r="D96" s="217"/>
      <c r="E96" s="217"/>
      <c r="F96" s="217"/>
    </row>
  </sheetData>
  <mergeCells count="31">
    <mergeCell ref="E27:F27"/>
    <mergeCell ref="E28:F28"/>
    <mergeCell ref="E29:F29"/>
    <mergeCell ref="E30:F30"/>
    <mergeCell ref="B71:F71"/>
    <mergeCell ref="E22:F22"/>
    <mergeCell ref="E23:F23"/>
    <mergeCell ref="E24:F24"/>
    <mergeCell ref="E25:F25"/>
    <mergeCell ref="E26:F26"/>
    <mergeCell ref="B6:C6"/>
    <mergeCell ref="C27:D27"/>
    <mergeCell ref="C28:D28"/>
    <mergeCell ref="C29:D29"/>
    <mergeCell ref="C30:D30"/>
    <mergeCell ref="C22:D22"/>
    <mergeCell ref="C23:D23"/>
    <mergeCell ref="C24:D24"/>
    <mergeCell ref="C25:D25"/>
    <mergeCell ref="C26:D26"/>
    <mergeCell ref="B7:C7"/>
    <mergeCell ref="C88:F88"/>
    <mergeCell ref="C87:F87"/>
    <mergeCell ref="C89:F89"/>
    <mergeCell ref="C90:F90"/>
    <mergeCell ref="C91:F91"/>
    <mergeCell ref="C92:F92"/>
    <mergeCell ref="C93:F93"/>
    <mergeCell ref="C94:F94"/>
    <mergeCell ref="C95:F95"/>
    <mergeCell ref="C96:F96"/>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D63B-8A83-467D-9B2B-8C0FCCCD8AC9}">
  <sheetPr>
    <tabColor theme="5" tint="0.79998168889431442"/>
    <outlinePr summaryRight="0"/>
  </sheetPr>
  <dimension ref="A1:P31"/>
  <sheetViews>
    <sheetView topLeftCell="A2" workbookViewId="0">
      <selection activeCell="B24" sqref="B24"/>
    </sheetView>
  </sheetViews>
  <sheetFormatPr baseColWidth="10" defaultColWidth="11.5703125" defaultRowHeight="15" outlineLevelCol="1"/>
  <cols>
    <col min="1" max="1" width="9.5703125" style="1" bestFit="1" customWidth="1"/>
    <col min="2" max="2" width="49.5703125" style="1" customWidth="1"/>
    <col min="3" max="5" width="11.5703125" style="1" customWidth="1"/>
    <col min="6" max="7" width="11.5703125" style="1"/>
    <col min="8" max="8" width="12.85546875" style="1" customWidth="1"/>
    <col min="9" max="9" width="11.5703125" style="1" collapsed="1"/>
    <col min="10" max="16" width="11.5703125" style="1" hidden="1" customWidth="1" outlineLevel="1"/>
    <col min="17" max="16384" width="11.5703125" style="1"/>
  </cols>
  <sheetData>
    <row r="1" spans="1:16" hidden="1">
      <c r="A1" s="1">
        <v>1</v>
      </c>
      <c r="B1" s="1">
        <f>A1+1</f>
        <v>2</v>
      </c>
      <c r="C1" s="1">
        <f>B1+1</f>
        <v>3</v>
      </c>
      <c r="D1" s="1">
        <f>C1+1</f>
        <v>4</v>
      </c>
      <c r="E1" s="1">
        <f t="shared" ref="E1" si="0">D1+1</f>
        <v>5</v>
      </c>
      <c r="F1" s="1">
        <f t="shared" ref="F1" si="1">E1+1</f>
        <v>6</v>
      </c>
      <c r="G1" s="1">
        <f t="shared" ref="G1" si="2">F1+1</f>
        <v>7</v>
      </c>
      <c r="H1" s="1">
        <f t="shared" ref="H1" si="3">G1+1</f>
        <v>8</v>
      </c>
      <c r="I1" s="1">
        <f t="shared" ref="I1" si="4">H1+1</f>
        <v>9</v>
      </c>
    </row>
    <row r="2" spans="1:16" ht="14.45" customHeight="1">
      <c r="A2" s="232" t="s">
        <v>77</v>
      </c>
      <c r="B2" s="233"/>
      <c r="C2" s="232" t="s">
        <v>78</v>
      </c>
      <c r="D2" s="237"/>
      <c r="E2" s="233"/>
      <c r="F2" s="232" t="s">
        <v>79</v>
      </c>
      <c r="G2" s="237"/>
      <c r="H2" s="237"/>
      <c r="I2" s="233"/>
      <c r="J2" s="234" t="s">
        <v>80</v>
      </c>
      <c r="K2" s="235"/>
      <c r="L2" s="235"/>
      <c r="M2" s="235"/>
      <c r="N2" s="235"/>
      <c r="O2" s="235"/>
      <c r="P2" s="236"/>
    </row>
    <row r="3" spans="1:16" ht="45">
      <c r="A3" s="88" t="s">
        <v>81</v>
      </c>
      <c r="B3" s="88" t="s">
        <v>82</v>
      </c>
      <c r="C3" s="89" t="s">
        <v>83</v>
      </c>
      <c r="D3" s="89" t="s">
        <v>47</v>
      </c>
      <c r="E3" s="89" t="s">
        <v>47</v>
      </c>
      <c r="F3" s="89" t="s">
        <v>84</v>
      </c>
      <c r="G3" s="89" t="s">
        <v>85</v>
      </c>
      <c r="H3" s="89" t="s">
        <v>86</v>
      </c>
      <c r="I3" s="89" t="s">
        <v>87</v>
      </c>
      <c r="J3" s="95" t="s">
        <v>88</v>
      </c>
      <c r="K3" s="95" t="s">
        <v>89</v>
      </c>
      <c r="L3" s="95" t="s">
        <v>90</v>
      </c>
      <c r="M3" s="95" t="s">
        <v>91</v>
      </c>
      <c r="N3" s="95" t="s">
        <v>92</v>
      </c>
      <c r="O3" s="95" t="s">
        <v>93</v>
      </c>
      <c r="P3" s="95" t="s">
        <v>94</v>
      </c>
    </row>
    <row r="4" spans="1:16" s="13" customFormat="1" ht="12.75">
      <c r="A4" s="90"/>
      <c r="B4" s="90"/>
      <c r="C4" s="91" t="s">
        <v>95</v>
      </c>
      <c r="D4" s="91" t="s">
        <v>96</v>
      </c>
      <c r="E4" s="91" t="s">
        <v>97</v>
      </c>
      <c r="F4" s="91" t="s">
        <v>96</v>
      </c>
      <c r="G4" s="91" t="s">
        <v>98</v>
      </c>
      <c r="H4" s="91" t="s">
        <v>99</v>
      </c>
      <c r="I4" s="91" t="s">
        <v>100</v>
      </c>
      <c r="J4" s="91"/>
      <c r="K4" s="91" t="s">
        <v>101</v>
      </c>
      <c r="L4" s="91" t="s">
        <v>98</v>
      </c>
      <c r="M4" s="91" t="s">
        <v>102</v>
      </c>
      <c r="N4" s="91"/>
      <c r="O4" s="91" t="s">
        <v>103</v>
      </c>
      <c r="P4" s="91" t="s">
        <v>103</v>
      </c>
    </row>
    <row r="5" spans="1:16">
      <c r="A5" s="2" t="s">
        <v>104</v>
      </c>
      <c r="B5" s="2"/>
      <c r="C5" s="33">
        <v>2000</v>
      </c>
      <c r="D5" s="33">
        <f>Notice!$C$56</f>
        <v>30</v>
      </c>
      <c r="E5" s="37">
        <f>$C5*D5</f>
        <v>60000</v>
      </c>
      <c r="F5" s="37" t="s">
        <v>105</v>
      </c>
      <c r="G5" s="122">
        <f>HLOOKUP(F5,WMTC!$C$1:$J$8,5,FALSE)</f>
        <v>17.647666666666662</v>
      </c>
      <c r="H5" s="134">
        <f>HLOOKUP(F5,WMTC!$C$1:$J$8,8,FALSE)</f>
        <v>0.69782971619365608</v>
      </c>
      <c r="I5" s="122">
        <f>Notice!$C$70*CaracVehicules!H5/CaracVehicules!G5</f>
        <v>3.9542321904330486</v>
      </c>
      <c r="J5" s="2"/>
      <c r="K5" s="2"/>
      <c r="L5" s="2">
        <v>25</v>
      </c>
      <c r="M5" s="2"/>
      <c r="N5" s="2"/>
      <c r="O5" s="2"/>
      <c r="P5" s="2"/>
    </row>
    <row r="6" spans="1:16">
      <c r="A6" s="14" t="s">
        <v>106</v>
      </c>
      <c r="B6" s="35" t="s">
        <v>107</v>
      </c>
      <c r="C6" s="38">
        <f>MAX(C7:C8)</f>
        <v>5000</v>
      </c>
      <c r="D6" s="39">
        <f>Notice!$C$56</f>
        <v>30</v>
      </c>
      <c r="E6" s="38">
        <f t="shared" ref="E6:E29" si="5">$C6*D6</f>
        <v>150000</v>
      </c>
      <c r="F6" s="37" t="s">
        <v>108</v>
      </c>
      <c r="G6" s="122">
        <f>HLOOKUP(F6,WMTC!$C$1:$J$8,5,FALSE)</f>
        <v>22.800666666666665</v>
      </c>
      <c r="H6" s="134">
        <f>HLOOKUP(F6,WMTC!$C$1:$J$8,8,FALSE)</f>
        <v>0.5041736227045075</v>
      </c>
      <c r="I6" s="122">
        <f>Notice!$C$70*CaracVehicules!H6/CaracVehicules!G6</f>
        <v>2.2112231632313715</v>
      </c>
      <c r="J6" s="223">
        <v>2</v>
      </c>
      <c r="K6" s="2">
        <v>1</v>
      </c>
      <c r="L6" s="2">
        <v>45</v>
      </c>
      <c r="M6" s="2"/>
      <c r="N6" s="2"/>
      <c r="O6" s="2">
        <v>4000</v>
      </c>
      <c r="P6" s="2">
        <v>1000</v>
      </c>
    </row>
    <row r="7" spans="1:16">
      <c r="A7" s="2" t="s">
        <v>109</v>
      </c>
      <c r="B7" s="3" t="s">
        <v>110</v>
      </c>
      <c r="C7" s="33">
        <v>2000</v>
      </c>
      <c r="D7" s="33">
        <f>Notice!$C$56</f>
        <v>30</v>
      </c>
      <c r="E7" s="37">
        <f t="shared" si="5"/>
        <v>60000</v>
      </c>
      <c r="F7" s="37" t="s">
        <v>105</v>
      </c>
      <c r="G7" s="122">
        <f>HLOOKUP(F7,WMTC!$C$1:$J$8,5,FALSE)</f>
        <v>17.647666666666662</v>
      </c>
      <c r="H7" s="134">
        <f>HLOOKUP(F7,WMTC!$C$1:$J$8,8,FALSE)</f>
        <v>0.69782971619365608</v>
      </c>
      <c r="I7" s="122">
        <f>Notice!$C$70*CaracVehicules!H7/CaracVehicules!G7</f>
        <v>3.9542321904330486</v>
      </c>
      <c r="J7" s="223"/>
      <c r="K7" s="2">
        <v>4</v>
      </c>
      <c r="L7" s="2">
        <v>25</v>
      </c>
      <c r="M7" s="2"/>
      <c r="N7" s="2"/>
      <c r="O7" s="2">
        <v>4000</v>
      </c>
      <c r="P7" s="2">
        <v>2000</v>
      </c>
    </row>
    <row r="8" spans="1:16">
      <c r="A8" s="2" t="s">
        <v>111</v>
      </c>
      <c r="B8" s="3" t="s">
        <v>112</v>
      </c>
      <c r="C8" s="33">
        <v>5000</v>
      </c>
      <c r="D8" s="84">
        <f>Notice!$C$56</f>
        <v>30</v>
      </c>
      <c r="E8" s="37">
        <f t="shared" si="5"/>
        <v>150000</v>
      </c>
      <c r="F8" s="37" t="s">
        <v>108</v>
      </c>
      <c r="G8" s="122">
        <f>HLOOKUP(F8,WMTC!$C$1:$J$8,5,FALSE)</f>
        <v>22.800666666666665</v>
      </c>
      <c r="H8" s="134">
        <f>HLOOKUP(F8,WMTC!$C$1:$J$8,8,FALSE)</f>
        <v>0.5041736227045075</v>
      </c>
      <c r="I8" s="122">
        <f>Notice!$C$70*CaracVehicules!H8/CaracVehicules!G8</f>
        <v>2.2112231632313715</v>
      </c>
      <c r="J8" s="12"/>
      <c r="K8" s="2"/>
      <c r="L8" s="2">
        <v>45</v>
      </c>
      <c r="M8" s="2"/>
      <c r="N8" s="2"/>
      <c r="O8" s="2"/>
      <c r="P8" s="2"/>
    </row>
    <row r="9" spans="1:16">
      <c r="A9" s="14" t="s">
        <v>113</v>
      </c>
      <c r="B9" s="35" t="s">
        <v>114</v>
      </c>
      <c r="C9" s="38">
        <f>MAX(C10:C11)</f>
        <v>5000</v>
      </c>
      <c r="D9" s="85">
        <f>Notice!$C$56</f>
        <v>30</v>
      </c>
      <c r="E9" s="38">
        <f t="shared" si="5"/>
        <v>150000</v>
      </c>
      <c r="F9" s="37" t="s">
        <v>108</v>
      </c>
      <c r="G9" s="122">
        <f>HLOOKUP(F9,WMTC!$C$1:$J$8,5,FALSE)</f>
        <v>22.800666666666665</v>
      </c>
      <c r="H9" s="134">
        <f>HLOOKUP(F9,WMTC!$C$1:$J$8,8,FALSE)</f>
        <v>0.5041736227045075</v>
      </c>
      <c r="I9" s="122">
        <f>Notice!$C$70*CaracVehicules!H9/CaracVehicules!G9</f>
        <v>2.2112231632313715</v>
      </c>
      <c r="J9" s="230">
        <v>3</v>
      </c>
      <c r="K9" s="2">
        <v>4</v>
      </c>
      <c r="L9" s="2">
        <v>45</v>
      </c>
      <c r="M9" s="2">
        <v>270</v>
      </c>
      <c r="N9" s="2">
        <v>270</v>
      </c>
      <c r="O9" s="2">
        <v>4000</v>
      </c>
      <c r="P9" s="2">
        <v>2000</v>
      </c>
    </row>
    <row r="10" spans="1:16" ht="30">
      <c r="A10" s="2" t="s">
        <v>115</v>
      </c>
      <c r="B10" s="3" t="s">
        <v>116</v>
      </c>
      <c r="C10" s="33">
        <v>5000</v>
      </c>
      <c r="D10" s="86">
        <f>Notice!$C$56</f>
        <v>30</v>
      </c>
      <c r="E10" s="37">
        <f t="shared" si="5"/>
        <v>150000</v>
      </c>
      <c r="F10" s="37" t="s">
        <v>108</v>
      </c>
      <c r="G10" s="122">
        <f>HLOOKUP(F10,WMTC!$C$1:$J$8,5,FALSE)</f>
        <v>22.800666666666665</v>
      </c>
      <c r="H10" s="134">
        <f>HLOOKUP(F10,WMTC!$C$1:$J$8,8,FALSE)</f>
        <v>0.5041736227045075</v>
      </c>
      <c r="I10" s="122">
        <f>Notice!$C$70*CaracVehicules!H10/CaracVehicules!G10</f>
        <v>2.2112231632313715</v>
      </c>
      <c r="J10" s="231"/>
      <c r="K10" s="2"/>
      <c r="L10" s="2">
        <v>45</v>
      </c>
      <c r="M10" s="2"/>
      <c r="N10" s="2"/>
      <c r="O10" s="2">
        <v>4000</v>
      </c>
      <c r="P10" s="2">
        <v>2000</v>
      </c>
    </row>
    <row r="11" spans="1:16" ht="30">
      <c r="A11" s="2" t="s">
        <v>117</v>
      </c>
      <c r="B11" s="3" t="s">
        <v>118</v>
      </c>
      <c r="C11" s="33">
        <v>5000</v>
      </c>
      <c r="D11" s="33">
        <f>Notice!$C$56</f>
        <v>30</v>
      </c>
      <c r="E11" s="37">
        <f t="shared" si="5"/>
        <v>150000</v>
      </c>
      <c r="F11" s="37" t="s">
        <v>108</v>
      </c>
      <c r="G11" s="122">
        <f>HLOOKUP(F11,WMTC!$C$1:$J$8,5,FALSE)</f>
        <v>22.800666666666665</v>
      </c>
      <c r="H11" s="134">
        <f>HLOOKUP(F11,WMTC!$C$1:$J$8,8,FALSE)</f>
        <v>0.5041736227045075</v>
      </c>
      <c r="I11" s="122">
        <f>Notice!$C$70*CaracVehicules!H11/CaracVehicules!G11</f>
        <v>2.2112231632313715</v>
      </c>
      <c r="J11" s="15"/>
      <c r="K11" s="2"/>
      <c r="L11" s="2">
        <v>45</v>
      </c>
      <c r="M11" s="2"/>
      <c r="N11" s="2"/>
      <c r="O11" s="2">
        <v>4000</v>
      </c>
      <c r="P11" s="2">
        <v>2000</v>
      </c>
    </row>
    <row r="12" spans="1:16" ht="15" customHeight="1">
      <c r="A12" s="14" t="s">
        <v>119</v>
      </c>
      <c r="B12" s="35" t="s">
        <v>120</v>
      </c>
      <c r="C12" s="38">
        <f>MAX(C13:C14)</f>
        <v>5000</v>
      </c>
      <c r="D12" s="39">
        <f>Notice!$C$56</f>
        <v>30</v>
      </c>
      <c r="E12" s="38">
        <f t="shared" si="5"/>
        <v>150000</v>
      </c>
      <c r="F12" s="37" t="s">
        <v>121</v>
      </c>
      <c r="G12" s="122">
        <f>HLOOKUP(F12,WMTC!$C$1:$J$8,5,FALSE)</f>
        <v>57.830777777777705</v>
      </c>
      <c r="H12" s="134">
        <f>HLOOKUP(F12,WMTC!$C$1:$J$8,8,FALSE)</f>
        <v>0.53529738743746524</v>
      </c>
      <c r="I12" s="122">
        <f>Notice!$C$70*CaracVehicules!H12/CaracVehicules!G12</f>
        <v>0.92562716257148603</v>
      </c>
      <c r="J12" s="2">
        <v>2</v>
      </c>
      <c r="K12" s="2">
        <v>11</v>
      </c>
      <c r="L12" s="2"/>
      <c r="M12" s="2"/>
      <c r="N12" s="2"/>
      <c r="O12" s="2">
        <v>4000</v>
      </c>
      <c r="P12" s="2">
        <v>2000</v>
      </c>
    </row>
    <row r="13" spans="1:16" ht="15" customHeight="1">
      <c r="A13" s="2" t="s">
        <v>122</v>
      </c>
      <c r="B13" s="3" t="s">
        <v>123</v>
      </c>
      <c r="C13" s="33">
        <v>5000</v>
      </c>
      <c r="D13" s="33">
        <f>Notice!$C$56</f>
        <v>30</v>
      </c>
      <c r="E13" s="37">
        <f t="shared" si="5"/>
        <v>150000</v>
      </c>
      <c r="F13" s="37" t="s">
        <v>121</v>
      </c>
      <c r="G13" s="122">
        <f>HLOOKUP(F13,WMTC!$C$1:$J$8,5,FALSE)</f>
        <v>57.830777777777705</v>
      </c>
      <c r="H13" s="134">
        <f>HLOOKUP(F13,WMTC!$C$1:$J$8,8,FALSE)</f>
        <v>0.53529738743746524</v>
      </c>
      <c r="I13" s="122">
        <f>Notice!$C$70*CaracVehicules!H13/CaracVehicules!G13</f>
        <v>0.92562716257148603</v>
      </c>
      <c r="J13" s="2">
        <v>2</v>
      </c>
      <c r="K13" s="2">
        <v>11</v>
      </c>
      <c r="L13" s="2"/>
      <c r="M13" s="2"/>
      <c r="N13" s="2"/>
      <c r="O13" s="2">
        <v>4000</v>
      </c>
      <c r="P13" s="2">
        <v>2000</v>
      </c>
    </row>
    <row r="14" spans="1:16" ht="15" customHeight="1">
      <c r="A14" s="2" t="s">
        <v>124</v>
      </c>
      <c r="B14" s="3" t="s">
        <v>125</v>
      </c>
      <c r="C14" s="33">
        <v>5000</v>
      </c>
      <c r="D14" s="33">
        <f>Notice!$C$56</f>
        <v>30</v>
      </c>
      <c r="E14" s="37">
        <f t="shared" si="5"/>
        <v>150000</v>
      </c>
      <c r="F14" s="37" t="s">
        <v>121</v>
      </c>
      <c r="G14" s="122">
        <f>HLOOKUP(F14,WMTC!$C$1:$J$8,5,FALSE)</f>
        <v>57.830777777777705</v>
      </c>
      <c r="H14" s="134">
        <f>HLOOKUP(F14,WMTC!$C$1:$J$8,8,FALSE)</f>
        <v>0.53529738743746524</v>
      </c>
      <c r="I14" s="122">
        <f>Notice!$C$70*CaracVehicules!H14/CaracVehicules!G14</f>
        <v>0.92562716257148603</v>
      </c>
      <c r="J14" s="2"/>
      <c r="K14" s="2">
        <v>35</v>
      </c>
      <c r="L14" s="2"/>
      <c r="M14" s="2"/>
      <c r="N14" s="2"/>
      <c r="O14" s="2">
        <v>4000</v>
      </c>
      <c r="P14" s="2">
        <v>2000</v>
      </c>
    </row>
    <row r="15" spans="1:16" ht="15" customHeight="1">
      <c r="A15" s="2" t="s">
        <v>126</v>
      </c>
      <c r="B15" s="3" t="s">
        <v>127</v>
      </c>
      <c r="C15" s="33">
        <v>5000</v>
      </c>
      <c r="D15" s="33">
        <f>Notice!$C$56</f>
        <v>30</v>
      </c>
      <c r="E15" s="37">
        <f t="shared" si="5"/>
        <v>150000</v>
      </c>
      <c r="F15" s="37" t="s">
        <v>121</v>
      </c>
      <c r="G15" s="122">
        <f>HLOOKUP(F15,WMTC!$C$1:$J$8,5,FALSE)</f>
        <v>57.830777777777705</v>
      </c>
      <c r="H15" s="134">
        <f>HLOOKUP(F15,WMTC!$C$1:$J$8,8,FALSE)</f>
        <v>0.53529738743746524</v>
      </c>
      <c r="I15" s="122">
        <f>Notice!$C$70*CaracVehicules!H15/CaracVehicules!G15</f>
        <v>0.92562716257148603</v>
      </c>
      <c r="J15" s="2"/>
      <c r="K15" s="2"/>
      <c r="L15" s="2"/>
      <c r="M15" s="2"/>
      <c r="N15" s="2"/>
      <c r="O15" s="2">
        <v>4000</v>
      </c>
      <c r="P15" s="2">
        <v>2000</v>
      </c>
    </row>
    <row r="16" spans="1:16">
      <c r="A16" s="14" t="s">
        <v>128</v>
      </c>
      <c r="B16" s="35" t="s">
        <v>129</v>
      </c>
      <c r="C16" s="39">
        <v>5000</v>
      </c>
      <c r="D16" s="39">
        <f>Notice!$C$56</f>
        <v>30</v>
      </c>
      <c r="E16" s="38">
        <f t="shared" si="5"/>
        <v>150000</v>
      </c>
      <c r="F16" s="37" t="s">
        <v>121</v>
      </c>
      <c r="G16" s="122">
        <f>HLOOKUP(F16,WMTC!$C$1:$J$8,5,FALSE)</f>
        <v>57.830777777777705</v>
      </c>
      <c r="H16" s="134">
        <f>HLOOKUP(F16,WMTC!$C$1:$J$8,8,FALSE)</f>
        <v>0.53529738743746524</v>
      </c>
      <c r="I16" s="122">
        <f>Notice!$C$70*CaracVehicules!H16/CaracVehicules!G16</f>
        <v>0.92562716257148603</v>
      </c>
      <c r="J16" s="2" t="s">
        <v>130</v>
      </c>
      <c r="K16" s="2"/>
      <c r="L16" s="2"/>
      <c r="M16" s="2"/>
      <c r="N16" s="2"/>
      <c r="O16" s="2">
        <v>4000</v>
      </c>
      <c r="P16" s="2">
        <v>2000</v>
      </c>
    </row>
    <row r="17" spans="1:16">
      <c r="A17" s="14" t="s">
        <v>131</v>
      </c>
      <c r="B17" s="35" t="s">
        <v>132</v>
      </c>
      <c r="C17" s="38">
        <f>MAX(C18:C19)</f>
        <v>5000</v>
      </c>
      <c r="D17" s="39">
        <f>Notice!$C$56</f>
        <v>30</v>
      </c>
      <c r="E17" s="38">
        <f t="shared" si="5"/>
        <v>150000</v>
      </c>
      <c r="F17" s="37" t="s">
        <v>121</v>
      </c>
      <c r="G17" s="122">
        <f>HLOOKUP(F17,WMTC!$C$1:$J$8,5,FALSE)</f>
        <v>57.830777777777705</v>
      </c>
      <c r="H17" s="134">
        <f>HLOOKUP(F17,WMTC!$C$1:$J$8,8,FALSE)</f>
        <v>0.53529738743746524</v>
      </c>
      <c r="I17" s="122">
        <f>Notice!$C$70*CaracVehicules!H17/CaracVehicules!G17</f>
        <v>0.92562716257148603</v>
      </c>
      <c r="J17" s="2">
        <v>3</v>
      </c>
      <c r="K17" s="2"/>
      <c r="L17" s="2"/>
      <c r="M17" s="2">
        <v>1000</v>
      </c>
      <c r="N17" s="2"/>
      <c r="O17" s="2">
        <v>4000</v>
      </c>
      <c r="P17" s="2">
        <v>2000</v>
      </c>
    </row>
    <row r="18" spans="1:16">
      <c r="A18" s="2" t="s">
        <v>133</v>
      </c>
      <c r="B18" s="3" t="s">
        <v>134</v>
      </c>
      <c r="C18" s="33">
        <v>5000</v>
      </c>
      <c r="D18" s="33">
        <f>Notice!$C$56</f>
        <v>30</v>
      </c>
      <c r="E18" s="37">
        <f t="shared" si="5"/>
        <v>150000</v>
      </c>
      <c r="F18" s="37" t="s">
        <v>121</v>
      </c>
      <c r="G18" s="122">
        <f>HLOOKUP(F18,WMTC!$C$1:$J$8,5,FALSE)</f>
        <v>57.830777777777705</v>
      </c>
      <c r="H18" s="134">
        <f>HLOOKUP(F18,WMTC!$C$1:$J$8,8,FALSE)</f>
        <v>0.53529738743746524</v>
      </c>
      <c r="I18" s="122">
        <f>Notice!$C$70*CaracVehicules!H18/CaracVehicules!G18</f>
        <v>0.92562716257148603</v>
      </c>
      <c r="J18" s="2">
        <v>3</v>
      </c>
      <c r="K18" s="2"/>
      <c r="L18" s="2"/>
      <c r="M18" s="2">
        <v>1000</v>
      </c>
      <c r="N18" s="2">
        <v>5</v>
      </c>
      <c r="O18" s="2">
        <v>4000</v>
      </c>
      <c r="P18" s="2">
        <v>2000</v>
      </c>
    </row>
    <row r="19" spans="1:16">
      <c r="A19" s="2" t="s">
        <v>135</v>
      </c>
      <c r="B19" s="3" t="s">
        <v>136</v>
      </c>
      <c r="C19" s="33">
        <v>5000</v>
      </c>
      <c r="D19" s="33">
        <f>Notice!$C$56</f>
        <v>30</v>
      </c>
      <c r="E19" s="37">
        <f t="shared" si="5"/>
        <v>150000</v>
      </c>
      <c r="F19" s="37" t="s">
        <v>121</v>
      </c>
      <c r="G19" s="122">
        <f>HLOOKUP(F19,WMTC!$C$1:$J$8,5,FALSE)</f>
        <v>57.830777777777705</v>
      </c>
      <c r="H19" s="134">
        <f>HLOOKUP(F19,WMTC!$C$1:$J$8,8,FALSE)</f>
        <v>0.53529738743746524</v>
      </c>
      <c r="I19" s="122">
        <f>Notice!$C$70*CaracVehicules!H19/CaracVehicules!G19</f>
        <v>0.92562716257148603</v>
      </c>
      <c r="J19" s="2">
        <v>3</v>
      </c>
      <c r="K19" s="2"/>
      <c r="L19" s="2"/>
      <c r="M19" s="2">
        <v>1000</v>
      </c>
      <c r="N19" s="2">
        <v>2</v>
      </c>
      <c r="O19" s="2">
        <v>4000</v>
      </c>
      <c r="P19" s="2">
        <v>2000</v>
      </c>
    </row>
    <row r="20" spans="1:16">
      <c r="A20" s="14" t="s">
        <v>137</v>
      </c>
      <c r="B20" s="35" t="s">
        <v>138</v>
      </c>
      <c r="C20" s="38">
        <f>MAX(C21:C24)</f>
        <v>5000</v>
      </c>
      <c r="D20" s="39">
        <f>Notice!$C$56</f>
        <v>30</v>
      </c>
      <c r="E20" s="38">
        <f t="shared" si="5"/>
        <v>150000</v>
      </c>
      <c r="F20" s="37" t="s">
        <v>108</v>
      </c>
      <c r="G20" s="122">
        <f>HLOOKUP(F20,WMTC!$C$1:$J$8,5,FALSE)</f>
        <v>22.800666666666665</v>
      </c>
      <c r="H20" s="134">
        <f>HLOOKUP(F20,WMTC!$C$1:$J$8,8,FALSE)</f>
        <v>0.5041736227045075</v>
      </c>
      <c r="I20" s="122">
        <f>Notice!$C$70*CaracVehicules!H20/CaracVehicules!G20</f>
        <v>2.2112231632313715</v>
      </c>
      <c r="J20" s="2">
        <v>4</v>
      </c>
      <c r="K20" s="2"/>
      <c r="L20" s="2">
        <v>45</v>
      </c>
      <c r="M20" s="2">
        <v>425</v>
      </c>
      <c r="N20" s="2"/>
      <c r="O20" s="2">
        <v>4000</v>
      </c>
      <c r="P20" s="2">
        <v>2000</v>
      </c>
    </row>
    <row r="21" spans="1:16">
      <c r="A21" s="2" t="s">
        <v>139</v>
      </c>
      <c r="B21" s="3" t="s">
        <v>140</v>
      </c>
      <c r="C21" s="33">
        <v>5000</v>
      </c>
      <c r="D21" s="33">
        <f>Notice!$C$56</f>
        <v>30</v>
      </c>
      <c r="E21" s="37">
        <f t="shared" si="5"/>
        <v>150000</v>
      </c>
      <c r="F21" s="37" t="s">
        <v>108</v>
      </c>
      <c r="G21" s="122">
        <f>HLOOKUP(F21,WMTC!$C$1:$J$8,5,FALSE)</f>
        <v>22.800666666666665</v>
      </c>
      <c r="H21" s="134">
        <f>HLOOKUP(F21,WMTC!$C$1:$J$8,8,FALSE)</f>
        <v>0.5041736227045075</v>
      </c>
      <c r="I21" s="122">
        <f>Notice!$C$70*CaracVehicules!H21/CaracVehicules!G21</f>
        <v>2.2112231632313715</v>
      </c>
      <c r="J21" s="2">
        <v>4</v>
      </c>
      <c r="K21" s="2">
        <v>4</v>
      </c>
      <c r="L21" s="2">
        <v>45</v>
      </c>
      <c r="M21" s="2">
        <v>425</v>
      </c>
      <c r="N21" s="2"/>
      <c r="O21" s="2">
        <v>4000</v>
      </c>
      <c r="P21" s="2">
        <v>2000</v>
      </c>
    </row>
    <row r="22" spans="1:16">
      <c r="A22" s="2" t="s">
        <v>141</v>
      </c>
      <c r="B22" s="3" t="s">
        <v>142</v>
      </c>
      <c r="C22" s="33">
        <v>5000</v>
      </c>
      <c r="D22" s="33">
        <f>Notice!$C$56</f>
        <v>30</v>
      </c>
      <c r="E22" s="37">
        <f t="shared" si="5"/>
        <v>150000</v>
      </c>
      <c r="F22" s="37" t="s">
        <v>108</v>
      </c>
      <c r="G22" s="122">
        <f>HLOOKUP(F22,WMTC!$C$1:$J$8,5,FALSE)</f>
        <v>22.800666666666665</v>
      </c>
      <c r="H22" s="134">
        <f>HLOOKUP(F22,WMTC!$C$1:$J$8,8,FALSE)</f>
        <v>0.5041736227045075</v>
      </c>
      <c r="I22" s="122">
        <f>Notice!$C$70*CaracVehicules!H22/CaracVehicules!G22</f>
        <v>2.2112231632313715</v>
      </c>
      <c r="J22" s="2">
        <v>4</v>
      </c>
      <c r="K22" s="2">
        <v>6</v>
      </c>
      <c r="L22" s="2">
        <v>45</v>
      </c>
      <c r="M22" s="2">
        <v>425</v>
      </c>
      <c r="N22" s="2"/>
      <c r="O22" s="2">
        <v>3000</v>
      </c>
      <c r="P22" s="2">
        <v>1500</v>
      </c>
    </row>
    <row r="23" spans="1:16">
      <c r="A23" s="2" t="s">
        <v>143</v>
      </c>
      <c r="B23" s="36" t="s">
        <v>144</v>
      </c>
      <c r="C23" s="33">
        <v>5000</v>
      </c>
      <c r="D23" s="33">
        <f>Notice!$C$56</f>
        <v>30</v>
      </c>
      <c r="E23" s="37">
        <f t="shared" si="5"/>
        <v>150000</v>
      </c>
      <c r="F23" s="37" t="s">
        <v>108</v>
      </c>
      <c r="G23" s="122">
        <f>HLOOKUP(F23,WMTC!$C$1:$J$8,5,FALSE)</f>
        <v>22.800666666666665</v>
      </c>
      <c r="H23" s="134">
        <f>HLOOKUP(F23,WMTC!$C$1:$J$8,8,FALSE)</f>
        <v>0.5041736227045075</v>
      </c>
      <c r="I23" s="122">
        <f>Notice!$C$70*CaracVehicules!H23/CaracVehicules!G23</f>
        <v>2.2112231632313715</v>
      </c>
      <c r="J23" s="2">
        <v>4</v>
      </c>
      <c r="K23" s="2">
        <v>6</v>
      </c>
      <c r="L23" s="2">
        <v>45</v>
      </c>
      <c r="M23" s="2">
        <v>425</v>
      </c>
      <c r="N23" s="2"/>
      <c r="O23" s="2">
        <v>3000</v>
      </c>
      <c r="P23" s="2">
        <v>1500</v>
      </c>
    </row>
    <row r="24" spans="1:16" ht="30">
      <c r="A24" s="2" t="s">
        <v>145</v>
      </c>
      <c r="B24" s="36" t="s">
        <v>146</v>
      </c>
      <c r="C24" s="33">
        <v>5000</v>
      </c>
      <c r="D24" s="33">
        <f>Notice!$C$56</f>
        <v>30</v>
      </c>
      <c r="E24" s="37">
        <f t="shared" si="5"/>
        <v>150000</v>
      </c>
      <c r="F24" s="37" t="s">
        <v>108</v>
      </c>
      <c r="G24" s="122">
        <f>HLOOKUP(F24,WMTC!$C$1:$J$8,5,FALSE)</f>
        <v>22.800666666666665</v>
      </c>
      <c r="H24" s="134">
        <f>HLOOKUP(F24,WMTC!$C$1:$J$8,8,FALSE)</f>
        <v>0.5041736227045075</v>
      </c>
      <c r="I24" s="122">
        <f>Notice!$C$70*CaracVehicules!H24/CaracVehicules!G24</f>
        <v>2.2112231632313715</v>
      </c>
      <c r="J24" s="2">
        <v>4</v>
      </c>
      <c r="K24" s="2">
        <v>6</v>
      </c>
      <c r="L24" s="2">
        <v>45</v>
      </c>
      <c r="M24" s="2">
        <v>425</v>
      </c>
      <c r="N24" s="2"/>
      <c r="O24" s="2">
        <v>3000</v>
      </c>
      <c r="P24" s="2">
        <v>1500</v>
      </c>
    </row>
    <row r="25" spans="1:16">
      <c r="A25" s="14" t="s">
        <v>147</v>
      </c>
      <c r="B25" s="35" t="s">
        <v>148</v>
      </c>
      <c r="C25" s="38">
        <f>MAX(C26:C28)</f>
        <v>10000</v>
      </c>
      <c r="D25" s="39">
        <f>Notice!$C$56</f>
        <v>30</v>
      </c>
      <c r="E25" s="38">
        <f t="shared" si="5"/>
        <v>300000</v>
      </c>
      <c r="F25" s="37" t="s">
        <v>149</v>
      </c>
      <c r="G25" s="122">
        <f>HLOOKUP(F25,WMTC!$C$1:$J$8,5,FALSE)</f>
        <v>39.394249999999971</v>
      </c>
      <c r="H25" s="134">
        <f>HLOOKUP(F25,WMTC!$C$1:$J$8,8,FALSE)</f>
        <v>0.50458715596330272</v>
      </c>
      <c r="I25" s="122">
        <f>Notice!$C$70*CaracVehicules!H25/CaracVehicules!G25</f>
        <v>1.2808649890867401</v>
      </c>
      <c r="J25" s="2">
        <v>4</v>
      </c>
      <c r="K25" s="2">
        <v>15</v>
      </c>
      <c r="L25" s="2">
        <v>90</v>
      </c>
      <c r="M25" s="2">
        <v>450</v>
      </c>
      <c r="N25" s="2"/>
      <c r="O25" s="2">
        <v>4000</v>
      </c>
      <c r="P25" s="2">
        <v>2000</v>
      </c>
    </row>
    <row r="26" spans="1:16">
      <c r="A26" s="2" t="s">
        <v>150</v>
      </c>
      <c r="B26" s="3" t="s">
        <v>151</v>
      </c>
      <c r="C26" s="33">
        <v>10000</v>
      </c>
      <c r="D26" s="33">
        <f>Notice!$C$56</f>
        <v>30</v>
      </c>
      <c r="E26" s="37">
        <f t="shared" si="5"/>
        <v>300000</v>
      </c>
      <c r="F26" s="37" t="s">
        <v>149</v>
      </c>
      <c r="G26" s="122">
        <f>HLOOKUP(F26,WMTC!$C$1:$J$8,5,FALSE)</f>
        <v>39.394249999999971</v>
      </c>
      <c r="H26" s="134">
        <f>HLOOKUP(F26,WMTC!$C$1:$J$8,8,FALSE)</f>
        <v>0.50458715596330272</v>
      </c>
      <c r="I26" s="122">
        <f>Notice!$C$70*CaracVehicules!H26/CaracVehicules!G26</f>
        <v>1.2808649890867401</v>
      </c>
      <c r="J26" s="2"/>
      <c r="K26" s="2">
        <v>15</v>
      </c>
      <c r="L26" s="2">
        <v>90</v>
      </c>
      <c r="M26" s="2"/>
      <c r="N26" s="2"/>
      <c r="O26" s="2">
        <v>3700</v>
      </c>
      <c r="P26" s="2">
        <v>1500</v>
      </c>
    </row>
    <row r="27" spans="1:16" ht="30">
      <c r="A27" s="2" t="s">
        <v>152</v>
      </c>
      <c r="B27" s="36" t="s">
        <v>153</v>
      </c>
      <c r="C27" s="33">
        <v>10000</v>
      </c>
      <c r="D27" s="33">
        <f>Notice!$C$56</f>
        <v>30</v>
      </c>
      <c r="E27" s="37">
        <f t="shared" si="5"/>
        <v>300000</v>
      </c>
      <c r="F27" s="37" t="s">
        <v>149</v>
      </c>
      <c r="G27" s="122">
        <f>HLOOKUP(F27,WMTC!$C$1:$J$8,5,FALSE)</f>
        <v>39.394249999999971</v>
      </c>
      <c r="H27" s="134">
        <f>HLOOKUP(F27,WMTC!$C$1:$J$8,8,FALSE)</f>
        <v>0.50458715596330272</v>
      </c>
      <c r="I27" s="122">
        <f>Notice!$C$70*CaracVehicules!H27/CaracVehicules!G27</f>
        <v>1.2808649890867401</v>
      </c>
      <c r="J27" s="2">
        <v>4</v>
      </c>
      <c r="K27" s="2">
        <v>15</v>
      </c>
      <c r="L27" s="2">
        <v>90</v>
      </c>
      <c r="M27" s="2">
        <v>425</v>
      </c>
      <c r="N27" s="2"/>
      <c r="O27" s="2">
        <v>3000</v>
      </c>
      <c r="P27" s="2">
        <v>1500</v>
      </c>
    </row>
    <row r="28" spans="1:16" ht="30">
      <c r="A28" s="2" t="s">
        <v>154</v>
      </c>
      <c r="B28" s="36" t="s">
        <v>155</v>
      </c>
      <c r="C28" s="33">
        <v>10000</v>
      </c>
      <c r="D28" s="33">
        <f>Notice!$C$56</f>
        <v>30</v>
      </c>
      <c r="E28" s="37">
        <f t="shared" si="5"/>
        <v>300000</v>
      </c>
      <c r="F28" s="37" t="s">
        <v>149</v>
      </c>
      <c r="G28" s="122">
        <f>HLOOKUP(F28,WMTC!$C$1:$J$8,5,FALSE)</f>
        <v>39.394249999999971</v>
      </c>
      <c r="H28" s="134">
        <f>HLOOKUP(F28,WMTC!$C$1:$J$8,8,FALSE)</f>
        <v>0.50458715596330272</v>
      </c>
      <c r="I28" s="122">
        <f>Notice!$C$70*CaracVehicules!H28/CaracVehicules!G28</f>
        <v>1.2808649890867401</v>
      </c>
      <c r="J28" s="2">
        <v>4</v>
      </c>
      <c r="K28" s="2">
        <v>15</v>
      </c>
      <c r="L28" s="2">
        <v>90</v>
      </c>
      <c r="M28" s="2">
        <v>425</v>
      </c>
      <c r="N28" s="2"/>
      <c r="O28" s="2">
        <v>3000</v>
      </c>
      <c r="P28" s="2">
        <v>1500</v>
      </c>
    </row>
    <row r="29" spans="1:16">
      <c r="A29" s="14" t="s">
        <v>156</v>
      </c>
      <c r="B29" s="34"/>
      <c r="C29" s="39">
        <v>5000</v>
      </c>
      <c r="D29" s="39">
        <f>Notice!$C$56</f>
        <v>30</v>
      </c>
      <c r="E29" s="38">
        <f t="shared" si="5"/>
        <v>150000</v>
      </c>
      <c r="F29" s="37"/>
      <c r="G29" s="122" t="e">
        <f>HLOOKUP(F29,WMTC!$C$1:$J$8,5,FALSE)</f>
        <v>#N/A</v>
      </c>
      <c r="H29" s="134" t="e">
        <f>HLOOKUP(F29,WMTC!$C$1:$J$8,8,FALSE)</f>
        <v>#N/A</v>
      </c>
      <c r="I29" s="122" t="e">
        <f>Notice!$C$70*CaracVehicules!H29/CaracVehicules!G29</f>
        <v>#N/A</v>
      </c>
      <c r="J29" s="14"/>
      <c r="K29" s="14"/>
      <c r="L29" s="14"/>
      <c r="M29" s="14"/>
      <c r="N29" s="14"/>
      <c r="O29" s="14"/>
      <c r="P29" s="14"/>
    </row>
    <row r="31" spans="1:16">
      <c r="B31" s="2" t="s">
        <v>157</v>
      </c>
      <c r="C31" s="68">
        <v>8</v>
      </c>
    </row>
  </sheetData>
  <mergeCells count="6">
    <mergeCell ref="J6:J7"/>
    <mergeCell ref="J9:J10"/>
    <mergeCell ref="A2:B2"/>
    <mergeCell ref="J2:P2"/>
    <mergeCell ref="C2:E2"/>
    <mergeCell ref="F2:I2"/>
  </mergeCells>
  <phoneticPr fontId="1"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A89AA47-BDC1-48CC-B749-09A9CF5695C0}">
          <x14:formula1>
            <xm:f>WMTC!$C$1:$J$1</xm:f>
          </x14:formula1>
          <xm:sqref>F5:F28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0830E-3496-4192-AE8B-0221AC388F70}">
  <sheetPr>
    <tabColor theme="3"/>
    <outlinePr summaryBelow="0"/>
  </sheetPr>
  <dimension ref="A1:U47"/>
  <sheetViews>
    <sheetView showGridLines="0" tabSelected="1" topLeftCell="B13" zoomScale="85" zoomScaleNormal="85" workbookViewId="0">
      <selection activeCell="D26" sqref="D26"/>
    </sheetView>
  </sheetViews>
  <sheetFormatPr baseColWidth="10" defaultColWidth="8.85546875" defaultRowHeight="15" outlineLevelRow="1" outlineLevelCol="1"/>
  <cols>
    <col min="1" max="1" width="3.5703125" style="4" hidden="1" customWidth="1"/>
    <col min="2" max="4" width="27.140625" style="1" customWidth="1"/>
    <col min="5" max="5" width="12.140625" style="1" customWidth="1"/>
    <col min="6" max="6" width="11.85546875" style="1" customWidth="1"/>
    <col min="7" max="9" width="13.85546875" style="1" hidden="1" customWidth="1" outlineLevel="1"/>
    <col min="10" max="11" width="13" style="1" hidden="1" customWidth="1" outlineLevel="1"/>
    <col min="12" max="13" width="11.5703125" style="1" hidden="1" customWidth="1" outlineLevel="1"/>
    <col min="14" max="14" width="10.42578125" style="1" customWidth="1" collapsed="1"/>
    <col min="15" max="15" width="11.5703125" style="1" customWidth="1"/>
    <col min="16" max="16" width="2.85546875" style="1" customWidth="1"/>
    <col min="17" max="18" width="14.140625" style="1" customWidth="1"/>
    <col min="19" max="19" width="8.85546875" style="1"/>
    <col min="20" max="21" width="23.85546875" style="4" customWidth="1"/>
    <col min="22" max="16384" width="8.85546875" style="1"/>
  </cols>
  <sheetData>
    <row r="1" spans="1:21" ht="5.0999999999999996" customHeight="1"/>
    <row r="2" spans="1:21" ht="14.45" customHeight="1">
      <c r="B2" s="238" t="s">
        <v>158</v>
      </c>
      <c r="C2" s="238"/>
      <c r="D2" s="238"/>
      <c r="E2" s="238"/>
    </row>
    <row r="3" spans="1:21" outlineLevel="1">
      <c r="B3" s="3" t="s">
        <v>159</v>
      </c>
      <c r="C3" s="6" t="s">
        <v>608</v>
      </c>
      <c r="D3" s="3" t="s">
        <v>160</v>
      </c>
      <c r="E3" s="17">
        <v>95</v>
      </c>
      <c r="G3" s="48"/>
      <c r="H3" s="48"/>
      <c r="I3" s="48"/>
    </row>
    <row r="4" spans="1:21" ht="30" outlineLevel="1">
      <c r="B4" s="3" t="s">
        <v>161</v>
      </c>
      <c r="C4" s="6" t="s">
        <v>609</v>
      </c>
      <c r="D4" s="3" t="s">
        <v>162</v>
      </c>
      <c r="E4" s="17"/>
      <c r="G4" s="46"/>
      <c r="H4" s="46"/>
      <c r="I4" s="46"/>
    </row>
    <row r="5" spans="1:21" outlineLevel="1">
      <c r="B5" s="3" t="s">
        <v>163</v>
      </c>
      <c r="C5" s="17" t="s">
        <v>104</v>
      </c>
      <c r="D5" s="3" t="s">
        <v>164</v>
      </c>
      <c r="E5" s="17"/>
      <c r="G5" s="48"/>
      <c r="H5" s="48"/>
      <c r="I5" s="48"/>
      <c r="J5" s="10"/>
      <c r="K5" s="10"/>
      <c r="L5" s="10"/>
    </row>
    <row r="6" spans="1:21" outlineLevel="1">
      <c r="B6" s="3" t="s">
        <v>165</v>
      </c>
      <c r="C6" s="17" t="s">
        <v>260</v>
      </c>
      <c r="D6" s="3" t="s">
        <v>166</v>
      </c>
      <c r="E6" s="17"/>
      <c r="G6" s="48"/>
      <c r="H6" s="48"/>
      <c r="I6" s="48"/>
      <c r="J6" s="10"/>
    </row>
    <row r="7" spans="1:21" outlineLevel="1">
      <c r="B7" s="3" t="s">
        <v>167</v>
      </c>
      <c r="C7" s="17"/>
      <c r="D7" s="3" t="s">
        <v>168</v>
      </c>
      <c r="E7" s="161"/>
      <c r="G7" s="48"/>
      <c r="H7" s="48"/>
      <c r="I7" s="48"/>
      <c r="J7" s="10" t="s">
        <v>169</v>
      </c>
      <c r="L7" s="10"/>
      <c r="M7" s="118" t="s">
        <v>170</v>
      </c>
      <c r="P7" s="64"/>
    </row>
    <row r="8" spans="1:21" outlineLevel="1">
      <c r="B8" s="61" t="s">
        <v>597</v>
      </c>
      <c r="C8" s="161"/>
      <c r="D8" s="3" t="s">
        <v>171</v>
      </c>
      <c r="E8" s="17"/>
      <c r="G8" s="48"/>
      <c r="H8" s="48"/>
      <c r="I8" s="48"/>
      <c r="J8" s="76" t="s">
        <v>172</v>
      </c>
      <c r="L8" s="76"/>
      <c r="M8" s="47">
        <f>VLOOKUP($C$5,CaracVehicules!$A$5:$P$29,CaracVehicules!$E$1,FALSE)</f>
        <v>60000</v>
      </c>
      <c r="P8" s="64"/>
    </row>
    <row r="9" spans="1:21" outlineLevel="1">
      <c r="B9" s="3" t="s">
        <v>173</v>
      </c>
      <c r="C9" s="241" t="s">
        <v>510</v>
      </c>
      <c r="D9" s="241"/>
      <c r="E9" s="241"/>
      <c r="G9" s="48"/>
      <c r="H9" s="48"/>
      <c r="I9" s="48"/>
      <c r="J9" s="76" t="s">
        <v>175</v>
      </c>
      <c r="L9" s="76"/>
      <c r="M9" s="117">
        <v>300000</v>
      </c>
      <c r="P9" s="64"/>
    </row>
    <row r="10" spans="1:21" outlineLevel="1">
      <c r="B10" s="36" t="s">
        <v>176</v>
      </c>
      <c r="C10" s="17"/>
      <c r="D10" s="36" t="s">
        <v>177</v>
      </c>
      <c r="E10" s="45"/>
      <c r="J10" s="76" t="str">
        <f>"Capacité de référence, en "&amp;VLOOKUP($C$9,Listes!$A$2:$C$4,2,FALSE)&amp;" :"</f>
        <v>Capacité de référence, en tonnes :</v>
      </c>
      <c r="L10" s="76"/>
      <c r="M10" s="80">
        <f>IF($C$9=Listes!$A$3,$E$11*Notice!$C$60/1000,1+($C$10+$C$11-1)*Notice!C59)</f>
        <v>0.15</v>
      </c>
      <c r="P10" s="64"/>
    </row>
    <row r="11" spans="1:21" outlineLevel="1">
      <c r="B11" s="36" t="s">
        <v>178</v>
      </c>
      <c r="C11" s="17"/>
      <c r="D11" s="59" t="s">
        <v>179</v>
      </c>
      <c r="E11" s="45">
        <v>500</v>
      </c>
      <c r="J11" s="76" t="s">
        <v>180</v>
      </c>
      <c r="L11" s="65" t="str">
        <f>VLOOKUP($C$9,Listes!$A$2:$C$4,3,FALSE)</f>
        <v>Transporter 1 tonne sur 1km</v>
      </c>
      <c r="N11" s="64"/>
      <c r="P11" s="64"/>
    </row>
    <row r="12" spans="1:21" ht="5.0999999999999996" customHeight="1">
      <c r="P12" s="64"/>
    </row>
    <row r="13" spans="1:21" ht="14.45" customHeight="1">
      <c r="A13" s="92"/>
      <c r="B13" s="93"/>
      <c r="C13" s="66"/>
      <c r="D13" s="66"/>
      <c r="E13" s="66"/>
      <c r="F13" s="239" t="s">
        <v>181</v>
      </c>
      <c r="G13" s="242" t="s">
        <v>182</v>
      </c>
      <c r="H13" s="243"/>
      <c r="I13" s="244"/>
      <c r="J13" s="242" t="s">
        <v>183</v>
      </c>
      <c r="K13" s="244"/>
      <c r="L13" s="239" t="s">
        <v>184</v>
      </c>
      <c r="M13" s="239" t="s">
        <v>185</v>
      </c>
      <c r="N13" s="249" t="s">
        <v>606</v>
      </c>
      <c r="O13" s="250"/>
      <c r="P13" s="64"/>
      <c r="Q13" s="245" t="s">
        <v>605</v>
      </c>
      <c r="R13" s="247" t="s">
        <v>607</v>
      </c>
      <c r="S13" s="94"/>
      <c r="T13" s="92"/>
      <c r="U13" s="92"/>
    </row>
    <row r="14" spans="1:21" ht="30">
      <c r="A14" s="95"/>
      <c r="B14" s="96" t="s">
        <v>186</v>
      </c>
      <c r="C14" s="176" t="s">
        <v>585</v>
      </c>
      <c r="D14" s="89" t="s">
        <v>187</v>
      </c>
      <c r="E14" s="89" t="s">
        <v>184</v>
      </c>
      <c r="F14" s="240"/>
      <c r="G14" s="98" t="s">
        <v>188</v>
      </c>
      <c r="H14" s="98" t="s">
        <v>189</v>
      </c>
      <c r="I14" s="98" t="s">
        <v>190</v>
      </c>
      <c r="J14" s="97" t="s">
        <v>170</v>
      </c>
      <c r="K14" s="97" t="s">
        <v>191</v>
      </c>
      <c r="L14" s="240"/>
      <c r="M14" s="240"/>
      <c r="N14" s="251"/>
      <c r="O14" s="252"/>
      <c r="P14" s="64"/>
      <c r="Q14" s="246"/>
      <c r="R14" s="248"/>
      <c r="S14" s="99" t="s">
        <v>99</v>
      </c>
      <c r="T14" s="95"/>
      <c r="U14" s="95"/>
    </row>
    <row r="15" spans="1:21">
      <c r="A15" s="100"/>
      <c r="B15" s="100"/>
      <c r="C15" s="100"/>
      <c r="D15" s="100"/>
      <c r="E15" s="100" t="s">
        <v>192</v>
      </c>
      <c r="F15" s="100"/>
      <c r="G15" s="100" t="s">
        <v>193</v>
      </c>
      <c r="H15" s="100" t="s">
        <v>193</v>
      </c>
      <c r="I15" s="100" t="s">
        <v>193</v>
      </c>
      <c r="J15" s="100" t="s">
        <v>97</v>
      </c>
      <c r="K15" s="100" t="s">
        <v>97</v>
      </c>
      <c r="L15" s="100" t="s">
        <v>192</v>
      </c>
      <c r="M15" s="100" t="s">
        <v>194</v>
      </c>
      <c r="N15" s="100" t="s">
        <v>195</v>
      </c>
      <c r="O15" s="100" t="s">
        <v>99</v>
      </c>
      <c r="P15" s="204"/>
      <c r="Q15" s="100" t="s">
        <v>196</v>
      </c>
      <c r="R15" s="100" t="str">
        <f>"gCO2e/"&amp;VLOOKUP($C$9,Listes!$A$2:$D$4,4,FALSE)</f>
        <v>gCO2e/t.km</v>
      </c>
      <c r="S15" s="100" t="s">
        <v>99</v>
      </c>
      <c r="T15" s="100"/>
      <c r="U15" s="100"/>
    </row>
    <row r="16" spans="1:21">
      <c r="A16" s="5">
        <v>1</v>
      </c>
      <c r="B16" s="3" t="s">
        <v>197</v>
      </c>
      <c r="C16" s="15" t="s">
        <v>198</v>
      </c>
      <c r="D16" s="6"/>
      <c r="E16" s="51"/>
      <c r="F16" s="5" t="s">
        <v>102</v>
      </c>
      <c r="G16" s="53">
        <f>IF(OR($L16=0,$F16&lt;&gt;"kg"),0,$L16*VLOOKUP($D16&amp;$C$6,DistancesPays!$I:$L,DistancesPays!J$3,FALSE)/1000)</f>
        <v>0</v>
      </c>
      <c r="H16" s="53">
        <f>IF(OR($L16=0,$F16&lt;&gt;"kg"),0,$L16*VLOOKUP($D16&amp;$C$6,DistancesPays!$I:$L,DistancesPays!K$3,FALSE)/1000)</f>
        <v>0</v>
      </c>
      <c r="I16" s="53">
        <f>IF(OR($L16=0,$F16&lt;&gt;"kg"),0,$L16*VLOOKUP($D16&amp;$C$6,DistancesPays!$I:$L,DistancesPays!L$3,FALSE)/1000)</f>
        <v>0</v>
      </c>
      <c r="J16" s="120">
        <f t="shared" ref="J16:J26" si="0">$M$8</f>
        <v>60000</v>
      </c>
      <c r="K16" s="121">
        <v>200000</v>
      </c>
      <c r="L16" s="120">
        <f>E16*MAX(IF($M$7=$K$14,$M$9/K16,$M$8/J16),1)</f>
        <v>0</v>
      </c>
      <c r="M16" s="40">
        <f>IFERROR(VLOOKUP($D16,FE_Specifiques!$D:$H,FE_Specifiques!$G$4,FALSE)/FE_Specifiques!$G$5,0)</f>
        <v>0</v>
      </c>
      <c r="N16" s="54">
        <f t="shared" ref="N16:N36" si="1">L16*M16</f>
        <v>0</v>
      </c>
      <c r="O16" s="55">
        <f t="shared" ref="O16:O22" si="2">IF(M16&gt;0,N16/$N$43,0)</f>
        <v>0</v>
      </c>
      <c r="P16" s="64"/>
      <c r="Q16" s="41">
        <f t="shared" ref="Q16:Q36" si="3">L16*M16*1000/IF($M$7=$K$14,$M$9,$M$8)</f>
        <v>0</v>
      </c>
      <c r="R16" s="41">
        <f t="shared" ref="R16:R36" si="4">Q16/$M$10</f>
        <v>0</v>
      </c>
      <c r="S16" s="55">
        <f t="shared" ref="S16:S33" si="5">R16/$R$43</f>
        <v>0</v>
      </c>
      <c r="T16" s="3" t="s">
        <v>197</v>
      </c>
      <c r="U16" s="7" t="str">
        <f>C16</f>
        <v>Acier</v>
      </c>
    </row>
    <row r="17" spans="1:21">
      <c r="A17" s="5">
        <v>1</v>
      </c>
      <c r="B17" s="3" t="s">
        <v>197</v>
      </c>
      <c r="C17" s="15" t="s">
        <v>199</v>
      </c>
      <c r="D17" s="6" t="s">
        <v>250</v>
      </c>
      <c r="E17" s="51">
        <v>89</v>
      </c>
      <c r="F17" s="5" t="s">
        <v>102</v>
      </c>
      <c r="G17" s="53">
        <f>IF(OR($L17=0,$F17&lt;&gt;"kg"),0,$L17*VLOOKUP($D17&amp;$C$6,DistancesPays!$I:$L,DistancesPays!J$3,FALSE)/1000)</f>
        <v>1372.825</v>
      </c>
      <c r="H17" s="53">
        <f>IF(OR($L17=0,$F17&lt;&gt;"kg"),0,$L17*VLOOKUP($D17&amp;$C$6,DistancesPays!$I:$L,DistancesPays!K$3,FALSE)/1000)</f>
        <v>44.5</v>
      </c>
      <c r="I17" s="53">
        <f>IF(OR($L17=0,$F17&lt;&gt;"kg"),0,$L17*VLOOKUP($D17&amp;$C$6,DistancesPays!$I:$L,DistancesPays!L$3,FALSE)/1000)</f>
        <v>89</v>
      </c>
      <c r="J17" s="120">
        <f t="shared" si="0"/>
        <v>60000</v>
      </c>
      <c r="K17" s="121">
        <f t="shared" ref="K17:K25" si="6">$M$8</f>
        <v>60000</v>
      </c>
      <c r="L17" s="120">
        <f t="shared" ref="L17:L36" si="7">E17*MAX(IF($M$7=$K$14,$M$9/K17,$M$8/J17),1)</f>
        <v>89</v>
      </c>
      <c r="M17" s="40">
        <f>IFERROR(VLOOKUP($D17,FE_Specifiques!$D:$H,FE_Specifiques!$H$4,FALSE)/FE_Specifiques!$H$5,0)</f>
        <v>25</v>
      </c>
      <c r="N17" s="54">
        <f t="shared" si="1"/>
        <v>2225</v>
      </c>
      <c r="O17" s="55">
        <f t="shared" si="2"/>
        <v>0.94399552872403281</v>
      </c>
      <c r="P17" s="64"/>
      <c r="Q17" s="41">
        <f t="shared" si="3"/>
        <v>37.083333333333336</v>
      </c>
      <c r="R17" s="41">
        <f t="shared" si="4"/>
        <v>247.22222222222226</v>
      </c>
      <c r="S17" s="55">
        <f t="shared" si="5"/>
        <v>0.94399552872403258</v>
      </c>
      <c r="T17" s="3" t="s">
        <v>197</v>
      </c>
      <c r="U17" s="7" t="str">
        <f>C17</f>
        <v>Aluminium</v>
      </c>
    </row>
    <row r="18" spans="1:21">
      <c r="A18" s="5">
        <v>1</v>
      </c>
      <c r="B18" s="3" t="s">
        <v>197</v>
      </c>
      <c r="C18" s="58"/>
      <c r="D18" s="6"/>
      <c r="E18" s="51"/>
      <c r="F18" s="5" t="s">
        <v>102</v>
      </c>
      <c r="G18" s="53">
        <f>IF(OR($L18=0,$F18&lt;&gt;"kg"),0,$L18*VLOOKUP($D18&amp;$C$6,DistancesPays!$I:$L,DistancesPays!J$3,FALSE)/1000)</f>
        <v>0</v>
      </c>
      <c r="H18" s="53">
        <f>IF(OR($L18=0,$F18&lt;&gt;"kg"),0,$L18*VLOOKUP($D18&amp;$C$6,DistancesPays!$I:$L,DistancesPays!K$3,FALSE)/1000)</f>
        <v>0</v>
      </c>
      <c r="I18" s="53">
        <f>IF(OR($L18=0,$F18&lt;&gt;"kg"),0,$L18*VLOOKUP($D18&amp;$C$6,DistancesPays!$I:$L,DistancesPays!L$3,FALSE)/1000)</f>
        <v>0</v>
      </c>
      <c r="J18" s="120">
        <f t="shared" si="0"/>
        <v>60000</v>
      </c>
      <c r="K18" s="121">
        <f t="shared" si="6"/>
        <v>60000</v>
      </c>
      <c r="L18" s="120">
        <f>E18*MAX(IF($M$7=$K$14,$M$9/K18,$M$8/J18),1)</f>
        <v>0</v>
      </c>
      <c r="M18" s="40">
        <f>IFERROR(VLOOKUP($C18,FE_Autres!$G:$O,FE_Autres!$O$1,FALSE),0)</f>
        <v>0</v>
      </c>
      <c r="N18" s="54">
        <f>L18*M18</f>
        <v>0</v>
      </c>
      <c r="O18" s="55">
        <f t="shared" si="2"/>
        <v>0</v>
      </c>
      <c r="P18" s="64"/>
      <c r="Q18" s="41">
        <f t="shared" si="3"/>
        <v>0</v>
      </c>
      <c r="R18" s="41">
        <f t="shared" si="4"/>
        <v>0</v>
      </c>
      <c r="S18" s="55">
        <f t="shared" si="5"/>
        <v>0</v>
      </c>
      <c r="T18" s="3" t="s">
        <v>197</v>
      </c>
      <c r="U18" s="7" t="s">
        <v>200</v>
      </c>
    </row>
    <row r="19" spans="1:21">
      <c r="A19" s="5">
        <v>1</v>
      </c>
      <c r="B19" s="3" t="s">
        <v>197</v>
      </c>
      <c r="C19" s="58"/>
      <c r="D19" s="6"/>
      <c r="E19" s="51"/>
      <c r="F19" s="5" t="s">
        <v>102</v>
      </c>
      <c r="G19" s="53">
        <f>IF(OR($L19=0,$F19&lt;&gt;"kg"),0,$L19*VLOOKUP($D19&amp;$C$6,DistancesPays!$I:$L,DistancesPays!J$3,FALSE)/1000)</f>
        <v>0</v>
      </c>
      <c r="H19" s="53">
        <f>IF(OR($L19=0,$F19&lt;&gt;"kg"),0,$L19*VLOOKUP($D19&amp;$C$6,DistancesPays!$I:$L,DistancesPays!K$3,FALSE)/1000)</f>
        <v>0</v>
      </c>
      <c r="I19" s="53">
        <f>IF(OR($L19=0,$F19&lt;&gt;"kg"),0,$L19*VLOOKUP($D19&amp;$C$6,DistancesPays!$I:$L,DistancesPays!L$3,FALSE)/1000)</f>
        <v>0</v>
      </c>
      <c r="J19" s="120">
        <f t="shared" si="0"/>
        <v>60000</v>
      </c>
      <c r="K19" s="121">
        <f t="shared" si="6"/>
        <v>60000</v>
      </c>
      <c r="L19" s="120">
        <f t="shared" si="7"/>
        <v>0</v>
      </c>
      <c r="M19" s="40">
        <f>IFERROR(VLOOKUP($C19,FE_Autres!$G:$O,FE_Autres!$O$1,FALSE),0)</f>
        <v>0</v>
      </c>
      <c r="N19" s="54">
        <f t="shared" si="1"/>
        <v>0</v>
      </c>
      <c r="O19" s="55">
        <f t="shared" si="2"/>
        <v>0</v>
      </c>
      <c r="P19" s="64"/>
      <c r="Q19" s="41">
        <f t="shared" si="3"/>
        <v>0</v>
      </c>
      <c r="R19" s="41">
        <f t="shared" si="4"/>
        <v>0</v>
      </c>
      <c r="S19" s="55">
        <f t="shared" si="5"/>
        <v>0</v>
      </c>
      <c r="T19" s="3" t="s">
        <v>197</v>
      </c>
      <c r="U19" s="7" t="s">
        <v>201</v>
      </c>
    </row>
    <row r="20" spans="1:21">
      <c r="A20" s="5">
        <v>1</v>
      </c>
      <c r="B20" s="3" t="s">
        <v>197</v>
      </c>
      <c r="C20" s="58"/>
      <c r="D20" s="6"/>
      <c r="E20" s="51"/>
      <c r="F20" s="5" t="s">
        <v>102</v>
      </c>
      <c r="G20" s="53">
        <f>IF(OR($L20=0,$F20&lt;&gt;"kg"),0,$L20*VLOOKUP($D20&amp;$C$6,DistancesPays!$I:$L,DistancesPays!J$3,FALSE)/1000)</f>
        <v>0</v>
      </c>
      <c r="H20" s="53">
        <f>IF(OR($L20=0,$F20&lt;&gt;"kg"),0,$L20*VLOOKUP($D20&amp;$C$6,DistancesPays!$I:$L,DistancesPays!K$3,FALSE)/1000)</f>
        <v>0</v>
      </c>
      <c r="I20" s="53">
        <f>IF(OR($L20=0,$F20&lt;&gt;"kg"),0,$L20*VLOOKUP($D20&amp;$C$6,DistancesPays!$I:$L,DistancesPays!L$3,FALSE)/1000)</f>
        <v>0</v>
      </c>
      <c r="J20" s="120">
        <f t="shared" si="0"/>
        <v>60000</v>
      </c>
      <c r="K20" s="121">
        <f t="shared" si="6"/>
        <v>60000</v>
      </c>
      <c r="L20" s="120">
        <f t="shared" si="7"/>
        <v>0</v>
      </c>
      <c r="M20" s="40">
        <f>IFERROR(VLOOKUP($C20,FE_Autres!$G:$O,FE_Autres!$O$1,FALSE),0)</f>
        <v>0</v>
      </c>
      <c r="N20" s="54">
        <f t="shared" si="1"/>
        <v>0</v>
      </c>
      <c r="O20" s="55">
        <f t="shared" si="2"/>
        <v>0</v>
      </c>
      <c r="P20" s="64"/>
      <c r="Q20" s="41">
        <f t="shared" si="3"/>
        <v>0</v>
      </c>
      <c r="R20" s="41">
        <f t="shared" si="4"/>
        <v>0</v>
      </c>
      <c r="S20" s="55">
        <f t="shared" si="5"/>
        <v>0</v>
      </c>
      <c r="T20" s="3" t="s">
        <v>197</v>
      </c>
      <c r="U20" s="7" t="s">
        <v>202</v>
      </c>
    </row>
    <row r="21" spans="1:21">
      <c r="A21" s="5">
        <v>1</v>
      </c>
      <c r="B21" s="3" t="s">
        <v>197</v>
      </c>
      <c r="C21" s="58"/>
      <c r="D21" s="6"/>
      <c r="E21" s="51"/>
      <c r="F21" s="5" t="s">
        <v>102</v>
      </c>
      <c r="G21" s="53">
        <f>IF(OR($L21=0,$F21&lt;&gt;"kg"),0,$L21*VLOOKUP($D21&amp;$C$6,DistancesPays!$I:$L,DistancesPays!J$3,FALSE)/1000)</f>
        <v>0</v>
      </c>
      <c r="H21" s="53">
        <f>IF(OR($L21=0,$F21&lt;&gt;"kg"),0,$L21*VLOOKUP($D21&amp;$C$6,DistancesPays!$I:$L,DistancesPays!K$3,FALSE)/1000)</f>
        <v>0</v>
      </c>
      <c r="I21" s="53">
        <f>IF(OR($L21=0,$F21&lt;&gt;"kg"),0,$L21*VLOOKUP($D21&amp;$C$6,DistancesPays!$I:$L,DistancesPays!L$3,FALSE)/1000)</f>
        <v>0</v>
      </c>
      <c r="J21" s="120">
        <f t="shared" si="0"/>
        <v>60000</v>
      </c>
      <c r="K21" s="121">
        <f t="shared" si="6"/>
        <v>60000</v>
      </c>
      <c r="L21" s="120">
        <f t="shared" si="7"/>
        <v>0</v>
      </c>
      <c r="M21" s="40">
        <f>IFERROR(VLOOKUP($C21,FE_Autres!$G:$O,FE_Autres!$O$1,FALSE),0)</f>
        <v>0</v>
      </c>
      <c r="N21" s="54">
        <f t="shared" si="1"/>
        <v>0</v>
      </c>
      <c r="O21" s="55">
        <f t="shared" si="2"/>
        <v>0</v>
      </c>
      <c r="P21" s="64"/>
      <c r="Q21" s="41">
        <f>L21*M21*1000/IF($M$7=$K$14,$M$9,$M$8)</f>
        <v>0</v>
      </c>
      <c r="R21" s="41">
        <f t="shared" si="4"/>
        <v>0</v>
      </c>
      <c r="S21" s="55">
        <f t="shared" si="5"/>
        <v>0</v>
      </c>
      <c r="T21" s="3" t="s">
        <v>197</v>
      </c>
      <c r="U21" s="7" t="s">
        <v>203</v>
      </c>
    </row>
    <row r="22" spans="1:21" ht="30">
      <c r="A22" s="154"/>
      <c r="B22" s="195" t="s">
        <v>596</v>
      </c>
      <c r="C22" s="15" t="s">
        <v>596</v>
      </c>
      <c r="D22" s="6"/>
      <c r="E22" s="51"/>
      <c r="F22" s="5" t="s">
        <v>102</v>
      </c>
      <c r="G22" s="53">
        <f>IF(OR($L22=0,$F22&lt;&gt;"kg"),0,$L22*VLOOKUP($D22&amp;$C$6,DistancesPays!$I:$L,DistancesPays!J$3,FALSE)/1000)</f>
        <v>0</v>
      </c>
      <c r="H22" s="53">
        <f>IF(OR($L22=0,$F22&lt;&gt;"kg"),0,$L22*VLOOKUP($D22&amp;$C$6,DistancesPays!$I:$L,DistancesPays!K$3,FALSE)/1000)</f>
        <v>0</v>
      </c>
      <c r="I22" s="53">
        <f>IF(OR($L22=0,$F22&lt;&gt;"kg"),0,$L22*VLOOKUP($D22&amp;$C$6,DistancesPays!$I:$L,DistancesPays!L$3,FALSE)/1000)</f>
        <v>0</v>
      </c>
      <c r="J22" s="120">
        <f t="shared" si="0"/>
        <v>60000</v>
      </c>
      <c r="K22" s="121">
        <f t="shared" si="6"/>
        <v>60000</v>
      </c>
      <c r="L22" s="120">
        <f t="shared" ref="L22" si="8">E22*MAX(IF($M$7=$K$14,$M$9/K22,$M$8/J22),1)</f>
        <v>0</v>
      </c>
      <c r="M22" s="40">
        <f>IFERROR(VLOOKUP($C22,FE_Autres!$G:$O,FE_Autres!$O$1,FALSE),0)</f>
        <v>0</v>
      </c>
      <c r="N22" s="54">
        <f t="shared" ref="N22" si="9">L22*M22</f>
        <v>0</v>
      </c>
      <c r="O22" s="55">
        <f t="shared" si="2"/>
        <v>0</v>
      </c>
      <c r="P22" s="64"/>
      <c r="Q22" s="41">
        <f>L22*M22*1000/IF($M$7=$K$14,$M$9,$M$8)</f>
        <v>0</v>
      </c>
      <c r="R22" s="41">
        <f t="shared" si="4"/>
        <v>0</v>
      </c>
      <c r="S22" s="55">
        <f t="shared" si="5"/>
        <v>0</v>
      </c>
      <c r="T22" s="3" t="s">
        <v>197</v>
      </c>
      <c r="U22" s="195" t="s">
        <v>596</v>
      </c>
    </row>
    <row r="23" spans="1:21">
      <c r="A23" s="154">
        <v>2</v>
      </c>
      <c r="B23" s="60" t="s">
        <v>16</v>
      </c>
      <c r="C23" s="58"/>
      <c r="D23" s="6"/>
      <c r="E23" s="115"/>
      <c r="F23" s="5" t="s">
        <v>102</v>
      </c>
      <c r="G23" s="53">
        <f>IF(OR($L23=0,$F23&lt;&gt;"kg"),0,$L23*VLOOKUP($D23&amp;$C$6,DistancesPays!$I:$L,DistancesPays!J$3,FALSE)/1000)</f>
        <v>0</v>
      </c>
      <c r="H23" s="53">
        <f>IF(OR($L23=0,$F23&lt;&gt;"kg"),0,$L23*VLOOKUP($D23&amp;$C$6,DistancesPays!$I:$L,DistancesPays!K$3,FALSE)/1000)</f>
        <v>0</v>
      </c>
      <c r="I23" s="53">
        <f>IF(OR($L23=0,$F23&lt;&gt;"kg"),0,$L23*VLOOKUP($D23&amp;$C$6,DistancesPays!$I:$L,DistancesPays!L$3,FALSE)/1000)</f>
        <v>0</v>
      </c>
      <c r="J23" s="120">
        <f t="shared" si="0"/>
        <v>60000</v>
      </c>
      <c r="K23" s="121">
        <f t="shared" si="6"/>
        <v>60000</v>
      </c>
      <c r="L23" s="120">
        <f t="shared" si="7"/>
        <v>0</v>
      </c>
      <c r="M23" s="78">
        <f>IFERROR(VLOOKUP(D23,FE_Specifiques!$D$6:$M$34,HLOOKUP('Tableau de bord'!$C$23,FE_Specifiques!$I$3:$M$4,2,FALSE),FALSE),0)</f>
        <v>0</v>
      </c>
      <c r="N23" s="54">
        <f t="shared" si="1"/>
        <v>0</v>
      </c>
      <c r="O23" s="79"/>
      <c r="P23" s="64"/>
      <c r="Q23" s="41">
        <f t="shared" si="3"/>
        <v>0</v>
      </c>
      <c r="R23" s="41">
        <f t="shared" si="4"/>
        <v>0</v>
      </c>
      <c r="S23" s="55">
        <f t="shared" si="5"/>
        <v>0</v>
      </c>
      <c r="T23" s="3" t="s">
        <v>16</v>
      </c>
      <c r="U23" s="3" t="s">
        <v>16</v>
      </c>
    </row>
    <row r="24" spans="1:21">
      <c r="A24" s="5">
        <v>3</v>
      </c>
      <c r="B24" s="61" t="s">
        <v>20</v>
      </c>
      <c r="C24" s="58"/>
      <c r="D24" s="6" t="s">
        <v>247</v>
      </c>
      <c r="E24" s="51">
        <f>4*0.14</f>
        <v>0.56000000000000005</v>
      </c>
      <c r="F24" s="5" t="s">
        <v>102</v>
      </c>
      <c r="G24" s="53">
        <f>IF(OR($L24=0,$F24&lt;&gt;"kg"),0,$L24*VLOOKUP($D24&amp;$C$6,DistancesPays!$I:$L,DistancesPays!J$3,FALSE)/1000)</f>
        <v>0</v>
      </c>
      <c r="H24" s="53">
        <f>IF(OR($L24=0,$F24&lt;&gt;"kg"),0,$L24*VLOOKUP($D24&amp;$C$6,DistancesPays!$I:$L,DistancesPays!K$3,FALSE)/1000)</f>
        <v>0.33633297851562505</v>
      </c>
      <c r="I24" s="53">
        <f>IF(OR($L24=0,$F24&lt;&gt;"kg"),0,$L24*VLOOKUP($D24&amp;$C$6,DistancesPays!$I:$L,DistancesPays!L$3,FALSE)/1000)</f>
        <v>0</v>
      </c>
      <c r="J24" s="120">
        <f t="shared" si="0"/>
        <v>60000</v>
      </c>
      <c r="K24" s="121">
        <f t="shared" si="6"/>
        <v>60000</v>
      </c>
      <c r="L24" s="120">
        <f t="shared" si="7"/>
        <v>0.56000000000000005</v>
      </c>
      <c r="M24" s="40">
        <f>IFERROR(VLOOKUP($C24,FE_Autres!$G:$O,FE_Autres!$O$1,FALSE),0)</f>
        <v>0</v>
      </c>
      <c r="N24" s="54">
        <f t="shared" si="1"/>
        <v>0</v>
      </c>
      <c r="O24" s="55">
        <f t="shared" ref="O24:O36" si="10">IF(M24&gt;0,N24/$N$43,0)</f>
        <v>0</v>
      </c>
      <c r="P24" s="64"/>
      <c r="Q24" s="41">
        <f t="shared" si="3"/>
        <v>0</v>
      </c>
      <c r="R24" s="41">
        <f t="shared" si="4"/>
        <v>0</v>
      </c>
      <c r="S24" s="55">
        <f t="shared" si="5"/>
        <v>0</v>
      </c>
      <c r="T24" s="3" t="s">
        <v>204</v>
      </c>
      <c r="U24" s="7" t="str">
        <f>B24</f>
        <v>Moyeux</v>
      </c>
    </row>
    <row r="25" spans="1:21">
      <c r="A25" s="5">
        <v>3</v>
      </c>
      <c r="B25" s="61" t="s">
        <v>22</v>
      </c>
      <c r="C25" s="58"/>
      <c r="D25" s="6" t="s">
        <v>287</v>
      </c>
      <c r="E25" s="51">
        <f>4*0.6</f>
        <v>2.4</v>
      </c>
      <c r="F25" s="5" t="s">
        <v>102</v>
      </c>
      <c r="G25" s="53">
        <f>IF(OR($L25=0,$F25&lt;&gt;"kg"),0,$L25*VLOOKUP($D25&amp;$C$6,DistancesPays!$I:$L,DistancesPays!J$3,FALSE)/1000)</f>
        <v>0</v>
      </c>
      <c r="H25" s="53">
        <f>IF(OR($L25=0,$F25&lt;&gt;"kg"),0,$L25*VLOOKUP($D25&amp;$C$6,DistancesPays!$I:$L,DistancesPays!K$3,FALSE)/1000)</f>
        <v>4.1908754882812502</v>
      </c>
      <c r="I25" s="53">
        <f>IF(OR($L25=0,$F25&lt;&gt;"kg"),0,$L25*VLOOKUP($D25&amp;$C$6,DistancesPays!$I:$L,DistancesPays!L$3,FALSE)/1000)</f>
        <v>0</v>
      </c>
      <c r="J25" s="120">
        <f t="shared" si="0"/>
        <v>60000</v>
      </c>
      <c r="K25" s="121">
        <f t="shared" si="6"/>
        <v>60000</v>
      </c>
      <c r="L25" s="120">
        <f t="shared" si="7"/>
        <v>2.4</v>
      </c>
      <c r="M25" s="40">
        <f>IFERROR(VLOOKUP($C25,FE_Autres!$G:$O,FE_Autres!$O$1,FALSE),0)</f>
        <v>0</v>
      </c>
      <c r="N25" s="54">
        <f t="shared" si="1"/>
        <v>0</v>
      </c>
      <c r="O25" s="55">
        <f t="shared" si="10"/>
        <v>0</v>
      </c>
      <c r="P25" s="64"/>
      <c r="Q25" s="41">
        <f t="shared" si="3"/>
        <v>0</v>
      </c>
      <c r="R25" s="41">
        <f t="shared" si="4"/>
        <v>0</v>
      </c>
      <c r="S25" s="55">
        <f t="shared" si="5"/>
        <v>0</v>
      </c>
      <c r="T25" s="3" t="s">
        <v>204</v>
      </c>
      <c r="U25" s="7" t="str">
        <f>B25</f>
        <v xml:space="preserve">Jantes </v>
      </c>
    </row>
    <row r="26" spans="1:21" ht="14.45" customHeight="1">
      <c r="A26" s="5">
        <v>3</v>
      </c>
      <c r="B26" s="61" t="s">
        <v>24</v>
      </c>
      <c r="C26" s="15" t="str">
        <f>FE_Autres!G8</f>
        <v>Pneumatique type véhicules légers</v>
      </c>
      <c r="D26" s="6" t="s">
        <v>243</v>
      </c>
      <c r="E26" s="51">
        <f>4*1.1</f>
        <v>4.4000000000000004</v>
      </c>
      <c r="F26" s="5" t="s">
        <v>102</v>
      </c>
      <c r="G26" s="53">
        <f>IF(OR($L26=0,$F26&lt;&gt;"kg"),0,$L26*VLOOKUP($D26&amp;$C$6,DistancesPays!$I:$L,DistancesPays!J$3,FALSE)/1000)</f>
        <v>0</v>
      </c>
      <c r="H26" s="53">
        <f>IF(OR($L26=0,$F26&lt;&gt;"kg"),0,$L26*VLOOKUP($D26&amp;$C$6,DistancesPays!$I:$L,DistancesPays!K$3,FALSE)/1000)</f>
        <v>4.7682421875000003</v>
      </c>
      <c r="I26" s="53">
        <f>IF(OR($L26=0,$F26&lt;&gt;"kg"),0,$L26*VLOOKUP($D26&amp;$C$6,DistancesPays!$I:$L,DistancesPays!L$3,FALSE)/1000)</f>
        <v>0</v>
      </c>
      <c r="J26" s="120">
        <f t="shared" si="0"/>
        <v>60000</v>
      </c>
      <c r="K26" s="120">
        <f>$M$9</f>
        <v>300000</v>
      </c>
      <c r="L26" s="120">
        <f>E26*MAX(IF($M$7=$K$14,$M$9/K26,$M$8/J26),1)</f>
        <v>4.4000000000000004</v>
      </c>
      <c r="M26" s="40">
        <f>IFERROR(VLOOKUP($C26,FE_Autres!$G:$O,FE_Autres!$O$1,FALSE),0)</f>
        <v>3.1550400000000001</v>
      </c>
      <c r="N26" s="54">
        <f t="shared" si="1"/>
        <v>13.882176000000001</v>
      </c>
      <c r="O26" s="55">
        <f t="shared" si="10"/>
        <v>5.8897582350382382E-3</v>
      </c>
      <c r="P26" s="64"/>
      <c r="Q26" s="41">
        <f t="shared" si="3"/>
        <v>0.23136960000000001</v>
      </c>
      <c r="R26" s="41">
        <f t="shared" si="4"/>
        <v>1.5424640000000001</v>
      </c>
      <c r="S26" s="55">
        <f t="shared" si="5"/>
        <v>5.8897582350382364E-3</v>
      </c>
      <c r="T26" s="3" t="s">
        <v>204</v>
      </c>
      <c r="U26" s="7" t="s">
        <v>205</v>
      </c>
    </row>
    <row r="27" spans="1:21">
      <c r="A27" s="5">
        <v>4</v>
      </c>
      <c r="B27" s="61" t="s">
        <v>18</v>
      </c>
      <c r="C27" s="15" t="str">
        <f>FE_Autres!G4</f>
        <v>Moteur</v>
      </c>
      <c r="D27" s="6"/>
      <c r="E27" s="51"/>
      <c r="F27" s="5" t="s">
        <v>102</v>
      </c>
      <c r="G27" s="53">
        <f>IF(OR($L27=0,$F27&lt;&gt;"kg"),0,$L27*VLOOKUP($D27&amp;$C$6,DistancesPays!$I:$L,DistancesPays!J$3,FALSE)/1000)</f>
        <v>0</v>
      </c>
      <c r="H27" s="53">
        <f>IF(OR($L27=0,$F27&lt;&gt;"kg"),0,$L27*VLOOKUP($D27&amp;$C$6,DistancesPays!$I:$L,DistancesPays!K$3,FALSE)/1000)</f>
        <v>0</v>
      </c>
      <c r="I27" s="53">
        <f>IF(OR($L27=0,$F27&lt;&gt;"kg"),0,$L27*VLOOKUP($D27&amp;$C$6,DistancesPays!$I:$L,DistancesPays!L$3,FALSE)/1000)</f>
        <v>0</v>
      </c>
      <c r="J27" s="120">
        <f t="shared" ref="J27:K36" si="11">$M$8</f>
        <v>60000</v>
      </c>
      <c r="K27" s="121">
        <f t="shared" si="11"/>
        <v>60000</v>
      </c>
      <c r="L27" s="120">
        <f t="shared" si="7"/>
        <v>0</v>
      </c>
      <c r="M27" s="40">
        <f>IFERROR(VLOOKUP($C27,FE_Autres!$G:$O,FE_Autres!$O$1,FALSE),0)</f>
        <v>2.93</v>
      </c>
      <c r="N27" s="54">
        <f t="shared" si="1"/>
        <v>0</v>
      </c>
      <c r="O27" s="55">
        <f t="shared" si="10"/>
        <v>0</v>
      </c>
      <c r="P27" s="64"/>
      <c r="Q27" s="41">
        <f t="shared" si="3"/>
        <v>0</v>
      </c>
      <c r="R27" s="41">
        <f t="shared" si="4"/>
        <v>0</v>
      </c>
      <c r="S27" s="55">
        <f t="shared" si="5"/>
        <v>0</v>
      </c>
      <c r="T27" s="3" t="s">
        <v>206</v>
      </c>
      <c r="U27" s="3" t="s">
        <v>206</v>
      </c>
    </row>
    <row r="28" spans="1:21">
      <c r="A28" s="5">
        <v>5</v>
      </c>
      <c r="B28" s="61" t="s">
        <v>26</v>
      </c>
      <c r="C28" s="116"/>
      <c r="D28" s="6"/>
      <c r="E28" s="51"/>
      <c r="F28" s="5" t="s">
        <v>102</v>
      </c>
      <c r="G28" s="53">
        <f>IF(OR($L28=0,$F28&lt;&gt;"kg"),0,$L28*VLOOKUP($D28&amp;$C$6,DistancesPays!$I:$L,DistancesPays!J$3,FALSE)/1000)</f>
        <v>0</v>
      </c>
      <c r="H28" s="53">
        <f>IF(OR($L28=0,$F28&lt;&gt;"kg"),0,$L28*VLOOKUP($D28&amp;$C$6,DistancesPays!$I:$L,DistancesPays!K$3,FALSE)/1000)</f>
        <v>0</v>
      </c>
      <c r="I28" s="53">
        <f>IF(OR($L28=0,$F28&lt;&gt;"kg"),0,$L28*VLOOKUP($D28&amp;$C$6,DistancesPays!$I:$L,DistancesPays!L$3,FALSE)/1000)</f>
        <v>0</v>
      </c>
      <c r="J28" s="120">
        <f t="shared" si="11"/>
        <v>60000</v>
      </c>
      <c r="K28" s="121">
        <f t="shared" si="11"/>
        <v>60000</v>
      </c>
      <c r="L28" s="120">
        <f t="shared" si="7"/>
        <v>0</v>
      </c>
      <c r="M28" s="40">
        <f>IFERROR(VLOOKUP($C28,FE_Autres!$G:$O,FE_Autres!$O$1,FALSE),0)</f>
        <v>0</v>
      </c>
      <c r="N28" s="54">
        <f t="shared" si="1"/>
        <v>0</v>
      </c>
      <c r="O28" s="55">
        <f t="shared" si="10"/>
        <v>0</v>
      </c>
      <c r="P28" s="64"/>
      <c r="Q28" s="41">
        <f t="shared" si="3"/>
        <v>0</v>
      </c>
      <c r="R28" s="41">
        <f t="shared" si="4"/>
        <v>0</v>
      </c>
      <c r="S28" s="55">
        <f t="shared" si="5"/>
        <v>0</v>
      </c>
      <c r="T28" s="3" t="s">
        <v>156</v>
      </c>
      <c r="U28" s="7" t="str">
        <f>B28</f>
        <v>Assise</v>
      </c>
    </row>
    <row r="29" spans="1:21">
      <c r="A29" s="5">
        <v>5</v>
      </c>
      <c r="B29" s="3" t="s">
        <v>26</v>
      </c>
      <c r="C29" s="58"/>
      <c r="D29" s="6"/>
      <c r="E29" s="51"/>
      <c r="F29" s="5" t="s">
        <v>102</v>
      </c>
      <c r="G29" s="53">
        <f>IF(OR($L29=0,$F29&lt;&gt;"kg"),0,$L29*VLOOKUP($D29&amp;$C$6,DistancesPays!$I:$L,DistancesPays!J$3,FALSE)/1000)</f>
        <v>0</v>
      </c>
      <c r="H29" s="53">
        <f>IF(OR($L29=0,$F29&lt;&gt;"kg"),0,$L29*VLOOKUP($D29&amp;$C$6,DistancesPays!$I:$L,DistancesPays!K$3,FALSE)/1000)</f>
        <v>0</v>
      </c>
      <c r="I29" s="53">
        <f>IF(OR($L29=0,$F29&lt;&gt;"kg"),0,$L29*VLOOKUP($D29&amp;$C$6,DistancesPays!$I:$L,DistancesPays!L$3,FALSE)/1000)</f>
        <v>0</v>
      </c>
      <c r="J29" s="120">
        <f t="shared" si="11"/>
        <v>60000</v>
      </c>
      <c r="K29" s="121">
        <f t="shared" si="11"/>
        <v>60000</v>
      </c>
      <c r="L29" s="120">
        <f t="shared" si="7"/>
        <v>0</v>
      </c>
      <c r="M29" s="40">
        <f>IFERROR(VLOOKUP($C29,FE_Autres!$G:$O,FE_Autres!$O$1,FALSE),0)</f>
        <v>0</v>
      </c>
      <c r="N29" s="54">
        <f t="shared" si="1"/>
        <v>0</v>
      </c>
      <c r="O29" s="55">
        <f t="shared" si="10"/>
        <v>0</v>
      </c>
      <c r="P29" s="64"/>
      <c r="Q29" s="41">
        <f t="shared" si="3"/>
        <v>0</v>
      </c>
      <c r="R29" s="41">
        <f t="shared" si="4"/>
        <v>0</v>
      </c>
      <c r="S29" s="55">
        <f t="shared" si="5"/>
        <v>0</v>
      </c>
      <c r="T29" s="3" t="s">
        <v>156</v>
      </c>
      <c r="U29" s="7" t="str">
        <f>B29</f>
        <v>Assise</v>
      </c>
    </row>
    <row r="30" spans="1:21" ht="14.45" customHeight="1">
      <c r="A30" s="5">
        <v>5</v>
      </c>
      <c r="B30" s="3" t="s">
        <v>28</v>
      </c>
      <c r="C30" s="15" t="str">
        <f>FE_Autres!G10</f>
        <v>Autres composants</v>
      </c>
      <c r="D30" s="3" t="s">
        <v>156</v>
      </c>
      <c r="E30" s="52">
        <f>E3-SUM($E$16:$E$23,$E$24:$E$29)</f>
        <v>-1.3600000000000136</v>
      </c>
      <c r="F30" s="5" t="s">
        <v>102</v>
      </c>
      <c r="G30" s="53">
        <f>IF(OR($L30=0,$F30&lt;&gt;"kg"),0,$L30*VLOOKUP($D30&amp;$C$6,DistancesPays!$I:$L,DistancesPays!J$3,FALSE)/1000)</f>
        <v>-32.640000000000327</v>
      </c>
      <c r="H30" s="53">
        <f>IF(OR($L30=0,$F30&lt;&gt;"kg"),0,$L30*VLOOKUP($D30&amp;$C$6,DistancesPays!$I:$L,DistancesPays!K$3,FALSE)/1000)</f>
        <v>-0.68000000000000682</v>
      </c>
      <c r="I30" s="53">
        <f>IF(OR($L30=0,$F30&lt;&gt;"kg"),0,$L30*VLOOKUP($D30&amp;$C$6,DistancesPays!$I:$L,DistancesPays!L$3,FALSE)/1000)</f>
        <v>-1.3600000000000136</v>
      </c>
      <c r="J30" s="120">
        <f t="shared" si="11"/>
        <v>60000</v>
      </c>
      <c r="K30" s="121">
        <f t="shared" si="11"/>
        <v>60000</v>
      </c>
      <c r="L30" s="120">
        <f>E30*MAX(IF($M$7=$K$14,$M$9/K30,$M$8/J30),1)</f>
        <v>-1.3600000000000136</v>
      </c>
      <c r="M30" s="40">
        <f>IFERROR(VLOOKUP($C30,FE_Autres!$G:$O,FE_Autres!$O$1,FALSE),0)</f>
        <v>10.862295599999999</v>
      </c>
      <c r="N30" s="54">
        <f t="shared" si="1"/>
        <v>-14.772722016000147</v>
      </c>
      <c r="O30" s="55">
        <f t="shared" si="10"/>
        <v>-6.2675881034549297E-3</v>
      </c>
      <c r="P30" s="64"/>
      <c r="Q30" s="41">
        <f t="shared" si="3"/>
        <v>-0.24621203360000246</v>
      </c>
      <c r="R30" s="41">
        <f t="shared" si="4"/>
        <v>-1.6414135573333497</v>
      </c>
      <c r="S30" s="55">
        <f t="shared" si="5"/>
        <v>-6.2675881034549279E-3</v>
      </c>
      <c r="T30" s="3" t="s">
        <v>156</v>
      </c>
      <c r="U30" s="7" t="s">
        <v>207</v>
      </c>
    </row>
    <row r="31" spans="1:21">
      <c r="A31" s="5" t="s">
        <v>208</v>
      </c>
      <c r="B31" s="3" t="s">
        <v>209</v>
      </c>
      <c r="C31" s="57" t="s">
        <v>210</v>
      </c>
      <c r="D31" s="50"/>
      <c r="E31" s="52">
        <f>SUM($G$16:$G$30)</f>
        <v>1340.1849999999997</v>
      </c>
      <c r="F31" s="5" t="s">
        <v>193</v>
      </c>
      <c r="G31" s="63"/>
      <c r="H31" s="63"/>
      <c r="I31" s="63"/>
      <c r="J31" s="120">
        <f t="shared" si="11"/>
        <v>60000</v>
      </c>
      <c r="K31" s="121">
        <f t="shared" si="11"/>
        <v>60000</v>
      </c>
      <c r="L31" s="120">
        <f t="shared" si="7"/>
        <v>1340.1849999999997</v>
      </c>
      <c r="M31" s="40">
        <f>IFERROR(VLOOKUP($C31,FE_Autres!$G:$O,FE_Autres!$O$1,FALSE),0)</f>
        <v>8.4700000000000001E-3</v>
      </c>
      <c r="N31" s="54">
        <f t="shared" si="1"/>
        <v>11.351366949999997</v>
      </c>
      <c r="O31" s="55">
        <f t="shared" si="10"/>
        <v>4.8160178182947233E-3</v>
      </c>
      <c r="P31" s="64"/>
      <c r="Q31" s="41">
        <f t="shared" si="3"/>
        <v>0.18918944916666663</v>
      </c>
      <c r="R31" s="41">
        <f t="shared" si="4"/>
        <v>1.2612629944444442</v>
      </c>
      <c r="S31" s="56">
        <f t="shared" si="5"/>
        <v>4.8160178182947216E-3</v>
      </c>
      <c r="T31" s="3" t="s">
        <v>209</v>
      </c>
      <c r="U31" s="7" t="s">
        <v>188</v>
      </c>
    </row>
    <row r="32" spans="1:21">
      <c r="A32" s="5" t="s">
        <v>208</v>
      </c>
      <c r="B32" s="3" t="s">
        <v>209</v>
      </c>
      <c r="C32" s="57" t="s">
        <v>211</v>
      </c>
      <c r="D32" s="50"/>
      <c r="E32" s="52">
        <f>SUM($I$16:$I$30)</f>
        <v>87.639999999999986</v>
      </c>
      <c r="F32" s="5" t="s">
        <v>193</v>
      </c>
      <c r="G32" s="63"/>
      <c r="H32" s="63"/>
      <c r="I32" s="63"/>
      <c r="J32" s="120">
        <f t="shared" si="11"/>
        <v>60000</v>
      </c>
      <c r="K32" s="121">
        <f t="shared" si="11"/>
        <v>60000</v>
      </c>
      <c r="L32" s="120">
        <f t="shared" si="7"/>
        <v>87.639999999999986</v>
      </c>
      <c r="M32" s="40">
        <f>IFERROR(VLOOKUP($C32,FE_Autres!$G:$O,FE_Autres!$O$1,FALSE),0)</f>
        <v>0.155</v>
      </c>
      <c r="N32" s="54">
        <f t="shared" si="1"/>
        <v>13.584199999999997</v>
      </c>
      <c r="O32" s="55">
        <f t="shared" si="10"/>
        <v>5.7633366567609009E-3</v>
      </c>
      <c r="P32" s="64"/>
      <c r="Q32" s="41">
        <f t="shared" si="3"/>
        <v>0.22640333333333329</v>
      </c>
      <c r="R32" s="41">
        <f t="shared" si="4"/>
        <v>1.5093555555555553</v>
      </c>
      <c r="S32" s="55">
        <f t="shared" si="5"/>
        <v>5.7633366567608991E-3</v>
      </c>
      <c r="T32" s="3" t="s">
        <v>209</v>
      </c>
      <c r="U32" s="7" t="s">
        <v>212</v>
      </c>
    </row>
    <row r="33" spans="1:21">
      <c r="A33" s="5" t="s">
        <v>208</v>
      </c>
      <c r="B33" s="3" t="s">
        <v>209</v>
      </c>
      <c r="C33" s="57" t="s">
        <v>213</v>
      </c>
      <c r="D33" s="50"/>
      <c r="E33" s="52">
        <f>SUM($H$16:$H$30)</f>
        <v>53.115450654296872</v>
      </c>
      <c r="F33" s="5" t="s">
        <v>193</v>
      </c>
      <c r="G33" s="63"/>
      <c r="H33" s="63"/>
      <c r="I33" s="63"/>
      <c r="J33" s="120">
        <f t="shared" si="11"/>
        <v>60000</v>
      </c>
      <c r="K33" s="121">
        <f t="shared" si="11"/>
        <v>60000</v>
      </c>
      <c r="L33" s="120">
        <f t="shared" si="7"/>
        <v>53.115450654296872</v>
      </c>
      <c r="M33" s="40">
        <f>IFERROR(VLOOKUP($C33,FE_Autres!$G:$O,FE_Autres!$O$1,FALSE),0)</f>
        <v>0.20300000000000001</v>
      </c>
      <c r="N33" s="54">
        <f t="shared" si="1"/>
        <v>10.782436482822266</v>
      </c>
      <c r="O33" s="55">
        <f t="shared" si="10"/>
        <v>4.5746390240607214E-3</v>
      </c>
      <c r="P33" s="64"/>
      <c r="Q33" s="41">
        <f t="shared" si="3"/>
        <v>0.17970727471370443</v>
      </c>
      <c r="R33" s="41">
        <f t="shared" si="4"/>
        <v>1.1980484980913628</v>
      </c>
      <c r="S33" s="55">
        <f t="shared" si="5"/>
        <v>4.5746390240607197E-3</v>
      </c>
      <c r="T33" s="3" t="s">
        <v>209</v>
      </c>
      <c r="U33" s="7" t="s">
        <v>214</v>
      </c>
    </row>
    <row r="34" spans="1:21">
      <c r="A34" s="5" t="s">
        <v>215</v>
      </c>
      <c r="B34" s="3" t="s">
        <v>216</v>
      </c>
      <c r="C34" s="57" t="s">
        <v>210</v>
      </c>
      <c r="D34" s="50"/>
      <c r="E34" s="52">
        <f>$E$3*VLOOKUP($C$6&amp;"France",DistancesPays!$I:$L,2,FALSE)/1000</f>
        <v>0</v>
      </c>
      <c r="F34" s="5" t="s">
        <v>193</v>
      </c>
      <c r="G34" s="63"/>
      <c r="H34" s="63"/>
      <c r="I34" s="63"/>
      <c r="J34" s="120">
        <f t="shared" si="11"/>
        <v>60000</v>
      </c>
      <c r="K34" s="121">
        <f t="shared" si="11"/>
        <v>60000</v>
      </c>
      <c r="L34" s="120">
        <f t="shared" si="7"/>
        <v>0</v>
      </c>
      <c r="M34" s="40">
        <f>FE_Specifiques!B6</f>
        <v>0.10100000000000001</v>
      </c>
      <c r="N34" s="54">
        <f t="shared" si="1"/>
        <v>0</v>
      </c>
      <c r="O34" s="55">
        <f t="shared" si="10"/>
        <v>0</v>
      </c>
      <c r="P34" s="64"/>
      <c r="Q34" s="41">
        <f t="shared" si="3"/>
        <v>0</v>
      </c>
      <c r="R34" s="41">
        <f t="shared" si="4"/>
        <v>0</v>
      </c>
      <c r="S34" s="55">
        <f t="shared" ref="S34:S36" si="12">R34/$R$43</f>
        <v>0</v>
      </c>
      <c r="T34" s="3" t="s">
        <v>216</v>
      </c>
      <c r="U34" s="7" t="s">
        <v>188</v>
      </c>
    </row>
    <row r="35" spans="1:21">
      <c r="A35" s="5" t="s">
        <v>215</v>
      </c>
      <c r="B35" s="3" t="s">
        <v>216</v>
      </c>
      <c r="C35" s="57" t="s">
        <v>211</v>
      </c>
      <c r="D35" s="50"/>
      <c r="E35" s="52">
        <f>$E$3*VLOOKUP($C$6&amp;"France",DistancesPays!$I:$L,3,FALSE)/1000</f>
        <v>0</v>
      </c>
      <c r="F35" s="5" t="s">
        <v>193</v>
      </c>
      <c r="G35" s="63"/>
      <c r="H35" s="63"/>
      <c r="I35" s="63"/>
      <c r="J35" s="120">
        <f t="shared" si="11"/>
        <v>60000</v>
      </c>
      <c r="K35" s="121">
        <f t="shared" si="11"/>
        <v>60000</v>
      </c>
      <c r="L35" s="120">
        <f t="shared" si="7"/>
        <v>0</v>
      </c>
      <c r="M35" s="40">
        <f>FE_Specifiques!B7</f>
        <v>0.25600000000000001</v>
      </c>
      <c r="N35" s="54">
        <f t="shared" si="1"/>
        <v>0</v>
      </c>
      <c r="O35" s="55">
        <f t="shared" si="10"/>
        <v>0</v>
      </c>
      <c r="P35" s="64"/>
      <c r="Q35" s="41">
        <f t="shared" si="3"/>
        <v>0</v>
      </c>
      <c r="R35" s="41">
        <f t="shared" si="4"/>
        <v>0</v>
      </c>
      <c r="S35" s="55">
        <f t="shared" si="12"/>
        <v>0</v>
      </c>
      <c r="T35" s="3" t="s">
        <v>216</v>
      </c>
      <c r="U35" s="7" t="s">
        <v>212</v>
      </c>
    </row>
    <row r="36" spans="1:21">
      <c r="A36" s="5" t="s">
        <v>215</v>
      </c>
      <c r="B36" s="3" t="s">
        <v>216</v>
      </c>
      <c r="C36" s="57" t="s">
        <v>213</v>
      </c>
      <c r="D36" s="50"/>
      <c r="E36" s="52">
        <f>$E$3*VLOOKUP($C$6&amp;"France",DistancesPays!$I:$L,4,FALSE)/1000</f>
        <v>0</v>
      </c>
      <c r="F36" s="5" t="s">
        <v>193</v>
      </c>
      <c r="G36" s="63"/>
      <c r="H36" s="63"/>
      <c r="I36" s="63"/>
      <c r="J36" s="120">
        <f t="shared" si="11"/>
        <v>60000</v>
      </c>
      <c r="K36" s="121">
        <f t="shared" si="11"/>
        <v>60000</v>
      </c>
      <c r="L36" s="120">
        <f t="shared" si="7"/>
        <v>0</v>
      </c>
      <c r="M36" s="40">
        <f>FE_Specifiques!B8</f>
        <v>0.377</v>
      </c>
      <c r="N36" s="54">
        <f t="shared" si="1"/>
        <v>0</v>
      </c>
      <c r="O36" s="55">
        <f t="shared" si="10"/>
        <v>0</v>
      </c>
      <c r="P36" s="64"/>
      <c r="Q36" s="41">
        <f t="shared" si="3"/>
        <v>0</v>
      </c>
      <c r="R36" s="41">
        <f t="shared" si="4"/>
        <v>0</v>
      </c>
      <c r="S36" s="56">
        <f t="shared" si="12"/>
        <v>0</v>
      </c>
      <c r="T36" s="3" t="s">
        <v>216</v>
      </c>
      <c r="U36" s="7" t="s">
        <v>214</v>
      </c>
    </row>
    <row r="37" spans="1:21">
      <c r="A37" s="205"/>
      <c r="B37" s="206" t="s">
        <v>580</v>
      </c>
      <c r="C37" s="207"/>
      <c r="D37" s="208"/>
      <c r="E37" s="209"/>
      <c r="F37" s="210"/>
      <c r="G37" s="211"/>
      <c r="H37" s="211"/>
      <c r="I37" s="211"/>
      <c r="J37" s="212"/>
      <c r="K37" s="212"/>
      <c r="L37" s="212"/>
      <c r="M37" s="211"/>
      <c r="N37" s="213">
        <f>SUM(N14:N36)</f>
        <v>2259.8274574168217</v>
      </c>
      <c r="O37" s="214">
        <f>N37/$N$43</f>
        <v>0.95877169235473236</v>
      </c>
      <c r="P37" s="193"/>
      <c r="Q37" s="215">
        <f>SUM(Q13:Q36)</f>
        <v>37.663790956947039</v>
      </c>
      <c r="R37" s="213">
        <f>SUM(R14:R36)</f>
        <v>251.09193971298026</v>
      </c>
      <c r="S37" s="214">
        <f>R37/$R$43</f>
        <v>0.95877169235473225</v>
      </c>
      <c r="T37" s="210"/>
      <c r="U37" s="210"/>
    </row>
    <row r="38" spans="1:21" ht="15.75">
      <c r="A38" s="165"/>
      <c r="B38" s="166" t="s">
        <v>581</v>
      </c>
      <c r="C38" s="167"/>
      <c r="D38" s="216" t="s">
        <v>582</v>
      </c>
      <c r="E38" s="199">
        <v>0.5</v>
      </c>
      <c r="F38" s="165"/>
      <c r="G38" s="170"/>
      <c r="H38" s="170"/>
      <c r="I38" s="170"/>
      <c r="J38" s="171"/>
      <c r="K38" s="171"/>
      <c r="L38" s="171"/>
      <c r="M38" s="170"/>
      <c r="N38" s="172">
        <f>N37/$E$38</f>
        <v>4519.6549148336435</v>
      </c>
      <c r="O38" s="173">
        <f>N38/$N$44</f>
        <v>0.97895195861458206</v>
      </c>
      <c r="P38" s="174"/>
      <c r="Q38" s="175">
        <f t="shared" ref="Q38:R38" si="13">Q37/$E$38</f>
        <v>75.327581913894079</v>
      </c>
      <c r="R38" s="172">
        <f t="shared" si="13"/>
        <v>502.18387942596053</v>
      </c>
      <c r="S38" s="173">
        <f>R38/$R$44</f>
        <v>0.97895195861458206</v>
      </c>
      <c r="T38" s="165"/>
      <c r="U38" s="165"/>
    </row>
    <row r="39" spans="1:21">
      <c r="A39" s="5"/>
      <c r="B39" s="7" t="s">
        <v>586</v>
      </c>
      <c r="C39" s="49"/>
      <c r="D39" s="50"/>
      <c r="E39" s="200">
        <f>CaracVehicules!$C$31-1</f>
        <v>7</v>
      </c>
      <c r="F39" s="5" t="s">
        <v>587</v>
      </c>
      <c r="G39" s="63"/>
      <c r="H39" s="63"/>
      <c r="I39" s="63"/>
      <c r="J39" s="120">
        <f>$M$8</f>
        <v>60000</v>
      </c>
      <c r="K39" s="120">
        <f>$M$9</f>
        <v>300000</v>
      </c>
      <c r="L39" s="120">
        <f>E39*L26</f>
        <v>30.800000000000004</v>
      </c>
      <c r="M39" s="40">
        <f>M26</f>
        <v>3.1550400000000001</v>
      </c>
      <c r="N39" s="54">
        <f>L39*M39</f>
        <v>97.175232000000022</v>
      </c>
      <c r="O39" s="55">
        <f>IF(M39&gt;0,N39/$N$43,0)</f>
        <v>4.1228307645267671E-2</v>
      </c>
      <c r="P39" s="64"/>
      <c r="Q39" s="41">
        <f>L39*M39*1000/IF($M$7=$K$14,$M$9,$M$8)</f>
        <v>1.6195872000000002</v>
      </c>
      <c r="R39" s="41">
        <f>Q39/$M$10</f>
        <v>10.797248000000002</v>
      </c>
      <c r="S39" s="55"/>
      <c r="T39" s="3"/>
      <c r="U39" s="7"/>
    </row>
    <row r="40" spans="1:21">
      <c r="A40" s="5"/>
      <c r="B40" s="3" t="s">
        <v>217</v>
      </c>
      <c r="C40" s="49" t="s">
        <v>218</v>
      </c>
      <c r="D40" s="50"/>
      <c r="E40" s="153">
        <f>IF($C$7="Oui",VLOOKUP($C$5,CaracVehicules!$A$5:$P$29,CaracVehicules!$I$1,FALSE)*IF($M$7=$K$14,$M$9,$M$8)/1000,0)</f>
        <v>0</v>
      </c>
      <c r="F40" s="5" t="s">
        <v>219</v>
      </c>
      <c r="G40" s="63"/>
      <c r="H40" s="63"/>
      <c r="I40" s="63"/>
      <c r="J40" s="120"/>
      <c r="K40" s="120"/>
      <c r="L40" s="120"/>
      <c r="M40" s="40"/>
      <c r="N40" s="83"/>
      <c r="O40" s="83"/>
      <c r="P40" s="64"/>
      <c r="Q40" s="41"/>
      <c r="R40" s="41"/>
      <c r="S40" s="55"/>
      <c r="T40" s="3"/>
      <c r="U40" s="7"/>
    </row>
    <row r="41" spans="1:21">
      <c r="A41" s="5"/>
      <c r="B41" s="3" t="s">
        <v>220</v>
      </c>
      <c r="C41" s="49" t="s">
        <v>221</v>
      </c>
      <c r="D41" s="50"/>
      <c r="E41" s="153">
        <f>MIN(IF($C$8=0,0,'Modele PV'!$C$13)*IF($M$7=$K$14,$M$9,$M$8)/1000,$E$4*$M$8/1000)</f>
        <v>0</v>
      </c>
      <c r="F41" s="5" t="s">
        <v>219</v>
      </c>
      <c r="G41" s="63"/>
      <c r="H41" s="63"/>
      <c r="I41" s="63"/>
      <c r="J41" s="120"/>
      <c r="K41" s="120"/>
      <c r="L41" s="120"/>
      <c r="M41" s="40"/>
      <c r="N41" s="83"/>
      <c r="O41" s="83"/>
      <c r="P41" s="64"/>
      <c r="Q41" s="41"/>
      <c r="R41" s="41"/>
      <c r="S41" s="55"/>
      <c r="T41" s="3"/>
      <c r="U41" s="7"/>
    </row>
    <row r="42" spans="1:21">
      <c r="A42" s="5" t="s">
        <v>215</v>
      </c>
      <c r="B42" s="3" t="s">
        <v>222</v>
      </c>
      <c r="C42" s="49" t="str">
        <f>FE_Autres!$G$11</f>
        <v>Electricité</v>
      </c>
      <c r="D42" s="50"/>
      <c r="E42" s="153">
        <f>MAX(0,$E$4*$M$8/1000-E40-E41)</f>
        <v>0</v>
      </c>
      <c r="F42" s="5" t="s">
        <v>219</v>
      </c>
      <c r="G42" s="63"/>
      <c r="H42" s="63"/>
      <c r="I42" s="63"/>
      <c r="J42" s="120">
        <f>$M$8</f>
        <v>60000</v>
      </c>
      <c r="K42" s="121">
        <f>$M$8</f>
        <v>60000</v>
      </c>
      <c r="L42" s="120">
        <f>E42*MAX(IF($M$7=$K$14,$M$9/K42,$M$8/J42),1)</f>
        <v>0</v>
      </c>
      <c r="M42" s="40">
        <f>IFERROR(VLOOKUP($C42,FE_Autres!$G:$O,9,FALSE),0)</f>
        <v>5.1999999999999998E-2</v>
      </c>
      <c r="N42" s="54">
        <f t="shared" ref="N42" si="14">L42*M42</f>
        <v>0</v>
      </c>
      <c r="O42" s="55">
        <f>IF(M42&gt;0,N42/$N$43,0)</f>
        <v>0</v>
      </c>
      <c r="P42" s="64"/>
      <c r="Q42" s="41">
        <f>L42*M42*1000/IF($M$7=$K$14,$M$9,$M$8)</f>
        <v>0</v>
      </c>
      <c r="R42" s="41">
        <f>Q42/$M$10</f>
        <v>0</v>
      </c>
      <c r="S42" s="55">
        <f>R42/$R$43</f>
        <v>0</v>
      </c>
      <c r="T42" s="3" t="s">
        <v>223</v>
      </c>
      <c r="U42" s="7" t="str">
        <f>B42</f>
        <v>Consommation électricité</v>
      </c>
    </row>
    <row r="43" spans="1:21">
      <c r="A43" s="205"/>
      <c r="B43" s="206" t="s">
        <v>598</v>
      </c>
      <c r="C43" s="207"/>
      <c r="D43" s="208"/>
      <c r="E43" s="209"/>
      <c r="F43" s="210"/>
      <c r="G43" s="211"/>
      <c r="H43" s="211"/>
      <c r="I43" s="211"/>
      <c r="J43" s="212"/>
      <c r="K43" s="212"/>
      <c r="L43" s="212"/>
      <c r="M43" s="211"/>
      <c r="N43" s="213">
        <f>N37+SUM(N$39:N$42)</f>
        <v>2357.0026894168218</v>
      </c>
      <c r="O43" s="214">
        <f>N43/$N$43</f>
        <v>1</v>
      </c>
      <c r="P43" s="193"/>
      <c r="Q43" s="215">
        <f>Q37+SUM(Q$39:Q$42)</f>
        <v>39.283378156947037</v>
      </c>
      <c r="R43" s="213">
        <f t="shared" ref="R43" si="15">R37+SUM(R$39:R$42)</f>
        <v>261.88918771298029</v>
      </c>
      <c r="S43" s="214">
        <f>R43/$R$43</f>
        <v>1</v>
      </c>
      <c r="T43" s="210"/>
      <c r="U43" s="210"/>
    </row>
    <row r="44" spans="1:21" ht="15.75">
      <c r="A44" s="165"/>
      <c r="B44" s="166" t="s">
        <v>599</v>
      </c>
      <c r="C44" s="167"/>
      <c r="D44" s="168"/>
      <c r="E44" s="169"/>
      <c r="F44" s="165"/>
      <c r="G44" s="170"/>
      <c r="H44" s="170"/>
      <c r="I44" s="170"/>
      <c r="J44" s="171"/>
      <c r="K44" s="171"/>
      <c r="L44" s="171"/>
      <c r="M44" s="170"/>
      <c r="N44" s="172">
        <f>N38+SUM(N$39:N$42)</f>
        <v>4616.8301468336431</v>
      </c>
      <c r="O44" s="173">
        <f>N44/$N$44</f>
        <v>1</v>
      </c>
      <c r="P44" s="174"/>
      <c r="Q44" s="175">
        <f t="shared" ref="Q44:R44" si="16">Q38+SUM(Q$39:Q$42)</f>
        <v>76.947169113894077</v>
      </c>
      <c r="R44" s="172">
        <f t="shared" si="16"/>
        <v>512.98112742596049</v>
      </c>
      <c r="S44" s="173">
        <f>R44/$R$44</f>
        <v>1</v>
      </c>
      <c r="T44" s="165"/>
      <c r="U44" s="165"/>
    </row>
    <row r="45" spans="1:21" ht="5.0999999999999996" customHeight="1">
      <c r="P45" s="64"/>
    </row>
    <row r="46" spans="1:21">
      <c r="N46" s="113"/>
      <c r="O46" s="113"/>
      <c r="P46" s="113"/>
      <c r="Q46" s="113"/>
      <c r="R46" s="114"/>
    </row>
    <row r="47" spans="1:21">
      <c r="N47" s="113"/>
      <c r="O47" s="113"/>
      <c r="P47" s="113"/>
      <c r="Q47" s="113"/>
      <c r="R47" s="114"/>
    </row>
  </sheetData>
  <mergeCells count="10">
    <mergeCell ref="Q13:Q14"/>
    <mergeCell ref="R13:R14"/>
    <mergeCell ref="J13:K13"/>
    <mergeCell ref="L13:L14"/>
    <mergeCell ref="N13:O14"/>
    <mergeCell ref="B2:E2"/>
    <mergeCell ref="F13:F14"/>
    <mergeCell ref="C9:E9"/>
    <mergeCell ref="G13:I13"/>
    <mergeCell ref="M13:M14"/>
  </mergeCells>
  <phoneticPr fontId="1" type="noConversion"/>
  <conditionalFormatting sqref="N40:O41 N16:N36 N39 N42">
    <cfRule type="dataBar" priority="7">
      <dataBar>
        <cfvo type="min"/>
        <cfvo type="max"/>
        <color rgb="FF008AEF"/>
      </dataBar>
      <extLst>
        <ext xmlns:x14="http://schemas.microsoft.com/office/spreadsheetml/2009/9/main" uri="{B025F937-C7B1-47D3-B67F-A62EFF666E3E}">
          <x14:id>{5B467C1A-2A74-4EF4-AFB2-B105A72238C5}</x14:id>
        </ext>
      </extLst>
    </cfRule>
  </conditionalFormatting>
  <conditionalFormatting sqref="N40:O41 N16:N39 N42:N44">
    <cfRule type="dataBar" priority="3">
      <dataBar>
        <cfvo type="min"/>
        <cfvo type="max"/>
        <color rgb="FF008AEF"/>
      </dataBar>
      <extLst>
        <ext xmlns:x14="http://schemas.microsoft.com/office/spreadsheetml/2009/9/main" uri="{B025F937-C7B1-47D3-B67F-A62EFF666E3E}">
          <x14:id>{84DC8ADE-B5E6-4CA4-A607-799E7168381C}</x14:id>
        </ext>
      </extLst>
    </cfRule>
  </conditionalFormatting>
  <conditionalFormatting sqref="Q16:Q44">
    <cfRule type="dataBar" priority="39">
      <dataBar>
        <cfvo type="min"/>
        <cfvo type="max"/>
        <color rgb="FFFF555A"/>
      </dataBar>
      <extLst>
        <ext xmlns:x14="http://schemas.microsoft.com/office/spreadsheetml/2009/9/main" uri="{B025F937-C7B1-47D3-B67F-A62EFF666E3E}">
          <x14:id>{A1357B2A-6588-49B1-AEDE-49C0C7C3CAE2}</x14:id>
        </ext>
      </extLst>
    </cfRule>
  </conditionalFormatting>
  <conditionalFormatting sqref="Q39:Q42 Q16:Q36">
    <cfRule type="dataBar" priority="14">
      <dataBar>
        <cfvo type="min"/>
        <cfvo type="max"/>
        <color rgb="FFFF555A"/>
      </dataBar>
      <extLst>
        <ext xmlns:x14="http://schemas.microsoft.com/office/spreadsheetml/2009/9/main" uri="{B025F937-C7B1-47D3-B67F-A62EFF666E3E}">
          <x14:id>{F9341032-44E5-458A-8EAE-94D81B792932}</x14:id>
        </ext>
      </extLst>
    </cfRule>
  </conditionalFormatting>
  <conditionalFormatting sqref="R16:R44">
    <cfRule type="dataBar" priority="41">
      <dataBar>
        <cfvo type="min"/>
        <cfvo type="max"/>
        <color rgb="FFFFB628"/>
      </dataBar>
      <extLst>
        <ext xmlns:x14="http://schemas.microsoft.com/office/spreadsheetml/2009/9/main" uri="{B025F937-C7B1-47D3-B67F-A62EFF666E3E}">
          <x14:id>{AF7B02D0-75E2-4776-8821-A440B5AE71FB}</x14:id>
        </ext>
      </extLst>
    </cfRule>
  </conditionalFormatting>
  <conditionalFormatting sqref="R39:R42 R16:R36">
    <cfRule type="dataBar" priority="19">
      <dataBar>
        <cfvo type="min"/>
        <cfvo type="max"/>
        <color rgb="FFFFB628"/>
      </dataBar>
      <extLst>
        <ext xmlns:x14="http://schemas.microsoft.com/office/spreadsheetml/2009/9/main" uri="{B025F937-C7B1-47D3-B67F-A62EFF666E3E}">
          <x14:id>{A560C9C5-8589-40D8-9DD6-0E4C6CB27D44}</x14:id>
        </ext>
      </extLst>
    </cfRule>
  </conditionalFormatting>
  <dataValidations count="10">
    <dataValidation type="list" allowBlank="1" showInputMessage="1" showErrorMessage="1" sqref="C18:C21" xr:uid="{144E3C95-1155-44DD-B176-2E021E1ED208}">
      <formula1>MateriauxChassis</formula1>
    </dataValidation>
    <dataValidation type="list" allowBlank="1" showInputMessage="1" showErrorMessage="1" sqref="C6 D16:D31" xr:uid="{4CDF57E3-95FA-40FE-A091-495ACCEAE6C7}">
      <formula1>Pays</formula1>
    </dataValidation>
    <dataValidation type="list" allowBlank="1" showInputMessage="1" showErrorMessage="1" sqref="C5" xr:uid="{A3DDEE3C-C899-47E4-9C0A-6A117F123FC6}">
      <formula1>Catégorie</formula1>
    </dataValidation>
    <dataValidation type="list" allowBlank="1" showInputMessage="1" showErrorMessage="1" sqref="C23" xr:uid="{8609968B-3F82-403B-A364-2BA2E0E24867}">
      <formula1>Chimie</formula1>
    </dataValidation>
    <dataValidation type="list" allowBlank="1" showInputMessage="1" showErrorMessage="1" sqref="C24:C25" xr:uid="{92CF73BE-69C7-4CF4-8224-20AD26589DE3}">
      <formula1>MateriauxJantes</formula1>
    </dataValidation>
    <dataValidation type="decimal" operator="greaterThanOrEqual" allowBlank="1" showInputMessage="1" showErrorMessage="1" sqref="E7 C8 J16:L44 E16:F29" xr:uid="{41C58FB1-9E80-42B6-B0E0-EC01F4C382B9}">
      <formula1>0</formula1>
    </dataValidation>
    <dataValidation type="list" allowBlank="1" showInputMessage="1" showErrorMessage="1" sqref="C27:C29" xr:uid="{D5027428-4595-4E01-A9FB-FA506186A68D}">
      <formula1>MateriauxAssise</formula1>
    </dataValidation>
    <dataValidation type="list" allowBlank="1" showInputMessage="1" showErrorMessage="1" sqref="C7" xr:uid="{92AE2ADE-680C-4CFF-9971-3958E283E74E}">
      <formula1>"Oui,Non"</formula1>
    </dataValidation>
    <dataValidation type="list" allowBlank="1" showInputMessage="1" showErrorMessage="1" sqref="M7" xr:uid="{87987A04-98B0-4122-BF65-D8C7DDB00176}">
      <formula1>$J$14:$K$14</formula1>
    </dataValidation>
    <dataValidation type="decimal" allowBlank="1" showInputMessage="1" showErrorMessage="1" sqref="E38" xr:uid="{7A0A2332-CC58-457D-AEF9-588D9735B360}">
      <formula1>0.5</formula1>
      <formula2>1.5</formula2>
    </dataValidation>
  </dataValidations>
  <pageMargins left="0.7" right="0.7" top="0.75" bottom="0.75" header="0.3" footer="0.3"/>
  <pageSetup paperSize="9" orientation="portrait" r:id="rId1"/>
  <ignoredErrors>
    <ignoredError sqref="M23" 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dataBar" id="{5B467C1A-2A74-4EF4-AFB2-B105A72238C5}">
            <x14:dataBar minLength="0" maxLength="100" gradient="0">
              <x14:cfvo type="autoMin"/>
              <x14:cfvo type="autoMax"/>
              <x14:negativeFillColor rgb="FFFF0000"/>
              <x14:axisColor rgb="FF000000"/>
            </x14:dataBar>
          </x14:cfRule>
          <xm:sqref>N40:O41 N16:N36 N39 N42</xm:sqref>
        </x14:conditionalFormatting>
        <x14:conditionalFormatting xmlns:xm="http://schemas.microsoft.com/office/excel/2006/main">
          <x14:cfRule type="dataBar" id="{84DC8ADE-B5E6-4CA4-A607-799E7168381C}">
            <x14:dataBar minLength="0" maxLength="100" gradient="0">
              <x14:cfvo type="autoMin"/>
              <x14:cfvo type="autoMax"/>
              <x14:negativeFillColor rgb="FFFF0000"/>
              <x14:axisColor rgb="FF000000"/>
            </x14:dataBar>
          </x14:cfRule>
          <xm:sqref>N40:O41 N16:N39 N42:N44</xm:sqref>
        </x14:conditionalFormatting>
        <x14:conditionalFormatting xmlns:xm="http://schemas.microsoft.com/office/excel/2006/main">
          <x14:cfRule type="dataBar" id="{A1357B2A-6588-49B1-AEDE-49C0C7C3CAE2}">
            <x14:dataBar minLength="0" maxLength="100" gradient="0">
              <x14:cfvo type="autoMin"/>
              <x14:cfvo type="autoMax"/>
              <x14:negativeFillColor rgb="FFFF0000"/>
              <x14:axisColor rgb="FF000000"/>
            </x14:dataBar>
          </x14:cfRule>
          <xm:sqref>Q16:Q44</xm:sqref>
        </x14:conditionalFormatting>
        <x14:conditionalFormatting xmlns:xm="http://schemas.microsoft.com/office/excel/2006/main">
          <x14:cfRule type="dataBar" id="{F9341032-44E5-458A-8EAE-94D81B792932}">
            <x14:dataBar minLength="0" maxLength="100" gradient="0">
              <x14:cfvo type="autoMin"/>
              <x14:cfvo type="autoMax"/>
              <x14:negativeFillColor rgb="FFFF0000"/>
              <x14:axisColor rgb="FF000000"/>
            </x14:dataBar>
          </x14:cfRule>
          <xm:sqref>Q39:Q42 Q16:Q36</xm:sqref>
        </x14:conditionalFormatting>
        <x14:conditionalFormatting xmlns:xm="http://schemas.microsoft.com/office/excel/2006/main">
          <x14:cfRule type="dataBar" id="{AF7B02D0-75E2-4776-8821-A440B5AE71FB}">
            <x14:dataBar minLength="0" maxLength="100" gradient="0">
              <x14:cfvo type="autoMin"/>
              <x14:cfvo type="autoMax"/>
              <x14:negativeFillColor rgb="FFFF0000"/>
              <x14:axisColor rgb="FF000000"/>
            </x14:dataBar>
          </x14:cfRule>
          <xm:sqref>R16:R44</xm:sqref>
        </x14:conditionalFormatting>
        <x14:conditionalFormatting xmlns:xm="http://schemas.microsoft.com/office/excel/2006/main">
          <x14:cfRule type="dataBar" id="{A560C9C5-8589-40D8-9DD6-0E4C6CB27D44}">
            <x14:dataBar minLength="0" maxLength="100" gradient="0">
              <x14:cfvo type="autoMin"/>
              <x14:cfvo type="autoMax"/>
              <x14:negativeFillColor rgb="FFFF0000"/>
              <x14:axisColor rgb="FF000000"/>
            </x14:dataBar>
          </x14:cfRule>
          <xm:sqref>R39:R42 R16:R36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E5C18E9-7999-44BA-B110-D7FF984503A4}">
          <x14:formula1>
            <xm:f>Listes!$A$2:$A$4</xm:f>
          </x14:formula1>
          <xm:sqref>C9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6008A-8E44-4086-B7FD-6B646FCC0B57}">
  <sheetPr>
    <tabColor theme="0" tint="-4.9989318521683403E-2"/>
  </sheetPr>
  <dimension ref="A1:S35"/>
  <sheetViews>
    <sheetView showGridLines="0" zoomScaleNormal="100" workbookViewId="0">
      <pane ySplit="4" topLeftCell="A8" activePane="bottomLeft" state="frozen"/>
      <selection activeCell="I2" sqref="I2"/>
      <selection pane="bottomLeft" activeCell="H15" sqref="H15"/>
    </sheetView>
  </sheetViews>
  <sheetFormatPr baseColWidth="10" defaultColWidth="10.85546875" defaultRowHeight="15"/>
  <cols>
    <col min="1" max="1" width="30" style="1" customWidth="1"/>
    <col min="2" max="2" width="13.140625" style="1" bestFit="1" customWidth="1"/>
    <col min="3" max="3" width="1.85546875" style="1" customWidth="1"/>
    <col min="4" max="4" width="24.140625" style="1" customWidth="1"/>
    <col min="5" max="6" width="9.85546875" style="1" customWidth="1"/>
    <col min="7" max="8" width="11.42578125" style="1" bestFit="1" customWidth="1"/>
    <col min="9" max="13" width="9.85546875" style="1" customWidth="1"/>
    <col min="14" max="14" width="1.5703125" style="1" customWidth="1"/>
    <col min="15" max="19" width="9.85546875" style="1" customWidth="1"/>
    <col min="20" max="20" width="11.42578125" style="1" bestFit="1" customWidth="1"/>
    <col min="21" max="16384" width="10.85546875" style="1"/>
  </cols>
  <sheetData>
    <row r="1" spans="1:19" s="67" customFormat="1">
      <c r="A1" s="67" t="s">
        <v>224</v>
      </c>
      <c r="F1" s="67" t="s">
        <v>223</v>
      </c>
      <c r="G1" s="67" t="s">
        <v>198</v>
      </c>
      <c r="H1" s="67" t="s">
        <v>225</v>
      </c>
      <c r="I1" s="119" t="s">
        <v>226</v>
      </c>
      <c r="N1" s="1"/>
      <c r="O1" s="119" t="s">
        <v>227</v>
      </c>
    </row>
    <row r="2" spans="1:19" s="67" customFormat="1" ht="30">
      <c r="A2" s="187" t="s">
        <v>228</v>
      </c>
      <c r="F2" s="187" t="s">
        <v>228</v>
      </c>
      <c r="G2" s="187" t="s">
        <v>228</v>
      </c>
      <c r="H2" s="187" t="s">
        <v>228</v>
      </c>
      <c r="I2" s="188" t="s">
        <v>229</v>
      </c>
      <c r="N2" s="1"/>
      <c r="O2" s="188" t="s">
        <v>228</v>
      </c>
    </row>
    <row r="3" spans="1:19" ht="45">
      <c r="A3" s="77" t="s">
        <v>230</v>
      </c>
      <c r="B3" s="77" t="s">
        <v>231</v>
      </c>
      <c r="D3" s="77" t="s">
        <v>232</v>
      </c>
      <c r="E3" s="77" t="s">
        <v>233</v>
      </c>
      <c r="F3" s="77" t="s">
        <v>234</v>
      </c>
      <c r="G3" s="77" t="s">
        <v>235</v>
      </c>
      <c r="H3" s="77" t="s">
        <v>236</v>
      </c>
      <c r="I3" s="62" t="s">
        <v>237</v>
      </c>
      <c r="J3" s="62" t="s">
        <v>238</v>
      </c>
      <c r="K3" s="62" t="s">
        <v>239</v>
      </c>
      <c r="L3" s="77" t="s">
        <v>240</v>
      </c>
      <c r="M3" s="77" t="s">
        <v>241</v>
      </c>
      <c r="O3" s="62" t="s">
        <v>237</v>
      </c>
      <c r="P3" s="62" t="s">
        <v>238</v>
      </c>
      <c r="Q3" s="62" t="s">
        <v>239</v>
      </c>
      <c r="R3" s="77" t="s">
        <v>240</v>
      </c>
      <c r="S3" s="77" t="s">
        <v>241</v>
      </c>
    </row>
    <row r="4" spans="1:19" hidden="1">
      <c r="A4" s="77"/>
      <c r="B4" s="77"/>
      <c r="D4" s="128">
        <v>1</v>
      </c>
      <c r="E4" s="128">
        <f>D4+1</f>
        <v>2</v>
      </c>
      <c r="F4" s="128">
        <f>E4+1</f>
        <v>3</v>
      </c>
      <c r="G4" s="128">
        <f t="shared" ref="G4:M4" si="0">F4+1</f>
        <v>4</v>
      </c>
      <c r="H4" s="128">
        <f t="shared" si="0"/>
        <v>5</v>
      </c>
      <c r="I4" s="128">
        <f t="shared" si="0"/>
        <v>6</v>
      </c>
      <c r="J4" s="128">
        <f t="shared" si="0"/>
        <v>7</v>
      </c>
      <c r="K4" s="128">
        <f t="shared" si="0"/>
        <v>8</v>
      </c>
      <c r="L4" s="128">
        <f t="shared" si="0"/>
        <v>9</v>
      </c>
      <c r="M4" s="128">
        <f t="shared" si="0"/>
        <v>10</v>
      </c>
      <c r="O4" s="128">
        <f>M4+1</f>
        <v>11</v>
      </c>
      <c r="P4" s="128">
        <f>O4+1</f>
        <v>12</v>
      </c>
      <c r="Q4" s="128">
        <f>P4+1</f>
        <v>13</v>
      </c>
      <c r="R4" s="128">
        <f>Q4+1</f>
        <v>14</v>
      </c>
      <c r="S4" s="128">
        <f>R4+1</f>
        <v>15</v>
      </c>
    </row>
    <row r="5" spans="1:19">
      <c r="A5" s="77"/>
      <c r="B5" s="77"/>
      <c r="D5" s="77" t="s">
        <v>242</v>
      </c>
      <c r="E5" s="77"/>
      <c r="F5" s="77"/>
      <c r="G5" s="77">
        <v>0.8</v>
      </c>
      <c r="H5" s="77">
        <v>0.8</v>
      </c>
      <c r="I5" s="62"/>
      <c r="J5" s="62"/>
      <c r="K5" s="62"/>
      <c r="L5" s="77"/>
      <c r="M5" s="77"/>
      <c r="O5" s="62"/>
      <c r="P5" s="62"/>
      <c r="Q5" s="62"/>
      <c r="R5" s="77"/>
      <c r="S5" s="77"/>
    </row>
    <row r="6" spans="1:19">
      <c r="A6" s="2" t="s">
        <v>188</v>
      </c>
      <c r="B6" s="2">
        <v>0.10100000000000001</v>
      </c>
      <c r="D6" s="2" t="s">
        <v>243</v>
      </c>
      <c r="E6" s="2">
        <v>1</v>
      </c>
      <c r="F6" s="2">
        <v>0.46100000000000002</v>
      </c>
      <c r="G6" s="87">
        <v>1.4</v>
      </c>
      <c r="H6" s="2">
        <f>$H$33</f>
        <v>8.6</v>
      </c>
      <c r="I6" s="8" t="e">
        <f>O6*'Tableau de bord'!$E$7/'Tableau de bord'!$E$23</f>
        <v>#DIV/0!</v>
      </c>
      <c r="J6" s="8" t="e">
        <f>P6*'Tableau de bord'!$E$7/'Tableau de bord'!$E$23</f>
        <v>#DIV/0!</v>
      </c>
      <c r="K6" s="8" t="e">
        <f>Q6*'Tableau de bord'!$E$7/'Tableau de bord'!$E$23</f>
        <v>#DIV/0!</v>
      </c>
      <c r="L6" s="8" t="e">
        <f>R6*'Tableau de bord'!$E$7/'Tableau de bord'!$E$23</f>
        <v>#DIV/0!</v>
      </c>
      <c r="M6" s="8" t="e">
        <f>S6*'Tableau de bord'!$E$7/'Tableau de bord'!$E$23</f>
        <v>#DIV/0!</v>
      </c>
      <c r="O6" s="81">
        <v>53</v>
      </c>
      <c r="P6" s="81">
        <v>53</v>
      </c>
      <c r="Q6" s="81">
        <v>53</v>
      </c>
      <c r="R6" s="81">
        <v>53</v>
      </c>
      <c r="S6" s="2">
        <f>MAX(O6:R6)</f>
        <v>53</v>
      </c>
    </row>
    <row r="7" spans="1:19">
      <c r="A7" s="2" t="s">
        <v>244</v>
      </c>
      <c r="B7" s="2">
        <v>0.25600000000000001</v>
      </c>
      <c r="D7" s="2" t="s">
        <v>245</v>
      </c>
      <c r="E7" s="2">
        <v>1</v>
      </c>
      <c r="F7" s="2">
        <v>0.188</v>
      </c>
      <c r="G7" s="87">
        <v>1.4</v>
      </c>
      <c r="H7" s="2">
        <f>$H$33</f>
        <v>8.6</v>
      </c>
      <c r="I7" s="8" t="e">
        <f>O7*'Tableau de bord'!$E$7/'Tableau de bord'!$E$23</f>
        <v>#DIV/0!</v>
      </c>
      <c r="J7" s="8" t="e">
        <f>P7*'Tableau de bord'!$E$7/'Tableau de bord'!$E$23</f>
        <v>#DIV/0!</v>
      </c>
      <c r="K7" s="8" t="e">
        <f>Q7*'Tableau de bord'!$E$7/'Tableau de bord'!$E$23</f>
        <v>#DIV/0!</v>
      </c>
      <c r="L7" s="8" t="e">
        <f>R7*'Tableau de bord'!$E$7/'Tableau de bord'!$E$23</f>
        <v>#DIV/0!</v>
      </c>
      <c r="M7" s="8" t="e">
        <f>S7*'Tableau de bord'!$E$7/'Tableau de bord'!$E$23</f>
        <v>#DIV/0!</v>
      </c>
      <c r="O7" s="2">
        <f t="shared" ref="O7:S9" si="1">O$33</f>
        <v>53</v>
      </c>
      <c r="P7" s="2">
        <f t="shared" si="1"/>
        <v>53</v>
      </c>
      <c r="Q7" s="2">
        <f t="shared" si="1"/>
        <v>53</v>
      </c>
      <c r="R7" s="2">
        <f t="shared" si="1"/>
        <v>53</v>
      </c>
      <c r="S7" s="2">
        <f t="shared" si="1"/>
        <v>53</v>
      </c>
    </row>
    <row r="8" spans="1:19">
      <c r="A8" s="2" t="s">
        <v>246</v>
      </c>
      <c r="B8" s="2">
        <v>0.377</v>
      </c>
      <c r="D8" s="2" t="s">
        <v>247</v>
      </c>
      <c r="E8" s="2">
        <v>1</v>
      </c>
      <c r="F8" s="68">
        <v>0.25900000000000001</v>
      </c>
      <c r="G8" s="87">
        <v>1.3</v>
      </c>
      <c r="H8" s="2">
        <f>$H$33</f>
        <v>8.6</v>
      </c>
      <c r="I8" s="8" t="e">
        <f>O8*'Tableau de bord'!$E$7/'Tableau de bord'!$E$23</f>
        <v>#DIV/0!</v>
      </c>
      <c r="J8" s="8" t="e">
        <f>P8*'Tableau de bord'!$E$7/'Tableau de bord'!$E$23</f>
        <v>#DIV/0!</v>
      </c>
      <c r="K8" s="8" t="e">
        <f>Q8*'Tableau de bord'!$E$7/'Tableau de bord'!$E$23</f>
        <v>#DIV/0!</v>
      </c>
      <c r="L8" s="8" t="e">
        <f>R8*'Tableau de bord'!$E$7/'Tableau de bord'!$E$23</f>
        <v>#DIV/0!</v>
      </c>
      <c r="M8" s="8" t="e">
        <f>S8*'Tableau de bord'!$E$7/'Tableau de bord'!$E$23</f>
        <v>#DIV/0!</v>
      </c>
      <c r="O8" s="2">
        <f t="shared" si="1"/>
        <v>53</v>
      </c>
      <c r="P8" s="2">
        <f t="shared" si="1"/>
        <v>53</v>
      </c>
      <c r="Q8" s="2">
        <f t="shared" si="1"/>
        <v>53</v>
      </c>
      <c r="R8" s="2">
        <f t="shared" si="1"/>
        <v>53</v>
      </c>
      <c r="S8" s="2">
        <f t="shared" si="1"/>
        <v>53</v>
      </c>
    </row>
    <row r="9" spans="1:19">
      <c r="D9" s="2" t="s">
        <v>248</v>
      </c>
      <c r="E9" s="2">
        <v>0</v>
      </c>
      <c r="F9" s="68">
        <v>0.25</v>
      </c>
      <c r="G9" s="87">
        <v>1.7</v>
      </c>
      <c r="H9" s="2">
        <f>$H$35</f>
        <v>13.9</v>
      </c>
      <c r="I9" s="8" t="e">
        <f>O9*'Tableau de bord'!$E$7/'Tableau de bord'!$E$23</f>
        <v>#DIV/0!</v>
      </c>
      <c r="J9" s="8" t="e">
        <f>P9*'Tableau de bord'!$E$7/'Tableau de bord'!$E$23</f>
        <v>#DIV/0!</v>
      </c>
      <c r="K9" s="8" t="e">
        <f>Q9*'Tableau de bord'!$E$7/'Tableau de bord'!$E$23</f>
        <v>#DIV/0!</v>
      </c>
      <c r="L9" s="8" t="e">
        <f>R9*'Tableau de bord'!$E$7/'Tableau de bord'!$E$23</f>
        <v>#DIV/0!</v>
      </c>
      <c r="M9" s="8" t="e">
        <f>S9*'Tableau de bord'!$E$7/'Tableau de bord'!$E$23</f>
        <v>#DIV/0!</v>
      </c>
      <c r="O9" s="2">
        <f t="shared" si="1"/>
        <v>53</v>
      </c>
      <c r="P9" s="2">
        <f t="shared" si="1"/>
        <v>53</v>
      </c>
      <c r="Q9" s="2">
        <f t="shared" si="1"/>
        <v>53</v>
      </c>
      <c r="R9" s="2">
        <f t="shared" si="1"/>
        <v>53</v>
      </c>
      <c r="S9" s="2">
        <f t="shared" si="1"/>
        <v>53</v>
      </c>
    </row>
    <row r="10" spans="1:19">
      <c r="A10" s="2" t="s">
        <v>249</v>
      </c>
      <c r="B10" s="2">
        <v>4.4999999999999998E-2</v>
      </c>
      <c r="D10" s="2" t="s">
        <v>250</v>
      </c>
      <c r="E10" s="2">
        <v>0</v>
      </c>
      <c r="F10" s="68">
        <v>1.024</v>
      </c>
      <c r="G10" s="87">
        <v>2</v>
      </c>
      <c r="H10" s="68">
        <v>20</v>
      </c>
      <c r="I10" s="8" t="e">
        <f>O10*'Tableau de bord'!$E$7/'Tableau de bord'!$E$23</f>
        <v>#DIV/0!</v>
      </c>
      <c r="J10" s="8" t="e">
        <f>P10*'Tableau de bord'!$E$7/'Tableau de bord'!$E$23</f>
        <v>#DIV/0!</v>
      </c>
      <c r="K10" s="8" t="e">
        <f>Q10*'Tableau de bord'!$E$7/'Tableau de bord'!$E$23</f>
        <v>#DIV/0!</v>
      </c>
      <c r="L10" s="8" t="e">
        <f>R10*'Tableau de bord'!$E$7/'Tableau de bord'!$E$23</f>
        <v>#DIV/0!</v>
      </c>
      <c r="M10" s="8" t="e">
        <f>S10*'Tableau de bord'!$E$7/'Tableau de bord'!$E$23</f>
        <v>#DIV/0!</v>
      </c>
      <c r="O10" s="82">
        <v>68</v>
      </c>
      <c r="P10" s="82">
        <v>68</v>
      </c>
      <c r="Q10" s="82">
        <v>68</v>
      </c>
      <c r="R10" s="82">
        <v>68</v>
      </c>
      <c r="S10" s="2">
        <f>MAX(O10:R10)</f>
        <v>68</v>
      </c>
    </row>
    <row r="11" spans="1:19">
      <c r="A11" s="2" t="s">
        <v>251</v>
      </c>
      <c r="B11" s="2">
        <v>4.1000000000000002E-2</v>
      </c>
      <c r="D11" s="2" t="s">
        <v>252</v>
      </c>
      <c r="E11" s="2">
        <v>0</v>
      </c>
      <c r="F11" s="68">
        <v>0.63600000000000001</v>
      </c>
      <c r="G11" s="87">
        <v>1.7</v>
      </c>
      <c r="H11" s="2">
        <f>$H$34</f>
        <v>18.5</v>
      </c>
      <c r="I11" s="8" t="e">
        <f>O11*'Tableau de bord'!$E$7/'Tableau de bord'!$E$23</f>
        <v>#DIV/0!</v>
      </c>
      <c r="J11" s="8" t="e">
        <f>P11*'Tableau de bord'!$E$7/'Tableau de bord'!$E$23</f>
        <v>#DIV/0!</v>
      </c>
      <c r="K11" s="8" t="e">
        <f>Q11*'Tableau de bord'!$E$7/'Tableau de bord'!$E$23</f>
        <v>#DIV/0!</v>
      </c>
      <c r="L11" s="8" t="e">
        <f>R11*'Tableau de bord'!$E$7/'Tableau de bord'!$E$23</f>
        <v>#DIV/0!</v>
      </c>
      <c r="M11" s="8" t="e">
        <f>S11*'Tableau de bord'!$E$7/'Tableau de bord'!$E$23</f>
        <v>#DIV/0!</v>
      </c>
      <c r="O11" s="68">
        <v>63</v>
      </c>
      <c r="P11" s="68">
        <v>63</v>
      </c>
      <c r="Q11" s="68">
        <v>63</v>
      </c>
      <c r="R11" s="68">
        <v>63</v>
      </c>
      <c r="S11" s="2">
        <f>MAX(O11:R11)</f>
        <v>63</v>
      </c>
    </row>
    <row r="12" spans="1:19">
      <c r="A12" s="2" t="s">
        <v>253</v>
      </c>
      <c r="B12" s="2">
        <v>2.3E-2</v>
      </c>
      <c r="D12" s="2" t="s">
        <v>254</v>
      </c>
      <c r="E12" s="2">
        <v>1</v>
      </c>
      <c r="F12" s="68">
        <v>0.33700000000000002</v>
      </c>
      <c r="G12" s="87">
        <v>1.4</v>
      </c>
      <c r="H12" s="2">
        <f>$H$33</f>
        <v>8.6</v>
      </c>
      <c r="I12" s="8" t="e">
        <f>O12*'Tableau de bord'!$E$7/'Tableau de bord'!$E$23</f>
        <v>#DIV/0!</v>
      </c>
      <c r="J12" s="8" t="e">
        <f>P12*'Tableau de bord'!$E$7/'Tableau de bord'!$E$23</f>
        <v>#DIV/0!</v>
      </c>
      <c r="K12" s="8" t="e">
        <f>Q12*'Tableau de bord'!$E$7/'Tableau de bord'!$E$23</f>
        <v>#DIV/0!</v>
      </c>
      <c r="L12" s="8" t="e">
        <f>R12*'Tableau de bord'!$E$7/'Tableau de bord'!$E$23</f>
        <v>#DIV/0!</v>
      </c>
      <c r="M12" s="8" t="e">
        <f>S12*'Tableau de bord'!$E$7/'Tableau de bord'!$E$23</f>
        <v>#DIV/0!</v>
      </c>
      <c r="O12" s="81">
        <v>53</v>
      </c>
      <c r="P12" s="81">
        <v>53</v>
      </c>
      <c r="Q12" s="81">
        <v>53</v>
      </c>
      <c r="R12" s="81">
        <v>53</v>
      </c>
      <c r="S12" s="2">
        <f>MAX(O12:R12)</f>
        <v>53</v>
      </c>
    </row>
    <row r="13" spans="1:19">
      <c r="A13" s="2" t="s">
        <v>255</v>
      </c>
      <c r="B13" s="69">
        <v>0.01</v>
      </c>
      <c r="D13" s="11" t="s">
        <v>256</v>
      </c>
      <c r="E13" s="2">
        <v>0</v>
      </c>
      <c r="F13" s="68">
        <v>0.66900000000000004</v>
      </c>
      <c r="G13" s="87">
        <v>1.1000000000000001</v>
      </c>
      <c r="H13" s="2">
        <f>$H$35</f>
        <v>13.9</v>
      </c>
      <c r="I13" s="8" t="e">
        <f>O13*'Tableau de bord'!$E$7/'Tableau de bord'!$E$23</f>
        <v>#DIV/0!</v>
      </c>
      <c r="J13" s="8" t="e">
        <f>P13*'Tableau de bord'!$E$7/'Tableau de bord'!$E$23</f>
        <v>#DIV/0!</v>
      </c>
      <c r="K13" s="8" t="e">
        <f>Q13*'Tableau de bord'!$E$7/'Tableau de bord'!$E$23</f>
        <v>#DIV/0!</v>
      </c>
      <c r="L13" s="8" t="e">
        <f>R13*'Tableau de bord'!$E$7/'Tableau de bord'!$E$23</f>
        <v>#DIV/0!</v>
      </c>
      <c r="M13" s="8" t="e">
        <f>S13*'Tableau de bord'!$E$7/'Tableau de bord'!$E$23</f>
        <v>#DIV/0!</v>
      </c>
      <c r="O13" s="68">
        <v>55</v>
      </c>
      <c r="P13" s="68">
        <v>55</v>
      </c>
      <c r="Q13" s="68">
        <v>55</v>
      </c>
      <c r="R13" s="68">
        <v>55</v>
      </c>
      <c r="S13" s="2">
        <f>MAX(O13:R13)</f>
        <v>55</v>
      </c>
    </row>
    <row r="14" spans="1:19">
      <c r="A14" s="2" t="s">
        <v>257</v>
      </c>
      <c r="B14" s="2">
        <v>3.7999999999999999E-2</v>
      </c>
      <c r="D14" s="2" t="s">
        <v>258</v>
      </c>
      <c r="E14" s="2">
        <v>1</v>
      </c>
      <c r="F14" s="68">
        <v>0.23799999999999999</v>
      </c>
      <c r="G14" s="87">
        <v>1.4</v>
      </c>
      <c r="H14" s="2">
        <f>$H$33</f>
        <v>8.6</v>
      </c>
      <c r="I14" s="8" t="e">
        <f>O14*'Tableau de bord'!$E$7/'Tableau de bord'!$E$23</f>
        <v>#DIV/0!</v>
      </c>
      <c r="J14" s="8" t="e">
        <f>P14*'Tableau de bord'!$E$7/'Tableau de bord'!$E$23</f>
        <v>#DIV/0!</v>
      </c>
      <c r="K14" s="8" t="e">
        <f>Q14*'Tableau de bord'!$E$7/'Tableau de bord'!$E$23</f>
        <v>#DIV/0!</v>
      </c>
      <c r="L14" s="8" t="e">
        <f>R14*'Tableau de bord'!$E$7/'Tableau de bord'!$E$23</f>
        <v>#DIV/0!</v>
      </c>
      <c r="M14" s="8" t="e">
        <f>S14*'Tableau de bord'!$E$7/'Tableau de bord'!$E$23</f>
        <v>#DIV/0!</v>
      </c>
      <c r="O14" s="2">
        <f t="shared" ref="O14:S14" si="2">O$33</f>
        <v>53</v>
      </c>
      <c r="P14" s="2">
        <f t="shared" si="2"/>
        <v>53</v>
      </c>
      <c r="Q14" s="2">
        <f t="shared" si="2"/>
        <v>53</v>
      </c>
      <c r="R14" s="2">
        <f t="shared" si="2"/>
        <v>53</v>
      </c>
      <c r="S14" s="2">
        <f t="shared" si="2"/>
        <v>53</v>
      </c>
    </row>
    <row r="15" spans="1:19">
      <c r="A15" s="2" t="s">
        <v>259</v>
      </c>
      <c r="B15" s="2">
        <v>6.6000000000000003E-2</v>
      </c>
      <c r="D15" s="2" t="s">
        <v>260</v>
      </c>
      <c r="E15" s="2">
        <v>1</v>
      </c>
      <c r="F15" s="68">
        <v>5.1999999999999998E-2</v>
      </c>
      <c r="G15" s="87">
        <v>1.4</v>
      </c>
      <c r="H15" s="2">
        <f>$H$33</f>
        <v>8.6</v>
      </c>
      <c r="I15" s="8" t="e">
        <f>O15*'Tableau de bord'!$E$7/'Tableau de bord'!$E$23</f>
        <v>#DIV/0!</v>
      </c>
      <c r="J15" s="8" t="e">
        <f>P15*'Tableau de bord'!$E$7/'Tableau de bord'!$E$23</f>
        <v>#DIV/0!</v>
      </c>
      <c r="K15" s="8" t="e">
        <f>Q15*'Tableau de bord'!$E$7/'Tableau de bord'!$E$23</f>
        <v>#DIV/0!</v>
      </c>
      <c r="L15" s="8" t="e">
        <f>R15*'Tableau de bord'!$E$7/'Tableau de bord'!$E$23</f>
        <v>#DIV/0!</v>
      </c>
      <c r="M15" s="8" t="e">
        <f>S15*'Tableau de bord'!$E$7/'Tableau de bord'!$E$23</f>
        <v>#DIV/0!</v>
      </c>
      <c r="O15" s="81">
        <v>53</v>
      </c>
      <c r="P15" s="81">
        <v>53</v>
      </c>
      <c r="Q15" s="81">
        <v>53</v>
      </c>
      <c r="R15" s="81">
        <v>53</v>
      </c>
      <c r="S15" s="2">
        <f>MAX(O15:R15)</f>
        <v>53</v>
      </c>
    </row>
    <row r="16" spans="1:19">
      <c r="A16" s="2" t="s">
        <v>261</v>
      </c>
      <c r="B16" s="69">
        <v>1.21</v>
      </c>
      <c r="D16" s="2" t="s">
        <v>262</v>
      </c>
      <c r="E16" s="2">
        <v>1</v>
      </c>
      <c r="F16" s="68">
        <v>0.46400000000000002</v>
      </c>
      <c r="G16" s="87">
        <v>1.4</v>
      </c>
      <c r="H16" s="2">
        <f>$H$33</f>
        <v>8.6</v>
      </c>
      <c r="I16" s="8" t="e">
        <f>O16*'Tableau de bord'!$E$7/'Tableau de bord'!$E$23</f>
        <v>#DIV/0!</v>
      </c>
      <c r="J16" s="8" t="e">
        <f>P16*'Tableau de bord'!$E$7/'Tableau de bord'!$E$23</f>
        <v>#DIV/0!</v>
      </c>
      <c r="K16" s="8" t="e">
        <f>Q16*'Tableau de bord'!$E$7/'Tableau de bord'!$E$23</f>
        <v>#DIV/0!</v>
      </c>
      <c r="L16" s="8" t="e">
        <f>R16*'Tableau de bord'!$E$7/'Tableau de bord'!$E$23</f>
        <v>#DIV/0!</v>
      </c>
      <c r="M16" s="8" t="e">
        <f>S16*'Tableau de bord'!$E$7/'Tableau de bord'!$E$23</f>
        <v>#DIV/0!</v>
      </c>
      <c r="O16" s="81">
        <v>53</v>
      </c>
      <c r="P16" s="81">
        <v>53</v>
      </c>
      <c r="Q16" s="81">
        <v>53</v>
      </c>
      <c r="R16" s="81">
        <v>53</v>
      </c>
      <c r="S16" s="2">
        <f>MAX(O16:R16)</f>
        <v>53</v>
      </c>
    </row>
    <row r="17" spans="1:19">
      <c r="A17" s="2" t="s">
        <v>263</v>
      </c>
      <c r="B17" s="2">
        <v>0.41399999999999998</v>
      </c>
      <c r="D17" s="2" t="s">
        <v>264</v>
      </c>
      <c r="E17" s="2">
        <v>0</v>
      </c>
      <c r="F17" s="68">
        <v>1.39</v>
      </c>
      <c r="G17" s="87">
        <v>2.1</v>
      </c>
      <c r="H17" s="2">
        <f>$H$34</f>
        <v>18.5</v>
      </c>
      <c r="I17" s="8" t="e">
        <f>O17*'Tableau de bord'!$E$7/'Tableau de bord'!$E$23</f>
        <v>#DIV/0!</v>
      </c>
      <c r="J17" s="8" t="e">
        <f>P17*'Tableau de bord'!$E$7/'Tableau de bord'!$E$23</f>
        <v>#DIV/0!</v>
      </c>
      <c r="K17" s="8" t="e">
        <f>Q17*'Tableau de bord'!$E$7/'Tableau de bord'!$E$23</f>
        <v>#DIV/0!</v>
      </c>
      <c r="L17" s="8" t="e">
        <f>R17*'Tableau de bord'!$E$7/'Tableau de bord'!$E$23</f>
        <v>#DIV/0!</v>
      </c>
      <c r="M17" s="8" t="e">
        <f>S17*'Tableau de bord'!$E$7/'Tableau de bord'!$E$23</f>
        <v>#DIV/0!</v>
      </c>
      <c r="O17" s="2">
        <f t="shared" ref="O17:S18" si="3">O$34</f>
        <v>68</v>
      </c>
      <c r="P17" s="2">
        <f t="shared" si="3"/>
        <v>68</v>
      </c>
      <c r="Q17" s="2">
        <f t="shared" si="3"/>
        <v>68</v>
      </c>
      <c r="R17" s="2">
        <f t="shared" si="3"/>
        <v>68</v>
      </c>
      <c r="S17" s="2">
        <f t="shared" si="3"/>
        <v>68</v>
      </c>
    </row>
    <row r="18" spans="1:19">
      <c r="A18" s="2" t="s">
        <v>265</v>
      </c>
      <c r="B18" s="2">
        <v>0.318</v>
      </c>
      <c r="D18" s="2" t="s">
        <v>266</v>
      </c>
      <c r="E18" s="2">
        <v>0</v>
      </c>
      <c r="F18" s="2">
        <v>0.73499999999999999</v>
      </c>
      <c r="G18" s="87">
        <v>2.2000000000000002</v>
      </c>
      <c r="H18" s="2">
        <f>$H$34</f>
        <v>18.5</v>
      </c>
      <c r="I18" s="8" t="e">
        <f>O18*'Tableau de bord'!$E$7/'Tableau de bord'!$E$23</f>
        <v>#DIV/0!</v>
      </c>
      <c r="J18" s="8" t="e">
        <f>P18*'Tableau de bord'!$E$7/'Tableau de bord'!$E$23</f>
        <v>#DIV/0!</v>
      </c>
      <c r="K18" s="8" t="e">
        <f>Q18*'Tableau de bord'!$E$7/'Tableau de bord'!$E$23</f>
        <v>#DIV/0!</v>
      </c>
      <c r="L18" s="8" t="e">
        <f>R18*'Tableau de bord'!$E$7/'Tableau de bord'!$E$23</f>
        <v>#DIV/0!</v>
      </c>
      <c r="M18" s="8" t="e">
        <f>S18*'Tableau de bord'!$E$7/'Tableau de bord'!$E$23</f>
        <v>#DIV/0!</v>
      </c>
      <c r="O18" s="2">
        <f t="shared" si="3"/>
        <v>68</v>
      </c>
      <c r="P18" s="2">
        <f t="shared" si="3"/>
        <v>68</v>
      </c>
      <c r="Q18" s="2">
        <f t="shared" si="3"/>
        <v>68</v>
      </c>
      <c r="R18" s="2">
        <f t="shared" si="3"/>
        <v>68</v>
      </c>
      <c r="S18" s="2">
        <f t="shared" si="3"/>
        <v>68</v>
      </c>
    </row>
    <row r="19" spans="1:19">
      <c r="A19" s="2" t="s">
        <v>267</v>
      </c>
      <c r="B19" s="2">
        <v>0.377</v>
      </c>
      <c r="D19" s="2" t="s">
        <v>268</v>
      </c>
      <c r="E19" s="2">
        <v>1</v>
      </c>
      <c r="F19" s="68">
        <v>0.42599999999999999</v>
      </c>
      <c r="G19" s="87">
        <v>1.2</v>
      </c>
      <c r="H19" s="2">
        <f>$H$33</f>
        <v>8.6</v>
      </c>
      <c r="I19" s="8" t="e">
        <f>O19*'Tableau de bord'!$E$7/'Tableau de bord'!$E$23</f>
        <v>#DIV/0!</v>
      </c>
      <c r="J19" s="8" t="e">
        <f>P19*'Tableau de bord'!$E$7/'Tableau de bord'!$E$23</f>
        <v>#DIV/0!</v>
      </c>
      <c r="K19" s="8" t="e">
        <f>Q19*'Tableau de bord'!$E$7/'Tableau de bord'!$E$23</f>
        <v>#DIV/0!</v>
      </c>
      <c r="L19" s="8" t="e">
        <f>R19*'Tableau de bord'!$E$7/'Tableau de bord'!$E$23</f>
        <v>#DIV/0!</v>
      </c>
      <c r="M19" s="8" t="e">
        <f>S19*'Tableau de bord'!$E$7/'Tableau de bord'!$E$23</f>
        <v>#DIV/0!</v>
      </c>
      <c r="O19" s="81">
        <v>53</v>
      </c>
      <c r="P19" s="81">
        <v>53</v>
      </c>
      <c r="Q19" s="81">
        <v>53</v>
      </c>
      <c r="R19" s="81">
        <v>53</v>
      </c>
      <c r="S19" s="2">
        <f>MAX(O19:R19)</f>
        <v>53</v>
      </c>
    </row>
    <row r="20" spans="1:19">
      <c r="A20" s="2" t="s">
        <v>269</v>
      </c>
      <c r="B20" s="2">
        <v>0.25600000000000001</v>
      </c>
      <c r="D20" s="2" t="s">
        <v>270</v>
      </c>
      <c r="E20" s="2">
        <v>0</v>
      </c>
      <c r="F20" s="68">
        <v>0.74299999999999999</v>
      </c>
      <c r="G20" s="87">
        <v>1.9</v>
      </c>
      <c r="H20" s="68">
        <v>12.6</v>
      </c>
      <c r="I20" s="8" t="e">
        <f>O20*'Tableau de bord'!$E$7/'Tableau de bord'!$E$23</f>
        <v>#DIV/0!</v>
      </c>
      <c r="J20" s="8" t="e">
        <f>P20*'Tableau de bord'!$E$7/'Tableau de bord'!$E$23</f>
        <v>#DIV/0!</v>
      </c>
      <c r="K20" s="8" t="e">
        <f>Q20*'Tableau de bord'!$E$7/'Tableau de bord'!$E$23</f>
        <v>#DIV/0!</v>
      </c>
      <c r="L20" s="8" t="e">
        <f>R20*'Tableau de bord'!$E$7/'Tableau de bord'!$E$23</f>
        <v>#DIV/0!</v>
      </c>
      <c r="M20" s="8" t="e">
        <f>S20*'Tableau de bord'!$E$7/'Tableau de bord'!$E$23</f>
        <v>#DIV/0!</v>
      </c>
      <c r="O20" s="68">
        <v>67</v>
      </c>
      <c r="P20" s="68">
        <v>67</v>
      </c>
      <c r="Q20" s="68">
        <v>67</v>
      </c>
      <c r="R20" s="68">
        <v>67</v>
      </c>
      <c r="S20" s="2">
        <f>MAX(O20:R20)</f>
        <v>67</v>
      </c>
    </row>
    <row r="21" spans="1:19">
      <c r="A21" s="2" t="s">
        <v>271</v>
      </c>
      <c r="B21" s="2">
        <v>0.20799999999999999</v>
      </c>
      <c r="D21" s="2" t="s">
        <v>272</v>
      </c>
      <c r="E21" s="2">
        <v>0</v>
      </c>
      <c r="F21" s="68">
        <v>0.80800000000000005</v>
      </c>
      <c r="G21" s="87">
        <v>1.9</v>
      </c>
      <c r="H21" s="2">
        <f>$H$34</f>
        <v>18.5</v>
      </c>
      <c r="I21" s="8" t="e">
        <f>O21*'Tableau de bord'!$E$7/'Tableau de bord'!$E$23</f>
        <v>#DIV/0!</v>
      </c>
      <c r="J21" s="8" t="e">
        <f>P21*'Tableau de bord'!$E$7/'Tableau de bord'!$E$23</f>
        <v>#DIV/0!</v>
      </c>
      <c r="K21" s="8" t="e">
        <f>Q21*'Tableau de bord'!$E$7/'Tableau de bord'!$E$23</f>
        <v>#DIV/0!</v>
      </c>
      <c r="L21" s="8" t="e">
        <f>R21*'Tableau de bord'!$E$7/'Tableau de bord'!$E$23</f>
        <v>#DIV/0!</v>
      </c>
      <c r="M21" s="8" t="e">
        <f>S21*'Tableau de bord'!$E$7/'Tableau de bord'!$E$23</f>
        <v>#DIV/0!</v>
      </c>
      <c r="O21" s="2">
        <f t="shared" ref="O21:S22" si="4">O$34</f>
        <v>68</v>
      </c>
      <c r="P21" s="2">
        <f t="shared" si="4"/>
        <v>68</v>
      </c>
      <c r="Q21" s="2">
        <f t="shared" si="4"/>
        <v>68</v>
      </c>
      <c r="R21" s="2">
        <f t="shared" si="4"/>
        <v>68</v>
      </c>
      <c r="S21" s="2">
        <f t="shared" si="4"/>
        <v>68</v>
      </c>
    </row>
    <row r="22" spans="1:19">
      <c r="A22" s="2" t="s">
        <v>273</v>
      </c>
      <c r="B22" s="2">
        <v>0.38600000000000001</v>
      </c>
      <c r="D22" s="2" t="s">
        <v>274</v>
      </c>
      <c r="E22" s="2">
        <v>0</v>
      </c>
      <c r="F22" s="68">
        <v>0.57799999999999996</v>
      </c>
      <c r="G22" s="87">
        <v>1.3</v>
      </c>
      <c r="H22" s="2">
        <f>$H$35</f>
        <v>13.9</v>
      </c>
      <c r="I22" s="8" t="e">
        <f>O22*'Tableau de bord'!$E$7/'Tableau de bord'!$E$23</f>
        <v>#DIV/0!</v>
      </c>
      <c r="J22" s="8" t="e">
        <f>P22*'Tableau de bord'!$E$7/'Tableau de bord'!$E$23</f>
        <v>#DIV/0!</v>
      </c>
      <c r="K22" s="8" t="e">
        <f>Q22*'Tableau de bord'!$E$7/'Tableau de bord'!$E$23</f>
        <v>#DIV/0!</v>
      </c>
      <c r="L22" s="8" t="e">
        <f>R22*'Tableau de bord'!$E$7/'Tableau de bord'!$E$23</f>
        <v>#DIV/0!</v>
      </c>
      <c r="M22" s="8" t="e">
        <f>S22*'Tableau de bord'!$E$7/'Tableau de bord'!$E$23</f>
        <v>#DIV/0!</v>
      </c>
      <c r="O22" s="2">
        <f t="shared" si="4"/>
        <v>68</v>
      </c>
      <c r="P22" s="2">
        <f t="shared" si="4"/>
        <v>68</v>
      </c>
      <c r="Q22" s="2">
        <f t="shared" si="4"/>
        <v>68</v>
      </c>
      <c r="R22" s="2">
        <f t="shared" si="4"/>
        <v>68</v>
      </c>
      <c r="S22" s="2">
        <f t="shared" si="4"/>
        <v>68</v>
      </c>
    </row>
    <row r="23" spans="1:19" ht="30">
      <c r="A23" s="2" t="s">
        <v>275</v>
      </c>
      <c r="B23" s="69">
        <v>2.5000000000000001E-2</v>
      </c>
      <c r="D23" s="2" t="s">
        <v>276</v>
      </c>
      <c r="E23" s="2">
        <v>1</v>
      </c>
      <c r="F23" s="68">
        <v>1.008</v>
      </c>
      <c r="G23" s="87">
        <v>1.4</v>
      </c>
      <c r="H23" s="2">
        <f t="shared" ref="H23:H28" si="5">$H$33</f>
        <v>8.6</v>
      </c>
      <c r="I23" s="8" t="e">
        <f>O23*'Tableau de bord'!$E$7/'Tableau de bord'!$E$23</f>
        <v>#DIV/0!</v>
      </c>
      <c r="J23" s="8" t="e">
        <f>P23*'Tableau de bord'!$E$7/'Tableau de bord'!$E$23</f>
        <v>#DIV/0!</v>
      </c>
      <c r="K23" s="8" t="e">
        <f>Q23*'Tableau de bord'!$E$7/'Tableau de bord'!$E$23</f>
        <v>#DIV/0!</v>
      </c>
      <c r="L23" s="8" t="e">
        <f>R23*'Tableau de bord'!$E$7/'Tableau de bord'!$E$23</f>
        <v>#DIV/0!</v>
      </c>
      <c r="M23" s="8" t="e">
        <f>S23*'Tableau de bord'!$E$7/'Tableau de bord'!$E$23</f>
        <v>#DIV/0!</v>
      </c>
      <c r="O23" s="81">
        <v>53</v>
      </c>
      <c r="P23" s="81">
        <v>53</v>
      </c>
      <c r="Q23" s="81">
        <v>53</v>
      </c>
      <c r="R23" s="81">
        <v>53</v>
      </c>
      <c r="S23" s="2">
        <f>MAX(O23:R23)</f>
        <v>53</v>
      </c>
    </row>
    <row r="24" spans="1:19" ht="30">
      <c r="A24" s="2" t="s">
        <v>277</v>
      </c>
      <c r="B24" s="69">
        <v>0.05</v>
      </c>
      <c r="D24" s="2" t="s">
        <v>278</v>
      </c>
      <c r="E24" s="2">
        <v>1</v>
      </c>
      <c r="F24" s="68">
        <v>0.36499999999999999</v>
      </c>
      <c r="G24" s="87">
        <v>1.4</v>
      </c>
      <c r="H24" s="2">
        <f t="shared" si="5"/>
        <v>8.6</v>
      </c>
      <c r="I24" s="8" t="e">
        <f>O24*'Tableau de bord'!$E$7/'Tableau de bord'!$E$23</f>
        <v>#DIV/0!</v>
      </c>
      <c r="J24" s="8" t="e">
        <f>P24*'Tableau de bord'!$E$7/'Tableau de bord'!$E$23</f>
        <v>#DIV/0!</v>
      </c>
      <c r="K24" s="8" t="e">
        <f>Q24*'Tableau de bord'!$E$7/'Tableau de bord'!$E$23</f>
        <v>#DIV/0!</v>
      </c>
      <c r="L24" s="8" t="e">
        <f>R24*'Tableau de bord'!$E$7/'Tableau de bord'!$E$23</f>
        <v>#DIV/0!</v>
      </c>
      <c r="M24" s="8" t="e">
        <f>S24*'Tableau de bord'!$E$7/'Tableau de bord'!$E$23</f>
        <v>#DIV/0!</v>
      </c>
      <c r="O24" s="2">
        <f t="shared" ref="O24:S25" si="6">O$33</f>
        <v>53</v>
      </c>
      <c r="P24" s="2">
        <f t="shared" si="6"/>
        <v>53</v>
      </c>
      <c r="Q24" s="2">
        <f t="shared" si="6"/>
        <v>53</v>
      </c>
      <c r="R24" s="2">
        <f t="shared" si="6"/>
        <v>53</v>
      </c>
      <c r="S24" s="2">
        <f t="shared" si="6"/>
        <v>53</v>
      </c>
    </row>
    <row r="25" spans="1:19">
      <c r="D25" s="2" t="s">
        <v>279</v>
      </c>
      <c r="E25" s="2">
        <v>1</v>
      </c>
      <c r="F25" s="68">
        <v>0.76700000000000002</v>
      </c>
      <c r="G25" s="87">
        <v>1.4</v>
      </c>
      <c r="H25" s="2">
        <f t="shared" si="5"/>
        <v>8.6</v>
      </c>
      <c r="I25" s="8" t="e">
        <f>O25*'Tableau de bord'!$E$7/'Tableau de bord'!$E$23</f>
        <v>#DIV/0!</v>
      </c>
      <c r="J25" s="8" t="e">
        <f>P25*'Tableau de bord'!$E$7/'Tableau de bord'!$E$23</f>
        <v>#DIV/0!</v>
      </c>
      <c r="K25" s="8" t="e">
        <f>Q25*'Tableau de bord'!$E$7/'Tableau de bord'!$E$23</f>
        <v>#DIV/0!</v>
      </c>
      <c r="L25" s="8" t="e">
        <f>R25*'Tableau de bord'!$E$7/'Tableau de bord'!$E$23</f>
        <v>#DIV/0!</v>
      </c>
      <c r="M25" s="8" t="e">
        <f>S25*'Tableau de bord'!$E$7/'Tableau de bord'!$E$23</f>
        <v>#DIV/0!</v>
      </c>
      <c r="O25" s="2">
        <f t="shared" si="6"/>
        <v>53</v>
      </c>
      <c r="P25" s="2">
        <f t="shared" si="6"/>
        <v>53</v>
      </c>
      <c r="Q25" s="2">
        <f t="shared" si="6"/>
        <v>53</v>
      </c>
      <c r="R25" s="2">
        <f t="shared" si="6"/>
        <v>53</v>
      </c>
      <c r="S25" s="2">
        <f t="shared" si="6"/>
        <v>53</v>
      </c>
    </row>
    <row r="26" spans="1:19">
      <c r="D26" s="2" t="s">
        <v>280</v>
      </c>
      <c r="E26" s="2">
        <v>1</v>
      </c>
      <c r="F26" s="68">
        <v>0.53100000000000003</v>
      </c>
      <c r="G26" s="87">
        <v>1.5</v>
      </c>
      <c r="H26" s="2">
        <f t="shared" si="5"/>
        <v>8.6</v>
      </c>
      <c r="I26" s="8" t="e">
        <f>O26*'Tableau de bord'!$E$7/'Tableau de bord'!$E$23</f>
        <v>#DIV/0!</v>
      </c>
      <c r="J26" s="8" t="e">
        <f>P26*'Tableau de bord'!$E$7/'Tableau de bord'!$E$23</f>
        <v>#DIV/0!</v>
      </c>
      <c r="K26" s="8" t="e">
        <f>Q26*'Tableau de bord'!$E$7/'Tableau de bord'!$E$23</f>
        <v>#DIV/0!</v>
      </c>
      <c r="L26" s="8" t="e">
        <f>R26*'Tableau de bord'!$E$7/'Tableau de bord'!$E$23</f>
        <v>#DIV/0!</v>
      </c>
      <c r="M26" s="8" t="e">
        <f>S26*'Tableau de bord'!$E$7/'Tableau de bord'!$E$23</f>
        <v>#DIV/0!</v>
      </c>
      <c r="O26" s="81">
        <v>53</v>
      </c>
      <c r="P26" s="81">
        <v>53</v>
      </c>
      <c r="Q26" s="81">
        <v>53</v>
      </c>
      <c r="R26" s="81">
        <v>53</v>
      </c>
      <c r="S26" s="2">
        <f>MAX(O26:R26)</f>
        <v>53</v>
      </c>
    </row>
    <row r="27" spans="1:19">
      <c r="D27" s="2" t="s">
        <v>281</v>
      </c>
      <c r="E27" s="2">
        <v>1</v>
      </c>
      <c r="F27" s="68">
        <v>0.44600000000000001</v>
      </c>
      <c r="G27" s="87">
        <v>1.4</v>
      </c>
      <c r="H27" s="2">
        <f t="shared" si="5"/>
        <v>8.6</v>
      </c>
      <c r="I27" s="8" t="e">
        <f>O27*'Tableau de bord'!$E$7/'Tableau de bord'!$E$23</f>
        <v>#DIV/0!</v>
      </c>
      <c r="J27" s="8" t="e">
        <f>P27*'Tableau de bord'!$E$7/'Tableau de bord'!$E$23</f>
        <v>#DIV/0!</v>
      </c>
      <c r="K27" s="8" t="e">
        <f>Q27*'Tableau de bord'!$E$7/'Tableau de bord'!$E$23</f>
        <v>#DIV/0!</v>
      </c>
      <c r="L27" s="8" t="e">
        <f>R27*'Tableau de bord'!$E$7/'Tableau de bord'!$E$23</f>
        <v>#DIV/0!</v>
      </c>
      <c r="M27" s="8" t="e">
        <f>S27*'Tableau de bord'!$E$7/'Tableau de bord'!$E$23</f>
        <v>#DIV/0!</v>
      </c>
      <c r="O27" s="81">
        <v>53</v>
      </c>
      <c r="P27" s="81">
        <v>53</v>
      </c>
      <c r="Q27" s="81">
        <v>53</v>
      </c>
      <c r="R27" s="81">
        <v>53</v>
      </c>
      <c r="S27" s="2">
        <f>MAX(O27:R27)</f>
        <v>53</v>
      </c>
    </row>
    <row r="28" spans="1:19">
      <c r="D28" s="2" t="s">
        <v>282</v>
      </c>
      <c r="E28" s="2">
        <v>1</v>
      </c>
      <c r="F28" s="68">
        <v>0.31900000000000001</v>
      </c>
      <c r="G28" s="87">
        <v>1.4</v>
      </c>
      <c r="H28" s="2">
        <f t="shared" si="5"/>
        <v>8.6</v>
      </c>
      <c r="I28" s="8" t="e">
        <f>O28*'Tableau de bord'!$E$7/'Tableau de bord'!$E$23</f>
        <v>#DIV/0!</v>
      </c>
      <c r="J28" s="8" t="e">
        <f>P28*'Tableau de bord'!$E$7/'Tableau de bord'!$E$23</f>
        <v>#DIV/0!</v>
      </c>
      <c r="K28" s="8" t="e">
        <f>Q28*'Tableau de bord'!$E$7/'Tableau de bord'!$E$23</f>
        <v>#DIV/0!</v>
      </c>
      <c r="L28" s="8" t="e">
        <f>R28*'Tableau de bord'!$E$7/'Tableau de bord'!$E$23</f>
        <v>#DIV/0!</v>
      </c>
      <c r="M28" s="8" t="e">
        <f>S28*'Tableau de bord'!$E$7/'Tableau de bord'!$E$23</f>
        <v>#DIV/0!</v>
      </c>
      <c r="O28" s="2">
        <f t="shared" ref="O28:S29" si="7">O$33</f>
        <v>53</v>
      </c>
      <c r="P28" s="2">
        <f t="shared" si="7"/>
        <v>53</v>
      </c>
      <c r="Q28" s="2">
        <f t="shared" si="7"/>
        <v>53</v>
      </c>
      <c r="R28" s="2">
        <f t="shared" si="7"/>
        <v>53</v>
      </c>
      <c r="S28" s="2">
        <f t="shared" si="7"/>
        <v>53</v>
      </c>
    </row>
    <row r="29" spans="1:19">
      <c r="D29" s="2" t="s">
        <v>283</v>
      </c>
      <c r="E29" s="2">
        <v>1</v>
      </c>
      <c r="F29" s="68">
        <v>4.9000000000000002E-2</v>
      </c>
      <c r="G29" s="8">
        <f>G$33</f>
        <v>1.4</v>
      </c>
      <c r="H29" s="8">
        <f>H$33</f>
        <v>8.6</v>
      </c>
      <c r="I29" s="8" t="e">
        <f>O29*'Tableau de bord'!$E$7/'Tableau de bord'!$E$23</f>
        <v>#DIV/0!</v>
      </c>
      <c r="J29" s="8" t="e">
        <f>P29*'Tableau de bord'!$E$7/'Tableau de bord'!$E$23</f>
        <v>#DIV/0!</v>
      </c>
      <c r="K29" s="8" t="e">
        <f>Q29*'Tableau de bord'!$E$7/'Tableau de bord'!$E$23</f>
        <v>#DIV/0!</v>
      </c>
      <c r="L29" s="8" t="e">
        <f>R29*'Tableau de bord'!$E$7/'Tableau de bord'!$E$23</f>
        <v>#DIV/0!</v>
      </c>
      <c r="M29" s="8" t="e">
        <f>S29*'Tableau de bord'!$E$7/'Tableau de bord'!$E$23</f>
        <v>#DIV/0!</v>
      </c>
      <c r="O29" s="2">
        <f t="shared" si="7"/>
        <v>53</v>
      </c>
      <c r="P29" s="2">
        <f t="shared" si="7"/>
        <v>53</v>
      </c>
      <c r="Q29" s="2">
        <f t="shared" si="7"/>
        <v>53</v>
      </c>
      <c r="R29" s="2">
        <f t="shared" si="7"/>
        <v>53</v>
      </c>
      <c r="S29" s="2"/>
    </row>
    <row r="30" spans="1:19">
      <c r="D30" s="2" t="s">
        <v>284</v>
      </c>
      <c r="E30" s="2">
        <v>0</v>
      </c>
      <c r="F30" s="68">
        <v>0.64500000000000002</v>
      </c>
      <c r="G30" s="87">
        <v>1.4</v>
      </c>
      <c r="H30" s="2">
        <f>$H$34</f>
        <v>18.5</v>
      </c>
      <c r="I30" s="8" t="e">
        <f>O30*'Tableau de bord'!$E$7/'Tableau de bord'!$E$23</f>
        <v>#DIV/0!</v>
      </c>
      <c r="J30" s="8" t="e">
        <f>P30*'Tableau de bord'!$E$7/'Tableau de bord'!$E$23</f>
        <v>#DIV/0!</v>
      </c>
      <c r="K30" s="8" t="e">
        <f>Q30*'Tableau de bord'!$E$7/'Tableau de bord'!$E$23</f>
        <v>#DIV/0!</v>
      </c>
      <c r="L30" s="8" t="e">
        <f>R30*'Tableau de bord'!$E$7/'Tableau de bord'!$E$23</f>
        <v>#DIV/0!</v>
      </c>
      <c r="M30" s="8" t="e">
        <f>S30*'Tableau de bord'!$E$7/'Tableau de bord'!$E$23</f>
        <v>#DIV/0!</v>
      </c>
      <c r="O30" s="2">
        <f t="shared" ref="O30:S31" si="8">O$34</f>
        <v>68</v>
      </c>
      <c r="P30" s="2">
        <f t="shared" si="8"/>
        <v>68</v>
      </c>
      <c r="Q30" s="2">
        <f t="shared" si="8"/>
        <v>68</v>
      </c>
      <c r="R30" s="2">
        <f t="shared" si="8"/>
        <v>68</v>
      </c>
      <c r="S30" s="2">
        <f t="shared" si="8"/>
        <v>68</v>
      </c>
    </row>
    <row r="31" spans="1:19">
      <c r="D31" s="2" t="s">
        <v>285</v>
      </c>
      <c r="E31" s="2">
        <v>0</v>
      </c>
      <c r="F31" s="68">
        <v>0.42099999999999999</v>
      </c>
      <c r="G31" s="87">
        <v>1.9</v>
      </c>
      <c r="H31" s="2">
        <f>$H$34</f>
        <v>18.5</v>
      </c>
      <c r="I31" s="8" t="e">
        <f>O31*'Tableau de bord'!$E$7/'Tableau de bord'!$E$23</f>
        <v>#DIV/0!</v>
      </c>
      <c r="J31" s="8" t="e">
        <f>P31*'Tableau de bord'!$E$7/'Tableau de bord'!$E$23</f>
        <v>#DIV/0!</v>
      </c>
      <c r="K31" s="8" t="e">
        <f>Q31*'Tableau de bord'!$E$7/'Tableau de bord'!$E$23</f>
        <v>#DIV/0!</v>
      </c>
      <c r="L31" s="8" t="e">
        <f>R31*'Tableau de bord'!$E$7/'Tableau de bord'!$E$23</f>
        <v>#DIV/0!</v>
      </c>
      <c r="M31" s="8" t="e">
        <f>S31*'Tableau de bord'!$E$7/'Tableau de bord'!$E$23</f>
        <v>#DIV/0!</v>
      </c>
      <c r="O31" s="2">
        <f t="shared" si="8"/>
        <v>68</v>
      </c>
      <c r="P31" s="2">
        <f t="shared" si="8"/>
        <v>68</v>
      </c>
      <c r="Q31" s="2">
        <f t="shared" si="8"/>
        <v>68</v>
      </c>
      <c r="R31" s="2">
        <f t="shared" si="8"/>
        <v>68</v>
      </c>
      <c r="S31" s="2">
        <f t="shared" si="8"/>
        <v>68</v>
      </c>
    </row>
    <row r="32" spans="1:19">
      <c r="D32" s="2" t="s">
        <v>286</v>
      </c>
      <c r="E32" s="2">
        <v>1</v>
      </c>
      <c r="F32" s="68">
        <v>2.9000000000000001E-2</v>
      </c>
      <c r="G32" s="8">
        <f>G$33</f>
        <v>1.4</v>
      </c>
      <c r="H32" s="8">
        <f>H$33</f>
        <v>8.6</v>
      </c>
      <c r="I32" s="8" t="e">
        <f>O32*'Tableau de bord'!$E$7/'Tableau de bord'!$E$23</f>
        <v>#DIV/0!</v>
      </c>
      <c r="J32" s="8" t="e">
        <f>P32*'Tableau de bord'!$E$7/'Tableau de bord'!$E$23</f>
        <v>#DIV/0!</v>
      </c>
      <c r="K32" s="8" t="e">
        <f>Q32*'Tableau de bord'!$E$7/'Tableau de bord'!$E$23</f>
        <v>#DIV/0!</v>
      </c>
      <c r="L32" s="8" t="e">
        <f>R32*'Tableau de bord'!$E$7/'Tableau de bord'!$E$23</f>
        <v>#DIV/0!</v>
      </c>
      <c r="M32" s="8" t="e">
        <f>S32*'Tableau de bord'!$E$7/'Tableau de bord'!$E$23</f>
        <v>#DIV/0!</v>
      </c>
      <c r="O32" s="2">
        <f t="shared" ref="O32:R32" si="9">O$33</f>
        <v>53</v>
      </c>
      <c r="P32" s="2">
        <f t="shared" si="9"/>
        <v>53</v>
      </c>
      <c r="Q32" s="2">
        <f t="shared" si="9"/>
        <v>53</v>
      </c>
      <c r="R32" s="2">
        <f t="shared" si="9"/>
        <v>53</v>
      </c>
      <c r="S32" s="2"/>
    </row>
    <row r="33" spans="4:19">
      <c r="D33" s="2" t="s">
        <v>287</v>
      </c>
      <c r="E33" s="2">
        <v>1</v>
      </c>
      <c r="F33" s="68">
        <v>0.44700000000000001</v>
      </c>
      <c r="G33" s="87">
        <v>1.4</v>
      </c>
      <c r="H33" s="68">
        <v>8.6</v>
      </c>
      <c r="I33" s="8" t="e">
        <f>O33*'Tableau de bord'!$E$7/'Tableau de bord'!$E$23</f>
        <v>#DIV/0!</v>
      </c>
      <c r="J33" s="8" t="e">
        <f>P33*'Tableau de bord'!$E$7/'Tableau de bord'!$E$23</f>
        <v>#DIV/0!</v>
      </c>
      <c r="K33" s="8" t="e">
        <f>Q33*'Tableau de bord'!$E$7/'Tableau de bord'!$E$23</f>
        <v>#DIV/0!</v>
      </c>
      <c r="L33" s="8" t="e">
        <f>R33*'Tableau de bord'!$E$7/'Tableau de bord'!$E$23</f>
        <v>#DIV/0!</v>
      </c>
      <c r="M33" s="8" t="e">
        <f>S33*'Tableau de bord'!$E$7/'Tableau de bord'!$E$23</f>
        <v>#DIV/0!</v>
      </c>
      <c r="O33" s="81">
        <v>53</v>
      </c>
      <c r="P33" s="81">
        <v>53</v>
      </c>
      <c r="Q33" s="81">
        <v>53</v>
      </c>
      <c r="R33" s="81">
        <v>53</v>
      </c>
      <c r="S33" s="2">
        <f>MAX(O33:R33)</f>
        <v>53</v>
      </c>
    </row>
    <row r="34" spans="4:19">
      <c r="D34" s="2" t="s">
        <v>288</v>
      </c>
      <c r="E34" s="2">
        <v>0</v>
      </c>
      <c r="F34" s="68">
        <v>0.73499999999999999</v>
      </c>
      <c r="G34" s="87">
        <v>2</v>
      </c>
      <c r="H34" s="68">
        <v>18.5</v>
      </c>
      <c r="I34" s="8" t="e">
        <f>O34*'Tableau de bord'!$E$7/'Tableau de bord'!$E$23</f>
        <v>#DIV/0!</v>
      </c>
      <c r="J34" s="8" t="e">
        <f>P34*'Tableau de bord'!$E$7/'Tableau de bord'!$E$23</f>
        <v>#DIV/0!</v>
      </c>
      <c r="K34" s="8" t="e">
        <f>Q34*'Tableau de bord'!$E$7/'Tableau de bord'!$E$23</f>
        <v>#DIV/0!</v>
      </c>
      <c r="L34" s="8" t="e">
        <f>R34*'Tableau de bord'!$E$7/'Tableau de bord'!$E$23</f>
        <v>#DIV/0!</v>
      </c>
      <c r="M34" s="8" t="e">
        <f>S34*'Tableau de bord'!$E$7/'Tableau de bord'!$E$23</f>
        <v>#DIV/0!</v>
      </c>
      <c r="O34" s="68">
        <v>68</v>
      </c>
      <c r="P34" s="68">
        <v>68</v>
      </c>
      <c r="Q34" s="68">
        <v>68</v>
      </c>
      <c r="R34" s="68">
        <v>68</v>
      </c>
      <c r="S34" s="2">
        <f>MAX(O34:R34)</f>
        <v>68</v>
      </c>
    </row>
    <row r="35" spans="4:19">
      <c r="D35" s="2" t="s">
        <v>289</v>
      </c>
      <c r="E35" s="2">
        <v>0</v>
      </c>
      <c r="F35" s="2">
        <v>0.73499999999999999</v>
      </c>
      <c r="G35" s="87">
        <v>1.3</v>
      </c>
      <c r="H35" s="68">
        <v>13.9</v>
      </c>
      <c r="I35" s="8" t="e">
        <f>O35*'Tableau de bord'!$E$7/'Tableau de bord'!$E$23</f>
        <v>#DIV/0!</v>
      </c>
      <c r="J35" s="8" t="e">
        <f>P35*'Tableau de bord'!$E$7/'Tableau de bord'!$E$23</f>
        <v>#DIV/0!</v>
      </c>
      <c r="K35" s="8" t="e">
        <f>Q35*'Tableau de bord'!$E$7/'Tableau de bord'!$E$23</f>
        <v>#DIV/0!</v>
      </c>
      <c r="L35" s="8" t="e">
        <f>R35*'Tableau de bord'!$E$7/'Tableau de bord'!$E$23</f>
        <v>#DIV/0!</v>
      </c>
      <c r="M35" s="8" t="e">
        <f>S35*'Tableau de bord'!$E$7/'Tableau de bord'!$E$23</f>
        <v>#DIV/0!</v>
      </c>
      <c r="O35" s="2">
        <f t="shared" ref="O35:S35" si="10">O$34</f>
        <v>68</v>
      </c>
      <c r="P35" s="2">
        <f t="shared" si="10"/>
        <v>68</v>
      </c>
      <c r="Q35" s="2">
        <f t="shared" si="10"/>
        <v>68</v>
      </c>
      <c r="R35" s="2">
        <f t="shared" si="10"/>
        <v>68</v>
      </c>
      <c r="S35" s="2">
        <f t="shared" si="10"/>
        <v>68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D5E58-0611-4B55-B47C-F08D710BC23E}">
  <dimension ref="A1:U162"/>
  <sheetViews>
    <sheetView showGridLines="0" zoomScale="70" zoomScaleNormal="70" workbookViewId="0">
      <pane ySplit="4" topLeftCell="A29" activePane="bottomLeft" state="frozen"/>
      <selection activeCell="I2" sqref="I2"/>
      <selection pane="bottomLeft" activeCell="D50" sqref="D50"/>
    </sheetView>
  </sheetViews>
  <sheetFormatPr baseColWidth="10" defaultColWidth="11.42578125" defaultRowHeight="15"/>
  <cols>
    <col min="1" max="6" width="10.42578125" customWidth="1"/>
    <col min="7" max="7" width="54.42578125" style="21" customWidth="1"/>
    <col min="8" max="8" width="10" style="21" customWidth="1"/>
    <col min="9" max="9" width="54.42578125" bestFit="1" customWidth="1"/>
    <col min="10" max="10" width="39.85546875" bestFit="1" customWidth="1"/>
    <col min="11" max="11" width="9.85546875" customWidth="1"/>
    <col min="12" max="12" width="9.140625" bestFit="1" customWidth="1"/>
    <col min="13" max="20" width="9.85546875" customWidth="1"/>
    <col min="21" max="21" width="58.5703125" bestFit="1" customWidth="1"/>
    <col min="22" max="22" width="43" customWidth="1"/>
  </cols>
  <sheetData>
    <row r="1" spans="1:21">
      <c r="G1" s="21">
        <v>1</v>
      </c>
      <c r="H1" s="21">
        <v>2</v>
      </c>
      <c r="I1" s="21">
        <v>3</v>
      </c>
      <c r="J1" s="21">
        <v>4</v>
      </c>
      <c r="K1" s="21">
        <v>5</v>
      </c>
      <c r="L1" s="21">
        <v>6</v>
      </c>
      <c r="M1" s="21">
        <v>7</v>
      </c>
      <c r="N1" s="21">
        <v>8</v>
      </c>
      <c r="O1" s="21">
        <v>9</v>
      </c>
      <c r="P1" s="21">
        <v>10</v>
      </c>
      <c r="Q1" s="21">
        <v>11</v>
      </c>
      <c r="R1" s="21">
        <v>12</v>
      </c>
      <c r="S1" s="21">
        <v>13</v>
      </c>
      <c r="T1" s="21">
        <v>14</v>
      </c>
      <c r="U1" s="21">
        <v>15</v>
      </c>
    </row>
    <row r="2" spans="1:21">
      <c r="A2" s="124"/>
      <c r="F2" s="125"/>
      <c r="G2" s="102"/>
      <c r="H2" s="102"/>
      <c r="I2" s="102"/>
      <c r="J2" s="102" t="s">
        <v>290</v>
      </c>
      <c r="K2" s="102"/>
      <c r="L2" s="102" t="s">
        <v>291</v>
      </c>
      <c r="M2" s="102"/>
      <c r="N2" s="102" t="s">
        <v>292</v>
      </c>
      <c r="O2" s="102"/>
      <c r="P2" s="102" t="s">
        <v>293</v>
      </c>
      <c r="Q2" s="102"/>
      <c r="R2" s="102"/>
      <c r="S2" s="102"/>
      <c r="T2" s="102"/>
      <c r="U2" s="102" t="s">
        <v>294</v>
      </c>
    </row>
    <row r="3" spans="1:21">
      <c r="A3" s="124"/>
      <c r="F3" s="125"/>
      <c r="G3" s="104" t="s">
        <v>295</v>
      </c>
      <c r="H3" s="104" t="s">
        <v>296</v>
      </c>
      <c r="I3" s="103" t="s">
        <v>297</v>
      </c>
      <c r="J3" s="103" t="s">
        <v>290</v>
      </c>
      <c r="K3" s="103" t="s">
        <v>298</v>
      </c>
      <c r="L3" s="103" t="s">
        <v>299</v>
      </c>
      <c r="M3" s="103" t="s">
        <v>300</v>
      </c>
      <c r="N3" s="103" t="s">
        <v>301</v>
      </c>
      <c r="O3" s="103" t="s">
        <v>302</v>
      </c>
      <c r="P3" s="103" t="s">
        <v>301</v>
      </c>
      <c r="Q3" s="103" t="s">
        <v>303</v>
      </c>
      <c r="R3" s="103"/>
      <c r="S3" s="103"/>
      <c r="T3" s="103"/>
      <c r="U3" s="103" t="s">
        <v>304</v>
      </c>
    </row>
    <row r="4" spans="1:21">
      <c r="A4" s="124"/>
      <c r="F4" s="125"/>
      <c r="G4" s="30" t="s">
        <v>206</v>
      </c>
      <c r="H4" s="18" t="s">
        <v>102</v>
      </c>
      <c r="I4" s="30" t="s">
        <v>305</v>
      </c>
      <c r="J4" s="30"/>
      <c r="K4" s="42" t="s">
        <v>102</v>
      </c>
      <c r="L4" s="30">
        <v>1</v>
      </c>
      <c r="M4" s="43">
        <v>0</v>
      </c>
      <c r="N4" s="129">
        <v>2.93</v>
      </c>
      <c r="O4" s="123">
        <f>N4*(1+M4)/L4</f>
        <v>2.93</v>
      </c>
      <c r="P4" s="44"/>
      <c r="Q4" s="44"/>
      <c r="R4" s="44" t="s">
        <v>306</v>
      </c>
      <c r="S4" s="44"/>
      <c r="T4" s="44"/>
      <c r="U4" s="42" t="s">
        <v>206</v>
      </c>
    </row>
    <row r="5" spans="1:21">
      <c r="A5" s="124"/>
      <c r="F5" s="125"/>
      <c r="G5" s="30" t="s">
        <v>307</v>
      </c>
      <c r="H5" s="18" t="s">
        <v>102</v>
      </c>
      <c r="I5" s="30" t="s">
        <v>305</v>
      </c>
      <c r="J5" s="30" t="s">
        <v>308</v>
      </c>
      <c r="K5" s="42" t="s">
        <v>309</v>
      </c>
      <c r="L5" s="30">
        <v>0.08</v>
      </c>
      <c r="M5" s="43">
        <v>0</v>
      </c>
      <c r="N5" s="129">
        <v>2.8</v>
      </c>
      <c r="O5" s="123">
        <f>N5*(1+M5)/L5</f>
        <v>35</v>
      </c>
      <c r="P5" s="44"/>
      <c r="Q5" s="44"/>
      <c r="R5" s="44" t="s">
        <v>306</v>
      </c>
      <c r="S5" s="44"/>
      <c r="T5" s="44"/>
      <c r="U5" s="42" t="s">
        <v>310</v>
      </c>
    </row>
    <row r="6" spans="1:21">
      <c r="A6" s="124"/>
      <c r="F6" s="125"/>
      <c r="G6" s="30" t="s">
        <v>596</v>
      </c>
      <c r="H6" s="18" t="s">
        <v>483</v>
      </c>
      <c r="I6" s="30" t="s">
        <v>484</v>
      </c>
      <c r="J6" s="30"/>
      <c r="K6" s="42" t="s">
        <v>102</v>
      </c>
      <c r="L6" s="196" t="e">
        <f>'Tableau de bord'!$E$22/'Tableau de bord'!$C$8</f>
        <v>#DIV/0!</v>
      </c>
      <c r="M6" s="43">
        <v>0</v>
      </c>
      <c r="N6" s="197">
        <v>0.55000000000000004</v>
      </c>
      <c r="O6" s="198" t="e">
        <f>N6*(1+M6)/L6</f>
        <v>#DIV/0!</v>
      </c>
      <c r="P6" s="197"/>
      <c r="Q6" s="198"/>
      <c r="R6" s="198"/>
      <c r="S6" s="198"/>
      <c r="T6" s="198"/>
      <c r="U6" s="42"/>
    </row>
    <row r="7" spans="1:21">
      <c r="A7" s="124"/>
      <c r="F7" s="125"/>
      <c r="G7" s="30" t="s">
        <v>311</v>
      </c>
      <c r="H7" s="18" t="s">
        <v>102</v>
      </c>
      <c r="I7" s="30" t="s">
        <v>305</v>
      </c>
      <c r="J7" s="30" t="s">
        <v>312</v>
      </c>
      <c r="K7" s="42" t="s">
        <v>102</v>
      </c>
      <c r="L7" s="30">
        <v>1</v>
      </c>
      <c r="M7" s="43">
        <v>0</v>
      </c>
      <c r="N7" s="129">
        <v>3.1550400000000001</v>
      </c>
      <c r="O7" s="123">
        <v>3.1550400000000001</v>
      </c>
      <c r="P7" s="44">
        <v>0.69729510368726766</v>
      </c>
      <c r="Q7" s="44">
        <v>0.69729510368726766</v>
      </c>
      <c r="R7" s="44" t="s">
        <v>306</v>
      </c>
      <c r="S7" s="44"/>
      <c r="T7" s="44"/>
      <c r="U7" s="42" t="s">
        <v>313</v>
      </c>
    </row>
    <row r="8" spans="1:21">
      <c r="A8" s="124"/>
      <c r="F8" s="125"/>
      <c r="G8" s="30" t="s">
        <v>314</v>
      </c>
      <c r="H8" s="18" t="s">
        <v>102</v>
      </c>
      <c r="I8" s="30" t="s">
        <v>305</v>
      </c>
      <c r="J8" s="30" t="s">
        <v>312</v>
      </c>
      <c r="K8" s="42" t="s">
        <v>102</v>
      </c>
      <c r="L8" s="30">
        <v>1</v>
      </c>
      <c r="M8" s="43">
        <v>0</v>
      </c>
      <c r="N8" s="129">
        <v>3.1550400000000001</v>
      </c>
      <c r="O8" s="123">
        <v>3.1550400000000001</v>
      </c>
      <c r="P8" s="44">
        <v>0.69729510368726766</v>
      </c>
      <c r="Q8" s="44">
        <v>0.69729510368726766</v>
      </c>
      <c r="R8" s="44" t="s">
        <v>306</v>
      </c>
      <c r="S8" s="44"/>
      <c r="T8" s="44"/>
      <c r="U8" s="42" t="s">
        <v>313</v>
      </c>
    </row>
    <row r="9" spans="1:21">
      <c r="A9" s="124"/>
      <c r="F9" s="125"/>
      <c r="G9" s="30" t="s">
        <v>315</v>
      </c>
      <c r="H9" s="18" t="s">
        <v>102</v>
      </c>
      <c r="I9" s="30" t="s">
        <v>305</v>
      </c>
      <c r="J9" s="30" t="s">
        <v>312</v>
      </c>
      <c r="K9" s="42" t="s">
        <v>102</v>
      </c>
      <c r="L9" s="30">
        <v>1</v>
      </c>
      <c r="M9" s="43">
        <v>0</v>
      </c>
      <c r="N9" s="129">
        <v>3.1550400000000001</v>
      </c>
      <c r="O9" s="123">
        <v>3.1550400000000001</v>
      </c>
      <c r="P9" s="44">
        <v>0.69729510368726766</v>
      </c>
      <c r="Q9" s="44">
        <v>0.69729510368726766</v>
      </c>
      <c r="R9" s="44" t="s">
        <v>306</v>
      </c>
      <c r="S9" s="44"/>
      <c r="T9" s="44"/>
      <c r="U9" s="42" t="s">
        <v>313</v>
      </c>
    </row>
    <row r="10" spans="1:21">
      <c r="A10" s="124"/>
      <c r="F10" s="125"/>
      <c r="G10" s="30" t="s">
        <v>316</v>
      </c>
      <c r="H10" s="18" t="s">
        <v>102</v>
      </c>
      <c r="I10" s="30" t="s">
        <v>317</v>
      </c>
      <c r="J10" s="30"/>
      <c r="K10" s="42" t="s">
        <v>102</v>
      </c>
      <c r="L10" s="30"/>
      <c r="M10" s="43"/>
      <c r="N10" s="129"/>
      <c r="O10" s="129">
        <f>40%*O22+40%*O43+20%*O5</f>
        <v>10.862295599999999</v>
      </c>
      <c r="P10" s="44"/>
      <c r="Q10" s="44"/>
      <c r="R10" s="44" t="s">
        <v>306</v>
      </c>
      <c r="S10" s="44"/>
      <c r="T10" s="44"/>
      <c r="U10" s="42"/>
    </row>
    <row r="11" spans="1:21">
      <c r="A11" s="124"/>
      <c r="F11" s="125"/>
      <c r="G11" s="30" t="s">
        <v>223</v>
      </c>
      <c r="H11" s="18" t="s">
        <v>219</v>
      </c>
      <c r="I11" s="30" t="s">
        <v>318</v>
      </c>
      <c r="J11" s="30"/>
      <c r="K11" s="42" t="s">
        <v>219</v>
      </c>
      <c r="L11" s="30">
        <v>1</v>
      </c>
      <c r="M11" s="43">
        <v>0</v>
      </c>
      <c r="N11" s="129">
        <f>FE_Specifiques!$F$15</f>
        <v>5.1999999999999998E-2</v>
      </c>
      <c r="O11" s="123">
        <f>N11*(1+M11)/L11</f>
        <v>5.1999999999999998E-2</v>
      </c>
      <c r="P11" s="44"/>
      <c r="Q11" s="44"/>
      <c r="R11" s="44" t="s">
        <v>306</v>
      </c>
      <c r="S11" s="44"/>
      <c r="T11" s="44"/>
      <c r="U11" s="42" t="s">
        <v>319</v>
      </c>
    </row>
    <row r="12" spans="1:21">
      <c r="A12" s="124"/>
      <c r="F12" s="125"/>
      <c r="G12" s="30" t="s">
        <v>210</v>
      </c>
      <c r="H12" s="18" t="s">
        <v>193</v>
      </c>
      <c r="I12" s="30" t="s">
        <v>305</v>
      </c>
      <c r="J12" s="30"/>
      <c r="K12" s="42" t="s">
        <v>193</v>
      </c>
      <c r="L12" s="30">
        <v>1</v>
      </c>
      <c r="M12" s="43">
        <v>0</v>
      </c>
      <c r="N12" s="129">
        <v>8.4700000000000001E-3</v>
      </c>
      <c r="O12" s="123">
        <f>N12*(1+M12)/L12</f>
        <v>8.4700000000000001E-3</v>
      </c>
      <c r="P12" s="44"/>
      <c r="Q12" s="44"/>
      <c r="R12" s="44" t="s">
        <v>306</v>
      </c>
      <c r="S12" s="44"/>
      <c r="T12" s="44"/>
      <c r="U12" s="42" t="s">
        <v>320</v>
      </c>
    </row>
    <row r="13" spans="1:21">
      <c r="A13" s="124"/>
      <c r="F13" s="125"/>
      <c r="G13" s="30" t="s">
        <v>211</v>
      </c>
      <c r="H13" s="18" t="s">
        <v>193</v>
      </c>
      <c r="I13" s="30" t="s">
        <v>305</v>
      </c>
      <c r="J13" s="30" t="s">
        <v>321</v>
      </c>
      <c r="K13" s="42" t="s">
        <v>193</v>
      </c>
      <c r="L13" s="30">
        <v>1</v>
      </c>
      <c r="M13" s="43">
        <v>0</v>
      </c>
      <c r="N13" s="129">
        <v>0.155</v>
      </c>
      <c r="O13" s="123">
        <f>N13*(1+M13)/L13</f>
        <v>0.155</v>
      </c>
      <c r="P13" s="44"/>
      <c r="Q13" s="44"/>
      <c r="R13" s="44" t="s">
        <v>306</v>
      </c>
      <c r="S13" s="44"/>
      <c r="T13" s="44"/>
      <c r="U13" s="42" t="s">
        <v>322</v>
      </c>
    </row>
    <row r="14" spans="1:21">
      <c r="A14" s="20"/>
      <c r="B14" s="126"/>
      <c r="C14" s="126"/>
      <c r="D14" s="126"/>
      <c r="E14" s="126"/>
      <c r="F14" s="127"/>
      <c r="G14" s="30" t="s">
        <v>213</v>
      </c>
      <c r="H14" s="18" t="s">
        <v>193</v>
      </c>
      <c r="I14" s="30" t="s">
        <v>305</v>
      </c>
      <c r="J14" s="30" t="s">
        <v>323</v>
      </c>
      <c r="K14" s="42" t="s">
        <v>193</v>
      </c>
      <c r="L14" s="30">
        <v>1</v>
      </c>
      <c r="M14" s="43">
        <v>0</v>
      </c>
      <c r="N14" s="129">
        <v>0.20300000000000001</v>
      </c>
      <c r="O14" s="123">
        <f>N14*(1+M14)/L14</f>
        <v>0.20300000000000001</v>
      </c>
      <c r="P14" s="44"/>
      <c r="Q14" s="44"/>
      <c r="R14" s="44" t="s">
        <v>306</v>
      </c>
      <c r="S14" s="44"/>
      <c r="T14" s="44"/>
      <c r="U14" s="42" t="s">
        <v>324</v>
      </c>
    </row>
    <row r="15" spans="1:21">
      <c r="A15" s="124"/>
      <c r="G15"/>
      <c r="H15"/>
    </row>
    <row r="16" spans="1:21">
      <c r="A16" s="253" t="s">
        <v>325</v>
      </c>
      <c r="B16" s="254"/>
      <c r="C16" s="253" t="s">
        <v>326</v>
      </c>
      <c r="D16" s="254"/>
      <c r="E16" s="253" t="s">
        <v>26</v>
      </c>
      <c r="F16" s="254"/>
      <c r="G16" s="102"/>
      <c r="H16" s="102"/>
      <c r="I16" s="102"/>
      <c r="J16" s="102" t="s">
        <v>290</v>
      </c>
      <c r="K16" s="102"/>
      <c r="L16" s="102" t="s">
        <v>291</v>
      </c>
      <c r="M16" s="102"/>
      <c r="N16" s="102" t="s">
        <v>292</v>
      </c>
      <c r="O16" s="102"/>
      <c r="P16" s="102" t="s">
        <v>293</v>
      </c>
      <c r="Q16" s="102"/>
      <c r="R16" s="102"/>
      <c r="S16" s="102"/>
      <c r="T16" s="102"/>
      <c r="U16" s="102" t="s">
        <v>294</v>
      </c>
    </row>
    <row r="17" spans="1:21">
      <c r="A17" s="103" t="s">
        <v>327</v>
      </c>
      <c r="B17" s="103" t="s">
        <v>328</v>
      </c>
      <c r="C17" s="103" t="s">
        <v>327</v>
      </c>
      <c r="D17" s="103" t="s">
        <v>328</v>
      </c>
      <c r="E17" s="103" t="s">
        <v>327</v>
      </c>
      <c r="F17" s="103" t="s">
        <v>328</v>
      </c>
      <c r="G17" s="104" t="s">
        <v>295</v>
      </c>
      <c r="H17" s="104" t="s">
        <v>296</v>
      </c>
      <c r="I17" s="103" t="s">
        <v>297</v>
      </c>
      <c r="J17" s="103" t="s">
        <v>290</v>
      </c>
      <c r="K17" s="103" t="s">
        <v>298</v>
      </c>
      <c r="L17" s="103" t="s">
        <v>299</v>
      </c>
      <c r="M17" s="103" t="s">
        <v>300</v>
      </c>
      <c r="N17" s="103" t="s">
        <v>301</v>
      </c>
      <c r="O17" s="103" t="s">
        <v>303</v>
      </c>
      <c r="P17" s="103" t="s">
        <v>301</v>
      </c>
      <c r="Q17" s="103" t="s">
        <v>303</v>
      </c>
      <c r="R17" s="103"/>
      <c r="S17" s="103"/>
      <c r="T17" s="103"/>
      <c r="U17" s="103" t="s">
        <v>304</v>
      </c>
    </row>
    <row r="18" spans="1:21">
      <c r="A18" s="19">
        <v>1</v>
      </c>
      <c r="B18" s="18">
        <f>IF(A18=1,1,0)</f>
        <v>1</v>
      </c>
      <c r="C18" s="30">
        <v>1</v>
      </c>
      <c r="D18" s="18">
        <f>IF(C18=1,1,0)</f>
        <v>1</v>
      </c>
      <c r="E18" s="19">
        <v>1</v>
      </c>
      <c r="F18" s="18">
        <f>IF(E18=1,1,0)</f>
        <v>1</v>
      </c>
      <c r="G18" s="24" t="s">
        <v>329</v>
      </c>
      <c r="H18" s="18" t="s">
        <v>102</v>
      </c>
      <c r="I18" s="24" t="s">
        <v>305</v>
      </c>
      <c r="J18" s="24" t="s">
        <v>330</v>
      </c>
      <c r="K18" s="25" t="s">
        <v>102</v>
      </c>
      <c r="L18" s="24">
        <v>1</v>
      </c>
      <c r="M18" s="26">
        <v>0</v>
      </c>
      <c r="N18" s="27">
        <v>1.22143</v>
      </c>
      <c r="O18" s="194">
        <f t="shared" ref="O18:O61" si="0">N18*(1+M18)/L18</f>
        <v>1.22143</v>
      </c>
      <c r="P18" s="27">
        <v>0.12200784212562331</v>
      </c>
      <c r="Q18" s="194">
        <f t="shared" ref="Q18:Q64" si="1">P18*(1+$M18)</f>
        <v>0.12200784212562331</v>
      </c>
      <c r="R18" s="28" t="s">
        <v>331</v>
      </c>
      <c r="S18" s="28" t="s">
        <v>332</v>
      </c>
      <c r="T18" s="28" t="s">
        <v>333</v>
      </c>
      <c r="U18" s="25" t="s">
        <v>334</v>
      </c>
    </row>
    <row r="19" spans="1:21">
      <c r="A19" s="19">
        <v>1</v>
      </c>
      <c r="B19" s="16">
        <f>IF(A19=1,MAX(B$18:B18)+1,"")</f>
        <v>2</v>
      </c>
      <c r="C19" s="30">
        <v>1</v>
      </c>
      <c r="D19" s="16">
        <f>IF(C19=1,MAX(D$18:D18)+1,"")</f>
        <v>2</v>
      </c>
      <c r="E19" s="19">
        <v>1</v>
      </c>
      <c r="F19" s="16">
        <f>IF(E19=1,MAX(F$18:F18)+1,"")</f>
        <v>2</v>
      </c>
      <c r="G19" s="24" t="s">
        <v>335</v>
      </c>
      <c r="H19" s="18" t="s">
        <v>102</v>
      </c>
      <c r="I19" s="24" t="s">
        <v>305</v>
      </c>
      <c r="J19" s="24" t="s">
        <v>336</v>
      </c>
      <c r="K19" s="25" t="s">
        <v>102</v>
      </c>
      <c r="L19" s="24">
        <v>1</v>
      </c>
      <c r="M19" s="26">
        <v>0</v>
      </c>
      <c r="N19" s="27">
        <v>2.7930899999999999</v>
      </c>
      <c r="O19" s="194">
        <f t="shared" si="0"/>
        <v>2.7930899999999999</v>
      </c>
      <c r="P19" s="27">
        <v>0.19657998682041816</v>
      </c>
      <c r="Q19" s="194">
        <f t="shared" si="1"/>
        <v>0.19657998682041816</v>
      </c>
      <c r="R19" s="28" t="s">
        <v>331</v>
      </c>
      <c r="S19" s="28" t="s">
        <v>332</v>
      </c>
      <c r="T19" s="28" t="s">
        <v>333</v>
      </c>
      <c r="U19" s="25" t="s">
        <v>337</v>
      </c>
    </row>
    <row r="20" spans="1:21">
      <c r="A20" s="19">
        <v>1</v>
      </c>
      <c r="B20" s="16">
        <f>IF(A20=1,MAX(B$18:B19)+1,"")</f>
        <v>3</v>
      </c>
      <c r="C20" s="30">
        <v>1</v>
      </c>
      <c r="D20" s="16">
        <f>IF(C20=1,MAX(D$18:D19)+1,"")</f>
        <v>3</v>
      </c>
      <c r="E20" s="19">
        <v>1</v>
      </c>
      <c r="F20" s="16">
        <f>IF(E20=1,MAX(F$18:F19)+1,"")</f>
        <v>3</v>
      </c>
      <c r="G20" s="24" t="s">
        <v>338</v>
      </c>
      <c r="H20" s="18" t="s">
        <v>102</v>
      </c>
      <c r="I20" s="24" t="s">
        <v>305</v>
      </c>
      <c r="J20" s="24" t="s">
        <v>339</v>
      </c>
      <c r="K20" s="25" t="s">
        <v>102</v>
      </c>
      <c r="L20" s="24">
        <v>1</v>
      </c>
      <c r="M20" s="26">
        <v>0</v>
      </c>
      <c r="N20" s="27">
        <v>2.00726</v>
      </c>
      <c r="O20" s="194">
        <f t="shared" si="0"/>
        <v>2.00726</v>
      </c>
      <c r="P20" s="27">
        <v>0.15929396755090733</v>
      </c>
      <c r="Q20" s="194">
        <f t="shared" si="1"/>
        <v>0.15929396755090733</v>
      </c>
      <c r="R20" s="28" t="s">
        <v>331</v>
      </c>
      <c r="S20" s="28" t="s">
        <v>332</v>
      </c>
      <c r="T20" s="28" t="s">
        <v>333</v>
      </c>
      <c r="U20" s="25" t="s">
        <v>340</v>
      </c>
    </row>
    <row r="21" spans="1:21">
      <c r="A21" s="19">
        <v>1</v>
      </c>
      <c r="B21" s="16">
        <f>IF(A21=1,MAX(B$18:B20)+1,"")</f>
        <v>4</v>
      </c>
      <c r="C21" s="30">
        <v>1</v>
      </c>
      <c r="D21" s="16">
        <f>IF(C21=1,MAX(D$18:D20)+1,"")</f>
        <v>4</v>
      </c>
      <c r="E21" s="19">
        <v>1</v>
      </c>
      <c r="F21" s="16">
        <f>IF(E21=1,MAX(F$18:F20)+1,"")</f>
        <v>4</v>
      </c>
      <c r="G21" s="24" t="s">
        <v>341</v>
      </c>
      <c r="H21" s="18" t="s">
        <v>102</v>
      </c>
      <c r="I21" s="24" t="s">
        <v>305</v>
      </c>
      <c r="J21" s="24" t="s">
        <v>342</v>
      </c>
      <c r="K21" s="25" t="s">
        <v>102</v>
      </c>
      <c r="L21" s="24">
        <v>1</v>
      </c>
      <c r="M21" s="26">
        <v>0</v>
      </c>
      <c r="N21" s="27">
        <v>3.6755499999999999</v>
      </c>
      <c r="O21" s="194">
        <f t="shared" si="0"/>
        <v>3.6755499999999999</v>
      </c>
      <c r="P21" s="27">
        <v>0.3575917981065761</v>
      </c>
      <c r="Q21" s="194">
        <f t="shared" si="1"/>
        <v>0.3575917981065761</v>
      </c>
      <c r="R21" s="28" t="s">
        <v>331</v>
      </c>
      <c r="S21" s="28" t="s">
        <v>332</v>
      </c>
      <c r="T21" s="28" t="s">
        <v>333</v>
      </c>
      <c r="U21" s="25" t="s">
        <v>343</v>
      </c>
    </row>
    <row r="22" spans="1:21">
      <c r="A22" s="19">
        <v>1</v>
      </c>
      <c r="B22" s="16">
        <f>IF(A22=1,MAX(B$18:B21)+1,"")</f>
        <v>5</v>
      </c>
      <c r="C22" s="30">
        <v>1</v>
      </c>
      <c r="D22" s="16">
        <f>IF(C22=1,MAX(D$18:D21)+1,"")</f>
        <v>5</v>
      </c>
      <c r="E22" s="19">
        <v>1</v>
      </c>
      <c r="F22" s="16">
        <f>IF(E22=1,MAX(F$18:F21)+1,"")</f>
        <v>5</v>
      </c>
      <c r="G22" s="24" t="s">
        <v>344</v>
      </c>
      <c r="H22" s="18" t="s">
        <v>102</v>
      </c>
      <c r="I22" s="24" t="s">
        <v>305</v>
      </c>
      <c r="J22" s="24" t="s">
        <v>345</v>
      </c>
      <c r="K22" s="25" t="s">
        <v>102</v>
      </c>
      <c r="L22" s="24">
        <v>1</v>
      </c>
      <c r="M22" s="26">
        <v>0</v>
      </c>
      <c r="N22" s="27">
        <v>7.5821300000000003</v>
      </c>
      <c r="O22" s="194">
        <f t="shared" si="0"/>
        <v>7.5821300000000003</v>
      </c>
      <c r="P22" s="27">
        <v>0.72344192526106099</v>
      </c>
      <c r="Q22" s="194">
        <f t="shared" si="1"/>
        <v>0.72344192526106099</v>
      </c>
      <c r="R22" s="28" t="s">
        <v>331</v>
      </c>
      <c r="S22" s="28" t="s">
        <v>332</v>
      </c>
      <c r="T22" s="28" t="s">
        <v>333</v>
      </c>
      <c r="U22" s="25" t="s">
        <v>346</v>
      </c>
    </row>
    <row r="23" spans="1:21">
      <c r="A23" s="19">
        <v>1</v>
      </c>
      <c r="B23" s="16">
        <f>IF(A23=1,MAX(B$18:B22)+1,"")</f>
        <v>6</v>
      </c>
      <c r="C23" s="30">
        <v>1</v>
      </c>
      <c r="D23" s="16">
        <f>IF(C23=1,MAX(D$18:D22)+1,"")</f>
        <v>6</v>
      </c>
      <c r="E23" s="19">
        <v>1</v>
      </c>
      <c r="F23" s="16">
        <f>IF(E23=1,MAX(F$18:F22)+1,"")</f>
        <v>6</v>
      </c>
      <c r="G23" s="24" t="s">
        <v>347</v>
      </c>
      <c r="H23" s="18" t="s">
        <v>102</v>
      </c>
      <c r="I23" s="24" t="s">
        <v>305</v>
      </c>
      <c r="J23" s="24" t="s">
        <v>348</v>
      </c>
      <c r="K23" s="25" t="s">
        <v>102</v>
      </c>
      <c r="L23" s="24">
        <v>1</v>
      </c>
      <c r="M23" s="26">
        <v>0</v>
      </c>
      <c r="N23" s="27">
        <v>4.6551999999999998</v>
      </c>
      <c r="O23" s="194">
        <f t="shared" si="0"/>
        <v>4.6551999999999998</v>
      </c>
      <c r="P23" s="27">
        <v>0.44141397005477201</v>
      </c>
      <c r="Q23" s="194">
        <f t="shared" si="1"/>
        <v>0.44141397005477201</v>
      </c>
      <c r="R23" s="28" t="s">
        <v>331</v>
      </c>
      <c r="S23" s="28" t="s">
        <v>332</v>
      </c>
      <c r="T23" s="28" t="s">
        <v>333</v>
      </c>
      <c r="U23" s="25" t="s">
        <v>349</v>
      </c>
    </row>
    <row r="24" spans="1:21">
      <c r="A24" s="19">
        <v>1</v>
      </c>
      <c r="B24" s="16">
        <f>IF(A24=1,MAX(B$18:B23)+1,"")</f>
        <v>7</v>
      </c>
      <c r="C24" s="30">
        <v>1</v>
      </c>
      <c r="D24" s="16">
        <f>IF(C24=1,MAX(D$18:D23)+1,"")</f>
        <v>7</v>
      </c>
      <c r="E24" s="19">
        <v>1</v>
      </c>
      <c r="F24" s="16">
        <f>IF(E24=1,MAX(F$18:F23)+1,"")</f>
        <v>7</v>
      </c>
      <c r="G24" s="24" t="s">
        <v>350</v>
      </c>
      <c r="H24" s="18" t="s">
        <v>102</v>
      </c>
      <c r="I24" s="24" t="s">
        <v>305</v>
      </c>
      <c r="J24" s="24" t="s">
        <v>351</v>
      </c>
      <c r="K24" s="25" t="s">
        <v>102</v>
      </c>
      <c r="L24" s="24">
        <v>1</v>
      </c>
      <c r="M24" s="26">
        <v>9.9999999999999978E-2</v>
      </c>
      <c r="N24" s="27">
        <v>3.2232599999999998</v>
      </c>
      <c r="O24" s="194">
        <f t="shared" si="0"/>
        <v>3.5455860000000001</v>
      </c>
      <c r="P24" s="27">
        <v>0.18694732998352773</v>
      </c>
      <c r="Q24" s="194">
        <f t="shared" si="1"/>
        <v>0.20564206298188051</v>
      </c>
      <c r="R24" s="28" t="s">
        <v>331</v>
      </c>
      <c r="S24" s="28" t="s">
        <v>352</v>
      </c>
      <c r="T24" s="28" t="s">
        <v>333</v>
      </c>
      <c r="U24" s="25" t="s">
        <v>353</v>
      </c>
    </row>
    <row r="25" spans="1:21">
      <c r="A25" s="19">
        <v>1</v>
      </c>
      <c r="B25" s="16">
        <f>IF(A25=1,MAX(B$18:B24)+1,"")</f>
        <v>8</v>
      </c>
      <c r="C25" s="30">
        <v>1</v>
      </c>
      <c r="D25" s="16">
        <f>IF(C25=1,MAX(D$18:D24)+1,"")</f>
        <v>8</v>
      </c>
      <c r="E25" s="19">
        <v>1</v>
      </c>
      <c r="F25" s="16">
        <f>IF(E25=1,MAX(F$18:F24)+1,"")</f>
        <v>8</v>
      </c>
      <c r="G25" s="24" t="s">
        <v>354</v>
      </c>
      <c r="H25" s="18" t="s">
        <v>102</v>
      </c>
      <c r="I25" s="24" t="s">
        <v>305</v>
      </c>
      <c r="J25" s="24" t="s">
        <v>355</v>
      </c>
      <c r="K25" s="25" t="s">
        <v>102</v>
      </c>
      <c r="L25" s="24">
        <v>1</v>
      </c>
      <c r="M25" s="26">
        <v>9.9999999999999978E-2</v>
      </c>
      <c r="N25" s="27">
        <v>2.4563199999999998</v>
      </c>
      <c r="O25" s="194">
        <f t="shared" si="0"/>
        <v>2.7019519999999999</v>
      </c>
      <c r="P25" s="27">
        <v>0.14354385477197421</v>
      </c>
      <c r="Q25" s="194">
        <f t="shared" si="1"/>
        <v>0.15789824024917165</v>
      </c>
      <c r="R25" s="28" t="s">
        <v>331</v>
      </c>
      <c r="S25" s="28" t="s">
        <v>352</v>
      </c>
      <c r="T25" s="28" t="s">
        <v>333</v>
      </c>
      <c r="U25" s="25" t="s">
        <v>356</v>
      </c>
    </row>
    <row r="26" spans="1:21">
      <c r="A26" s="19">
        <v>1</v>
      </c>
      <c r="B26" s="16">
        <f>IF(A26=1,MAX(B$18:B25)+1,"")</f>
        <v>9</v>
      </c>
      <c r="C26" s="30">
        <v>1</v>
      </c>
      <c r="D26" s="16">
        <f>IF(C26=1,MAX(D$18:D25)+1,"")</f>
        <v>9</v>
      </c>
      <c r="E26" s="19">
        <v>1</v>
      </c>
      <c r="F26" s="16">
        <f>IF(E26=1,MAX(F$18:F25)+1,"")</f>
        <v>9</v>
      </c>
      <c r="G26" s="24" t="s">
        <v>357</v>
      </c>
      <c r="H26" s="18" t="s">
        <v>102</v>
      </c>
      <c r="I26" s="24" t="s">
        <v>305</v>
      </c>
      <c r="J26" s="24" t="s">
        <v>358</v>
      </c>
      <c r="K26" s="25" t="s">
        <v>102</v>
      </c>
      <c r="L26" s="24">
        <v>1</v>
      </c>
      <c r="M26" s="26">
        <v>9.9999999999999978E-2</v>
      </c>
      <c r="N26" s="27">
        <v>3.6080399999999999</v>
      </c>
      <c r="O26" s="194">
        <f t="shared" si="0"/>
        <v>3.9688440000000003</v>
      </c>
      <c r="P26" s="27">
        <v>4.6251742052735159</v>
      </c>
      <c r="Q26" s="194">
        <f t="shared" si="1"/>
        <v>5.0876916258008675</v>
      </c>
      <c r="R26" s="28" t="s">
        <v>331</v>
      </c>
      <c r="S26" s="28" t="s">
        <v>359</v>
      </c>
      <c r="T26" s="28" t="s">
        <v>333</v>
      </c>
      <c r="U26" s="25" t="s">
        <v>360</v>
      </c>
    </row>
    <row r="27" spans="1:21">
      <c r="A27" s="19">
        <v>1</v>
      </c>
      <c r="B27" s="16">
        <f>IF(A27=1,MAX(B$18:B26)+1,"")</f>
        <v>10</v>
      </c>
      <c r="C27" s="30">
        <v>1</v>
      </c>
      <c r="D27" s="16">
        <f>IF(C27=1,MAX(D$18:D26)+1,"")</f>
        <v>10</v>
      </c>
      <c r="E27" s="19">
        <v>1</v>
      </c>
      <c r="F27" s="16">
        <f>IF(E27=1,MAX(F$18:F26)+1,"")</f>
        <v>10</v>
      </c>
      <c r="G27" s="24" t="s">
        <v>361</v>
      </c>
      <c r="H27" s="18" t="s">
        <v>102</v>
      </c>
      <c r="I27" s="24" t="s">
        <v>305</v>
      </c>
      <c r="J27" s="24" t="s">
        <v>362</v>
      </c>
      <c r="K27" s="25" t="s">
        <v>102</v>
      </c>
      <c r="L27" s="24">
        <v>1</v>
      </c>
      <c r="M27" s="26">
        <v>9.9999999999999978E-2</v>
      </c>
      <c r="N27" s="27">
        <v>3.9314300000000002</v>
      </c>
      <c r="O27" s="194">
        <f t="shared" si="0"/>
        <v>4.3245730000000009</v>
      </c>
      <c r="P27" s="27">
        <v>3.6461577833696786</v>
      </c>
      <c r="Q27" s="194">
        <f t="shared" si="1"/>
        <v>4.0107735617066469</v>
      </c>
      <c r="R27" s="28" t="s">
        <v>331</v>
      </c>
      <c r="S27" s="28" t="s">
        <v>359</v>
      </c>
      <c r="T27" s="28" t="s">
        <v>333</v>
      </c>
      <c r="U27" s="25" t="s">
        <v>363</v>
      </c>
    </row>
    <row r="28" spans="1:21">
      <c r="A28" s="19">
        <v>1</v>
      </c>
      <c r="B28" s="16">
        <f>IF(A28=1,MAX(B$18:B27)+1,"")</f>
        <v>11</v>
      </c>
      <c r="C28" s="30">
        <v>1</v>
      </c>
      <c r="D28" s="16">
        <f>IF(C28=1,MAX(D$18:D27)+1,"")</f>
        <v>11</v>
      </c>
      <c r="E28" s="19">
        <v>1</v>
      </c>
      <c r="F28" s="16">
        <f>IF(E28=1,MAX(F$18:F27)+1,"")</f>
        <v>11</v>
      </c>
      <c r="G28" s="24" t="s">
        <v>364</v>
      </c>
      <c r="H28" s="18" t="s">
        <v>102</v>
      </c>
      <c r="I28" s="24" t="s">
        <v>305</v>
      </c>
      <c r="J28" s="24" t="s">
        <v>365</v>
      </c>
      <c r="K28" s="25" t="s">
        <v>102</v>
      </c>
      <c r="L28" s="24">
        <v>1</v>
      </c>
      <c r="M28" s="26">
        <v>0</v>
      </c>
      <c r="N28" s="27">
        <v>0.60202699999999998</v>
      </c>
      <c r="O28" s="194">
        <f t="shared" si="0"/>
        <v>0.60202699999999998</v>
      </c>
      <c r="P28" s="27">
        <v>0.73167258890126796</v>
      </c>
      <c r="Q28" s="194">
        <f t="shared" si="1"/>
        <v>0.73167258890126796</v>
      </c>
      <c r="R28" s="28" t="s">
        <v>331</v>
      </c>
      <c r="S28" s="28" t="s">
        <v>359</v>
      </c>
      <c r="T28" s="28" t="s">
        <v>333</v>
      </c>
      <c r="U28" s="25" t="s">
        <v>366</v>
      </c>
    </row>
    <row r="29" spans="1:21">
      <c r="A29" s="19">
        <v>1</v>
      </c>
      <c r="B29" s="16">
        <f>IF(A29=1,MAX(B$18:B28)+1,"")</f>
        <v>12</v>
      </c>
      <c r="C29" s="30">
        <v>1</v>
      </c>
      <c r="D29" s="16">
        <f>IF(C29=1,MAX(D$18:D28)+1,"")</f>
        <v>12</v>
      </c>
      <c r="E29" s="19">
        <v>1</v>
      </c>
      <c r="F29" s="16">
        <f>IF(E29=1,MAX(F$18:F28)+1,"")</f>
        <v>12</v>
      </c>
      <c r="G29" s="24" t="s">
        <v>588</v>
      </c>
      <c r="H29" s="18" t="s">
        <v>102</v>
      </c>
      <c r="I29" s="24" t="s">
        <v>305</v>
      </c>
      <c r="J29" s="24" t="s">
        <v>412</v>
      </c>
      <c r="K29" s="25" t="s">
        <v>102</v>
      </c>
      <c r="L29" s="24">
        <v>1</v>
      </c>
      <c r="M29" s="26">
        <v>2.0000000000000018E-2</v>
      </c>
      <c r="N29" s="27">
        <v>2.03295</v>
      </c>
      <c r="O29" s="194">
        <f t="shared" ref="O29" si="2">N29*(1+M29)/L29</f>
        <v>2.0736090000000003</v>
      </c>
      <c r="P29" s="27">
        <v>0.15395386099328673</v>
      </c>
      <c r="Q29" s="194">
        <f t="shared" ref="Q29" si="3">P29*(1+$M29)</f>
        <v>0.15703293821315248</v>
      </c>
      <c r="R29" s="28" t="s">
        <v>369</v>
      </c>
      <c r="S29" s="28" t="s">
        <v>413</v>
      </c>
      <c r="T29" s="28" t="s">
        <v>371</v>
      </c>
      <c r="U29" s="25" t="s">
        <v>414</v>
      </c>
    </row>
    <row r="30" spans="1:21">
      <c r="A30" s="19">
        <v>1</v>
      </c>
      <c r="B30" s="16">
        <f>IF(A30=1,MAX(B$18:B28)+1,"")</f>
        <v>12</v>
      </c>
      <c r="C30" s="30">
        <v>1</v>
      </c>
      <c r="D30" s="16">
        <f>IF(C30=1,MAX(D$18:D28)+1,"")</f>
        <v>12</v>
      </c>
      <c r="E30" s="19">
        <v>1</v>
      </c>
      <c r="F30" s="16">
        <f>IF(E30=1,MAX(F$18:F28)+1,"")</f>
        <v>12</v>
      </c>
      <c r="G30" s="24" t="s">
        <v>367</v>
      </c>
      <c r="H30" s="18" t="s">
        <v>102</v>
      </c>
      <c r="I30" s="24" t="s">
        <v>305</v>
      </c>
      <c r="J30" s="24" t="s">
        <v>368</v>
      </c>
      <c r="K30" s="25" t="s">
        <v>102</v>
      </c>
      <c r="L30" s="24">
        <v>1</v>
      </c>
      <c r="M30" s="26">
        <v>2.0000000000000018E-2</v>
      </c>
      <c r="N30" s="27">
        <v>4.8738400000000004</v>
      </c>
      <c r="O30" s="194">
        <f t="shared" si="0"/>
        <v>4.9713168000000003</v>
      </c>
      <c r="P30" s="27">
        <v>0.34686378438454968</v>
      </c>
      <c r="Q30" s="194">
        <f t="shared" si="1"/>
        <v>0.35380106007224066</v>
      </c>
      <c r="R30" s="28" t="s">
        <v>369</v>
      </c>
      <c r="S30" s="28" t="s">
        <v>370</v>
      </c>
      <c r="T30" s="28" t="s">
        <v>371</v>
      </c>
      <c r="U30" s="25" t="s">
        <v>372</v>
      </c>
    </row>
    <row r="31" spans="1:21">
      <c r="A31" s="19">
        <v>1</v>
      </c>
      <c r="B31" s="16">
        <f>IF(A31=1,MAX(B$18:B30)+1,"")</f>
        <v>13</v>
      </c>
      <c r="C31" s="30">
        <v>1</v>
      </c>
      <c r="D31" s="16">
        <f>IF(C31=1,MAX(D$18:D30)+1,"")</f>
        <v>13</v>
      </c>
      <c r="E31" s="19">
        <v>1</v>
      </c>
      <c r="F31" s="16">
        <f>IF(E31=1,MAX(F$18:F30)+1,"")</f>
        <v>13</v>
      </c>
      <c r="G31" s="24" t="s">
        <v>373</v>
      </c>
      <c r="H31" s="18" t="s">
        <v>102</v>
      </c>
      <c r="I31" s="24" t="s">
        <v>305</v>
      </c>
      <c r="J31" s="24" t="s">
        <v>374</v>
      </c>
      <c r="K31" s="25" t="s">
        <v>102</v>
      </c>
      <c r="L31" s="24">
        <v>1</v>
      </c>
      <c r="M31" s="26">
        <v>2.0000000000000018E-2</v>
      </c>
      <c r="N31" s="27">
        <v>3.0726300000000002</v>
      </c>
      <c r="O31" s="194">
        <f t="shared" si="0"/>
        <v>3.1340826000000002</v>
      </c>
      <c r="P31" s="27">
        <v>0.20979233347170573</v>
      </c>
      <c r="Q31" s="194">
        <f t="shared" si="1"/>
        <v>0.21398818014113985</v>
      </c>
      <c r="R31" s="28" t="s">
        <v>369</v>
      </c>
      <c r="S31" s="28" t="s">
        <v>370</v>
      </c>
      <c r="T31" s="28" t="s">
        <v>371</v>
      </c>
      <c r="U31" s="25" t="s">
        <v>375</v>
      </c>
    </row>
    <row r="32" spans="1:21">
      <c r="A32" s="19">
        <v>1</v>
      </c>
      <c r="B32" s="16">
        <f>IF(A32=1,MAX(B$18:B31)+1,"")</f>
        <v>14</v>
      </c>
      <c r="C32" s="30">
        <v>1</v>
      </c>
      <c r="D32" s="16">
        <f>IF(C32=1,MAX(D$18:D31)+1,"")</f>
        <v>14</v>
      </c>
      <c r="E32" s="19">
        <v>1</v>
      </c>
      <c r="F32" s="16">
        <f>IF(E32=1,MAX(F$18:F31)+1,"")</f>
        <v>14</v>
      </c>
      <c r="G32" s="24" t="s">
        <v>376</v>
      </c>
      <c r="H32" s="18" t="s">
        <v>102</v>
      </c>
      <c r="I32" s="24" t="s">
        <v>305</v>
      </c>
      <c r="J32" s="24" t="s">
        <v>377</v>
      </c>
      <c r="K32" s="25" t="s">
        <v>102</v>
      </c>
      <c r="L32" s="24">
        <v>1</v>
      </c>
      <c r="M32" s="26">
        <v>0</v>
      </c>
      <c r="N32" s="27">
        <v>4.3662700000000001</v>
      </c>
      <c r="O32" s="194">
        <f t="shared" si="0"/>
        <v>4.3662700000000001</v>
      </c>
      <c r="P32" s="27">
        <v>0.30929319459474891</v>
      </c>
      <c r="Q32" s="194">
        <f t="shared" si="1"/>
        <v>0.30929319459474891</v>
      </c>
      <c r="R32" s="28" t="s">
        <v>369</v>
      </c>
      <c r="S32" s="28" t="s">
        <v>370</v>
      </c>
      <c r="T32" s="28" t="s">
        <v>371</v>
      </c>
      <c r="U32" s="25" t="s">
        <v>378</v>
      </c>
    </row>
    <row r="33" spans="1:21">
      <c r="A33" s="19">
        <v>1</v>
      </c>
      <c r="B33" s="16">
        <f>IF(A33=1,MAX(B$18:B32)+1,"")</f>
        <v>15</v>
      </c>
      <c r="C33" s="30">
        <v>1</v>
      </c>
      <c r="D33" s="16">
        <f>IF(C33=1,MAX(D$18:D32)+1,"")</f>
        <v>15</v>
      </c>
      <c r="E33" s="19">
        <v>1</v>
      </c>
      <c r="F33" s="16">
        <f>IF(E33=1,MAX(F$18:F32)+1,"")</f>
        <v>15</v>
      </c>
      <c r="G33" s="24" t="s">
        <v>379</v>
      </c>
      <c r="H33" s="18" t="s">
        <v>102</v>
      </c>
      <c r="I33" s="24" t="s">
        <v>305</v>
      </c>
      <c r="J33" s="24" t="s">
        <v>380</v>
      </c>
      <c r="K33" s="25" t="s">
        <v>102</v>
      </c>
      <c r="L33" s="24">
        <v>1</v>
      </c>
      <c r="M33" s="26">
        <v>1.9999999999997797E-4</v>
      </c>
      <c r="N33" s="27">
        <v>3.9497499999999999</v>
      </c>
      <c r="O33" s="194">
        <f t="shared" si="0"/>
        <v>3.9505399499999996</v>
      </c>
      <c r="P33" s="27">
        <v>0.25502772065044427</v>
      </c>
      <c r="Q33" s="194">
        <f t="shared" si="1"/>
        <v>0.25507872619457433</v>
      </c>
      <c r="R33" s="28" t="s">
        <v>369</v>
      </c>
      <c r="S33" s="28" t="s">
        <v>370</v>
      </c>
      <c r="T33" s="28" t="s">
        <v>371</v>
      </c>
      <c r="U33" s="25" t="s">
        <v>381</v>
      </c>
    </row>
    <row r="34" spans="1:21">
      <c r="A34" s="19">
        <v>1</v>
      </c>
      <c r="B34" s="16">
        <f>IF(A34=1,MAX(B$18:B33)+1,"")</f>
        <v>16</v>
      </c>
      <c r="C34" s="30">
        <v>1</v>
      </c>
      <c r="D34" s="16">
        <f>IF(C34=1,MAX(D$18:D33)+1,"")</f>
        <v>16</v>
      </c>
      <c r="E34" s="19">
        <v>1</v>
      </c>
      <c r="F34" s="16">
        <f>IF(E34=1,MAX(F$18:F33)+1,"")</f>
        <v>16</v>
      </c>
      <c r="G34" s="24" t="s">
        <v>382</v>
      </c>
      <c r="H34" s="18" t="s">
        <v>102</v>
      </c>
      <c r="I34" s="24" t="s">
        <v>305</v>
      </c>
      <c r="J34" s="24" t="s">
        <v>383</v>
      </c>
      <c r="K34" s="25" t="s">
        <v>102</v>
      </c>
      <c r="L34" s="24">
        <v>1</v>
      </c>
      <c r="M34" s="26">
        <v>2.0000000000000018E-2</v>
      </c>
      <c r="N34" s="27">
        <v>3.72275</v>
      </c>
      <c r="O34" s="194">
        <f t="shared" si="0"/>
        <v>3.7972049999999999</v>
      </c>
      <c r="P34" s="27">
        <v>0.25081368822423894</v>
      </c>
      <c r="Q34" s="194">
        <f t="shared" si="1"/>
        <v>0.25582996198872371</v>
      </c>
      <c r="R34" s="28" t="s">
        <v>369</v>
      </c>
      <c r="S34" s="28" t="s">
        <v>370</v>
      </c>
      <c r="T34" s="28" t="s">
        <v>371</v>
      </c>
      <c r="U34" s="25" t="s">
        <v>384</v>
      </c>
    </row>
    <row r="35" spans="1:21">
      <c r="A35" s="19">
        <v>1</v>
      </c>
      <c r="B35" s="16">
        <f>IF(A35=1,MAX(B$18:B34)+1,"")</f>
        <v>17</v>
      </c>
      <c r="C35" s="30">
        <v>1</v>
      </c>
      <c r="D35" s="16">
        <f>IF(C35=1,MAX(D$18:D34)+1,"")</f>
        <v>17</v>
      </c>
      <c r="E35" s="19">
        <v>1</v>
      </c>
      <c r="F35" s="16">
        <f>IF(E35=1,MAX(F$18:F34)+1,"")</f>
        <v>17</v>
      </c>
      <c r="G35" s="24" t="s">
        <v>385</v>
      </c>
      <c r="H35" s="18" t="s">
        <v>102</v>
      </c>
      <c r="I35" s="24" t="s">
        <v>305</v>
      </c>
      <c r="J35" s="24" t="s">
        <v>386</v>
      </c>
      <c r="K35" s="25" t="s">
        <v>102</v>
      </c>
      <c r="L35" s="24">
        <v>1</v>
      </c>
      <c r="M35" s="26">
        <v>2.0000000000000018E-2</v>
      </c>
      <c r="N35" s="27">
        <v>7.2947899999999999</v>
      </c>
      <c r="O35" s="194">
        <f t="shared" si="0"/>
        <v>7.4406857999999998</v>
      </c>
      <c r="P35" s="27">
        <v>0.47377010801828695</v>
      </c>
      <c r="Q35" s="194">
        <f t="shared" si="1"/>
        <v>0.48324551017865269</v>
      </c>
      <c r="R35" s="28" t="s">
        <v>369</v>
      </c>
      <c r="S35" s="28" t="s">
        <v>370</v>
      </c>
      <c r="T35" s="28" t="s">
        <v>371</v>
      </c>
      <c r="U35" s="25" t="s">
        <v>387</v>
      </c>
    </row>
    <row r="36" spans="1:21">
      <c r="A36" s="19">
        <v>1</v>
      </c>
      <c r="B36" s="16">
        <f>IF(A36=1,MAX(B$18:B35)+1,"")</f>
        <v>18</v>
      </c>
      <c r="C36" s="30">
        <v>1</v>
      </c>
      <c r="D36" s="16">
        <f>IF(C36=1,MAX(D$18:D35)+1,"")</f>
        <v>18</v>
      </c>
      <c r="E36" s="19">
        <v>1</v>
      </c>
      <c r="F36" s="16">
        <f>IF(E36=1,MAX(F$18:F35)+1,"")</f>
        <v>18</v>
      </c>
      <c r="G36" s="24" t="s">
        <v>388</v>
      </c>
      <c r="H36" s="18" t="s">
        <v>102</v>
      </c>
      <c r="I36" s="24" t="s">
        <v>305</v>
      </c>
      <c r="J36" s="24" t="s">
        <v>389</v>
      </c>
      <c r="K36" s="25" t="s">
        <v>102</v>
      </c>
      <c r="L36" s="24">
        <v>1</v>
      </c>
      <c r="M36" s="26">
        <v>2.0000000000000018E-2</v>
      </c>
      <c r="N36" s="27">
        <v>9.2251499999999993</v>
      </c>
      <c r="O36" s="194">
        <f t="shared" si="0"/>
        <v>9.4096529999999987</v>
      </c>
      <c r="P36" s="27">
        <v>0.56697307433213584</v>
      </c>
      <c r="Q36" s="194">
        <f t="shared" si="1"/>
        <v>0.57831253581877862</v>
      </c>
      <c r="R36" s="28" t="s">
        <v>369</v>
      </c>
      <c r="S36" s="28" t="s">
        <v>390</v>
      </c>
      <c r="T36" s="28" t="s">
        <v>371</v>
      </c>
      <c r="U36" s="25" t="s">
        <v>391</v>
      </c>
    </row>
    <row r="37" spans="1:21">
      <c r="A37" s="19">
        <v>1</v>
      </c>
      <c r="B37" s="16">
        <f>IF(A37=1,MAX(B$18:B36)+1,"")</f>
        <v>19</v>
      </c>
      <c r="C37" s="30">
        <v>1</v>
      </c>
      <c r="D37" s="16">
        <f>IF(C37=1,MAX(D$18:D36)+1,"")</f>
        <v>19</v>
      </c>
      <c r="E37" s="19">
        <v>1</v>
      </c>
      <c r="F37" s="16">
        <f>IF(E37=1,MAX(F$18:F36)+1,"")</f>
        <v>19</v>
      </c>
      <c r="G37" s="24" t="s">
        <v>392</v>
      </c>
      <c r="H37" s="18" t="s">
        <v>102</v>
      </c>
      <c r="I37" s="24" t="s">
        <v>305</v>
      </c>
      <c r="J37" s="24" t="s">
        <v>393</v>
      </c>
      <c r="K37" s="25" t="s">
        <v>102</v>
      </c>
      <c r="L37" s="24">
        <v>1</v>
      </c>
      <c r="M37" s="26">
        <v>2.0000000000000018E-2</v>
      </c>
      <c r="N37" s="27">
        <v>8.2237299999999998</v>
      </c>
      <c r="O37" s="194">
        <f t="shared" si="0"/>
        <v>8.3882045999999999</v>
      </c>
      <c r="P37" s="27">
        <v>0.48913388518443812</v>
      </c>
      <c r="Q37" s="194">
        <f t="shared" si="1"/>
        <v>0.49891656288812691</v>
      </c>
      <c r="R37" s="28" t="s">
        <v>369</v>
      </c>
      <c r="S37" s="28" t="s">
        <v>390</v>
      </c>
      <c r="T37" s="28" t="s">
        <v>371</v>
      </c>
      <c r="U37" s="25" t="s">
        <v>394</v>
      </c>
    </row>
    <row r="38" spans="1:21">
      <c r="A38" s="19">
        <v>1</v>
      </c>
      <c r="B38" s="16">
        <f>IF(A38=1,MAX(B$18:B37)+1,"")</f>
        <v>20</v>
      </c>
      <c r="C38" s="30">
        <v>1</v>
      </c>
      <c r="D38" s="16">
        <f>IF(C38=1,MAX(D$18:D37)+1,"")</f>
        <v>20</v>
      </c>
      <c r="E38" s="19">
        <v>1</v>
      </c>
      <c r="F38" s="16">
        <f>IF(E38=1,MAX(F$18:F37)+1,"")</f>
        <v>20</v>
      </c>
      <c r="G38" s="24" t="s">
        <v>395</v>
      </c>
      <c r="H38" s="18" t="s">
        <v>102</v>
      </c>
      <c r="I38" s="24" t="s">
        <v>305</v>
      </c>
      <c r="J38" s="24" t="s">
        <v>396</v>
      </c>
      <c r="K38" s="25" t="s">
        <v>102</v>
      </c>
      <c r="L38" s="24">
        <v>1</v>
      </c>
      <c r="M38" s="26">
        <v>2.0000000000000018E-2</v>
      </c>
      <c r="N38" s="27">
        <v>11.7239</v>
      </c>
      <c r="O38" s="194">
        <f t="shared" si="0"/>
        <v>11.958378000000002</v>
      </c>
      <c r="P38" s="27">
        <v>1.2989216144495792</v>
      </c>
      <c r="Q38" s="194">
        <f t="shared" si="1"/>
        <v>1.3249000467385708</v>
      </c>
      <c r="R38" s="28" t="s">
        <v>369</v>
      </c>
      <c r="S38" s="28" t="s">
        <v>397</v>
      </c>
      <c r="T38" s="28" t="s">
        <v>371</v>
      </c>
      <c r="U38" s="25" t="s">
        <v>398</v>
      </c>
    </row>
    <row r="39" spans="1:21">
      <c r="A39" s="19">
        <v>1</v>
      </c>
      <c r="B39" s="16">
        <f>IF(A39=1,MAX(B$18:B38)+1,"")</f>
        <v>21</v>
      </c>
      <c r="C39" s="30">
        <v>1</v>
      </c>
      <c r="D39" s="16">
        <f>IF(C39=1,MAX(D$18:D38)+1,"")</f>
        <v>21</v>
      </c>
      <c r="E39" s="19">
        <v>1</v>
      </c>
      <c r="F39" s="16">
        <f>IF(E39=1,MAX(F$18:F38)+1,"")</f>
        <v>21</v>
      </c>
      <c r="G39" s="24" t="s">
        <v>399</v>
      </c>
      <c r="H39" s="18" t="s">
        <v>102</v>
      </c>
      <c r="I39" s="24" t="s">
        <v>305</v>
      </c>
      <c r="J39" s="24" t="s">
        <v>400</v>
      </c>
      <c r="K39" s="25" t="s">
        <v>102</v>
      </c>
      <c r="L39" s="24">
        <v>1</v>
      </c>
      <c r="M39" s="26">
        <v>2.0000000000000018E-2</v>
      </c>
      <c r="N39" s="27">
        <v>3.3728600000000002</v>
      </c>
      <c r="O39" s="194">
        <f t="shared" si="0"/>
        <v>3.4403172000000004</v>
      </c>
      <c r="P39" s="27">
        <v>0.23601362235343867</v>
      </c>
      <c r="Q39" s="194">
        <f t="shared" si="1"/>
        <v>0.24073389480050744</v>
      </c>
      <c r="R39" s="28" t="s">
        <v>369</v>
      </c>
      <c r="S39" s="28" t="s">
        <v>397</v>
      </c>
      <c r="T39" s="28" t="s">
        <v>371</v>
      </c>
      <c r="U39" s="25" t="s">
        <v>401</v>
      </c>
    </row>
    <row r="40" spans="1:21">
      <c r="A40" s="19">
        <v>1</v>
      </c>
      <c r="B40" s="16">
        <f>IF(A40=1,MAX(B$18:B39)+1,"")</f>
        <v>22</v>
      </c>
      <c r="C40" s="30">
        <v>1</v>
      </c>
      <c r="D40" s="16">
        <f>IF(C40=1,MAX(D$18:D39)+1,"")</f>
        <v>22</v>
      </c>
      <c r="E40" s="19">
        <v>1</v>
      </c>
      <c r="F40" s="16">
        <f>IF(E40=1,MAX(F$18:F39)+1,"")</f>
        <v>22</v>
      </c>
      <c r="G40" s="24" t="s">
        <v>402</v>
      </c>
      <c r="H40" s="18" t="s">
        <v>102</v>
      </c>
      <c r="I40" s="24" t="s">
        <v>305</v>
      </c>
      <c r="J40" s="24" t="s">
        <v>403</v>
      </c>
      <c r="K40" s="25" t="s">
        <v>102</v>
      </c>
      <c r="L40" s="24">
        <v>1</v>
      </c>
      <c r="M40" s="26">
        <v>5.0000000000000044E-2</v>
      </c>
      <c r="N40" s="27">
        <v>2.17855</v>
      </c>
      <c r="O40" s="194">
        <f t="shared" si="0"/>
        <v>2.2874775000000001</v>
      </c>
      <c r="P40" s="27">
        <v>0.16580322503742234</v>
      </c>
      <c r="Q40" s="194">
        <f t="shared" si="1"/>
        <v>0.17409338628929347</v>
      </c>
      <c r="R40" s="28" t="s">
        <v>369</v>
      </c>
      <c r="S40" s="28" t="s">
        <v>397</v>
      </c>
      <c r="T40" s="28" t="s">
        <v>371</v>
      </c>
      <c r="U40" s="25" t="s">
        <v>404</v>
      </c>
    </row>
    <row r="41" spans="1:21">
      <c r="A41" s="19">
        <v>1</v>
      </c>
      <c r="B41" s="16">
        <f>IF(A41=1,MAX(B$18:B40)+1,"")</f>
        <v>23</v>
      </c>
      <c r="C41" s="30">
        <v>1</v>
      </c>
      <c r="D41" s="16">
        <f>IF(C41=1,MAX(D$18:D40)+1,"")</f>
        <v>23</v>
      </c>
      <c r="E41" s="19">
        <v>1</v>
      </c>
      <c r="F41" s="16">
        <f>IF(E41=1,MAX(F$18:F40)+1,"")</f>
        <v>23</v>
      </c>
      <c r="G41" s="24" t="s">
        <v>405</v>
      </c>
      <c r="H41" s="18" t="s">
        <v>102</v>
      </c>
      <c r="I41" s="24" t="s">
        <v>305</v>
      </c>
      <c r="J41" s="24" t="s">
        <v>406</v>
      </c>
      <c r="K41" s="25" t="s">
        <v>102</v>
      </c>
      <c r="L41" s="24">
        <v>1</v>
      </c>
      <c r="M41" s="26">
        <v>5.0000000000000044E-2</v>
      </c>
      <c r="N41" s="27">
        <v>2.00997</v>
      </c>
      <c r="O41" s="194">
        <f t="shared" si="0"/>
        <v>2.1104685000000001</v>
      </c>
      <c r="P41" s="27">
        <v>0.15583145376016558</v>
      </c>
      <c r="Q41" s="194">
        <f t="shared" si="1"/>
        <v>0.16362302644817386</v>
      </c>
      <c r="R41" s="28" t="s">
        <v>369</v>
      </c>
      <c r="S41" s="28" t="s">
        <v>397</v>
      </c>
      <c r="T41" s="28" t="s">
        <v>371</v>
      </c>
      <c r="U41" s="25" t="s">
        <v>407</v>
      </c>
    </row>
    <row r="42" spans="1:21">
      <c r="A42" s="19">
        <v>1</v>
      </c>
      <c r="B42" s="16">
        <f>IF(A42=1,MAX(B$18:B41)+1,"")</f>
        <v>24</v>
      </c>
      <c r="C42" s="30">
        <v>1</v>
      </c>
      <c r="D42" s="16">
        <f>IF(C42=1,MAX(D$18:D41)+1,"")</f>
        <v>24</v>
      </c>
      <c r="E42" s="19">
        <v>1</v>
      </c>
      <c r="F42" s="16">
        <f>IF(E42=1,MAX(F$18:F41)+1,"")</f>
        <v>24</v>
      </c>
      <c r="G42" s="24" t="s">
        <v>408</v>
      </c>
      <c r="H42" s="18" t="s">
        <v>102</v>
      </c>
      <c r="I42" s="24" t="s">
        <v>305</v>
      </c>
      <c r="J42" s="24" t="s">
        <v>409</v>
      </c>
      <c r="K42" s="25" t="s">
        <v>102</v>
      </c>
      <c r="L42" s="24">
        <v>1</v>
      </c>
      <c r="M42" s="26">
        <v>2.0000000000000018E-2</v>
      </c>
      <c r="N42" s="27">
        <v>3.7115999999999998</v>
      </c>
      <c r="O42" s="194">
        <f t="shared" si="0"/>
        <v>3.7858319999999996</v>
      </c>
      <c r="P42" s="27">
        <v>0.2348247363338142</v>
      </c>
      <c r="Q42" s="194">
        <f t="shared" si="1"/>
        <v>0.2395212310604905</v>
      </c>
      <c r="R42" s="28" t="s">
        <v>369</v>
      </c>
      <c r="S42" s="28" t="s">
        <v>397</v>
      </c>
      <c r="T42" s="28" t="s">
        <v>371</v>
      </c>
      <c r="U42" s="25" t="s">
        <v>410</v>
      </c>
    </row>
    <row r="43" spans="1:21">
      <c r="A43" s="19">
        <v>1</v>
      </c>
      <c r="B43" s="16">
        <f>IF(A43=1,MAX(B$18:B42)+1,"")</f>
        <v>25</v>
      </c>
      <c r="C43" s="30">
        <v>1</v>
      </c>
      <c r="D43" s="16">
        <f>IF(C43=1,MAX(D$18:D42)+1,"")</f>
        <v>25</v>
      </c>
      <c r="E43" s="19">
        <v>1</v>
      </c>
      <c r="F43" s="16">
        <f>IF(E43=1,MAX(F$18:F42)+1,"")</f>
        <v>25</v>
      </c>
      <c r="G43" s="24" t="s">
        <v>411</v>
      </c>
      <c r="H43" s="18" t="s">
        <v>102</v>
      </c>
      <c r="I43" s="24" t="s">
        <v>305</v>
      </c>
      <c r="J43" s="24" t="s">
        <v>412</v>
      </c>
      <c r="K43" s="25" t="s">
        <v>102</v>
      </c>
      <c r="L43" s="24">
        <v>1</v>
      </c>
      <c r="M43" s="26">
        <v>2.0000000000000018E-2</v>
      </c>
      <c r="N43" s="27">
        <v>2.03295</v>
      </c>
      <c r="O43" s="194">
        <f t="shared" si="0"/>
        <v>2.0736090000000003</v>
      </c>
      <c r="P43" s="27">
        <v>0.15395386099328673</v>
      </c>
      <c r="Q43" s="194">
        <f t="shared" si="1"/>
        <v>0.15703293821315248</v>
      </c>
      <c r="R43" s="28" t="s">
        <v>369</v>
      </c>
      <c r="S43" s="28" t="s">
        <v>413</v>
      </c>
      <c r="T43" s="28" t="s">
        <v>371</v>
      </c>
      <c r="U43" s="25" t="s">
        <v>414</v>
      </c>
    </row>
    <row r="44" spans="1:21">
      <c r="A44" s="19">
        <v>1</v>
      </c>
      <c r="B44" s="16">
        <f>IF(A44=1,MAX(B$18:B43)+1,"")</f>
        <v>26</v>
      </c>
      <c r="C44" s="30">
        <v>1</v>
      </c>
      <c r="D44" s="16">
        <f>IF(C44=1,MAX(D$18:D43)+1,"")</f>
        <v>26</v>
      </c>
      <c r="E44" s="19">
        <v>1</v>
      </c>
      <c r="F44" s="16">
        <f>IF(E44=1,MAX(F$18:F43)+1,"")</f>
        <v>26</v>
      </c>
      <c r="G44" s="24" t="s">
        <v>415</v>
      </c>
      <c r="H44" s="18" t="s">
        <v>102</v>
      </c>
      <c r="I44" s="24" t="s">
        <v>305</v>
      </c>
      <c r="J44" s="29" t="s">
        <v>416</v>
      </c>
      <c r="K44" s="25" t="s">
        <v>102</v>
      </c>
      <c r="L44" s="24">
        <v>1</v>
      </c>
      <c r="M44" s="26">
        <v>0</v>
      </c>
      <c r="N44" s="27">
        <v>1.88225</v>
      </c>
      <c r="O44" s="194">
        <f t="shared" si="0"/>
        <v>1.88225</v>
      </c>
      <c r="P44" s="27">
        <v>0.15306370509524353</v>
      </c>
      <c r="Q44" s="194">
        <f t="shared" si="1"/>
        <v>0.15306370509524353</v>
      </c>
      <c r="R44" s="28" t="s">
        <v>369</v>
      </c>
      <c r="S44" s="28" t="s">
        <v>413</v>
      </c>
      <c r="T44" s="28" t="s">
        <v>371</v>
      </c>
      <c r="U44" s="25" t="s">
        <v>417</v>
      </c>
    </row>
    <row r="45" spans="1:21">
      <c r="A45" s="19">
        <v>1</v>
      </c>
      <c r="B45" s="16">
        <f>IF(A45=1,MAX(B$18:B44)+1,"")</f>
        <v>27</v>
      </c>
      <c r="C45" s="30">
        <v>1</v>
      </c>
      <c r="D45" s="16">
        <f>IF(C45=1,MAX(D$18:D44)+1,"")</f>
        <v>27</v>
      </c>
      <c r="E45" s="19">
        <v>1</v>
      </c>
      <c r="F45" s="16">
        <f>IF(E45=1,MAX(F$18:F44)+1,"")</f>
        <v>27</v>
      </c>
      <c r="G45" s="24" t="s">
        <v>418</v>
      </c>
      <c r="H45" s="18" t="s">
        <v>102</v>
      </c>
      <c r="I45" s="24" t="s">
        <v>305</v>
      </c>
      <c r="J45" s="24" t="s">
        <v>419</v>
      </c>
      <c r="K45" s="25" t="s">
        <v>102</v>
      </c>
      <c r="L45" s="24">
        <v>1</v>
      </c>
      <c r="M45" s="26">
        <v>2.0000000000000018E-2</v>
      </c>
      <c r="N45" s="27">
        <v>3.62873</v>
      </c>
      <c r="O45" s="194">
        <f t="shared" si="0"/>
        <v>3.7013046000000003</v>
      </c>
      <c r="P45" s="27">
        <v>0.22602159076897146</v>
      </c>
      <c r="Q45" s="194">
        <f t="shared" si="1"/>
        <v>0.23054202258435089</v>
      </c>
      <c r="R45" s="28" t="s">
        <v>369</v>
      </c>
      <c r="S45" s="28" t="s">
        <v>420</v>
      </c>
      <c r="T45" s="28" t="s">
        <v>371</v>
      </c>
      <c r="U45" s="25" t="s">
        <v>421</v>
      </c>
    </row>
    <row r="46" spans="1:21">
      <c r="A46" s="19">
        <v>1</v>
      </c>
      <c r="B46" s="16">
        <f>IF(A46=1,MAX(B$18:B45)+1,"")</f>
        <v>28</v>
      </c>
      <c r="C46" s="30">
        <v>1</v>
      </c>
      <c r="D46" s="16">
        <f>IF(C46=1,MAX(D$18:D45)+1,"")</f>
        <v>28</v>
      </c>
      <c r="E46" s="19">
        <v>1</v>
      </c>
      <c r="F46" s="16">
        <f>IF(E46=1,MAX(F$18:F45)+1,"")</f>
        <v>28</v>
      </c>
      <c r="G46" s="24" t="s">
        <v>422</v>
      </c>
      <c r="H46" s="18" t="s">
        <v>102</v>
      </c>
      <c r="I46" s="24" t="s">
        <v>305</v>
      </c>
      <c r="J46" s="24" t="s">
        <v>423</v>
      </c>
      <c r="K46" s="25" t="s">
        <v>102</v>
      </c>
      <c r="L46" s="24">
        <v>1</v>
      </c>
      <c r="M46" s="26">
        <v>0</v>
      </c>
      <c r="N46" s="27">
        <v>3.5409000000000002</v>
      </c>
      <c r="O46" s="194">
        <f t="shared" si="0"/>
        <v>3.5409000000000002</v>
      </c>
      <c r="P46" s="27">
        <v>0.2279851014849795</v>
      </c>
      <c r="Q46" s="194">
        <f t="shared" si="1"/>
        <v>0.2279851014849795</v>
      </c>
      <c r="R46" s="28" t="s">
        <v>369</v>
      </c>
      <c r="S46" s="28" t="s">
        <v>420</v>
      </c>
      <c r="T46" s="28" t="s">
        <v>371</v>
      </c>
      <c r="U46" s="25" t="s">
        <v>424</v>
      </c>
    </row>
    <row r="47" spans="1:21">
      <c r="A47" s="19">
        <v>1</v>
      </c>
      <c r="B47" s="16">
        <f>IF(A47=1,MAX(B$18:B46)+1,"")</f>
        <v>29</v>
      </c>
      <c r="C47" s="30">
        <v>1</v>
      </c>
      <c r="D47" s="16">
        <f>IF(C47=1,MAX(D$18:D46)+1,"")</f>
        <v>29</v>
      </c>
      <c r="E47" s="19">
        <v>1</v>
      </c>
      <c r="F47" s="16">
        <f>IF(E47=1,MAX(F$18:F46)+1,"")</f>
        <v>29</v>
      </c>
      <c r="G47" s="24" t="s">
        <v>425</v>
      </c>
      <c r="H47" s="18" t="s">
        <v>102</v>
      </c>
      <c r="I47" s="24" t="s">
        <v>305</v>
      </c>
      <c r="J47" s="24" t="s">
        <v>426</v>
      </c>
      <c r="K47" s="25" t="s">
        <v>102</v>
      </c>
      <c r="L47" s="24">
        <v>1</v>
      </c>
      <c r="M47" s="26">
        <v>5.0000000000000044E-2</v>
      </c>
      <c r="N47" s="27">
        <v>2.8248000000000002</v>
      </c>
      <c r="O47" s="194">
        <f t="shared" si="0"/>
        <v>2.9660400000000005</v>
      </c>
      <c r="P47" s="27">
        <v>0.17642902505678631</v>
      </c>
      <c r="Q47" s="194">
        <f t="shared" si="1"/>
        <v>0.18525047630962563</v>
      </c>
      <c r="R47" s="28" t="s">
        <v>369</v>
      </c>
      <c r="S47" s="28" t="s">
        <v>427</v>
      </c>
      <c r="T47" s="28" t="s">
        <v>371</v>
      </c>
      <c r="U47" s="25" t="s">
        <v>428</v>
      </c>
    </row>
    <row r="48" spans="1:21">
      <c r="A48" s="19">
        <v>1</v>
      </c>
      <c r="B48" s="16">
        <f>IF(A48=1,MAX(B$18:B47)+1,"")</f>
        <v>30</v>
      </c>
      <c r="C48" s="30">
        <v>1</v>
      </c>
      <c r="D48" s="16">
        <f>IF(C48=1,MAX(D$18:D47)+1,"")</f>
        <v>30</v>
      </c>
      <c r="E48" s="19">
        <v>1</v>
      </c>
      <c r="F48" s="16">
        <f>IF(E48=1,MAX(F$18:F47)+1,"")</f>
        <v>30</v>
      </c>
      <c r="G48" s="24" t="s">
        <v>429</v>
      </c>
      <c r="H48" s="18" t="s">
        <v>102</v>
      </c>
      <c r="I48" s="24" t="s">
        <v>305</v>
      </c>
      <c r="J48" s="24" t="s">
        <v>430</v>
      </c>
      <c r="K48" s="25" t="s">
        <v>102</v>
      </c>
      <c r="L48" s="24">
        <v>1</v>
      </c>
      <c r="M48" s="26">
        <v>2.0000000000000018E-2</v>
      </c>
      <c r="N48" s="27">
        <v>1.65283</v>
      </c>
      <c r="O48" s="194">
        <f t="shared" si="0"/>
        <v>1.6858866000000001</v>
      </c>
      <c r="P48" s="27">
        <v>0.11961451523290724</v>
      </c>
      <c r="Q48" s="194">
        <f t="shared" si="1"/>
        <v>0.12200680553756539</v>
      </c>
      <c r="R48" s="28" t="s">
        <v>369</v>
      </c>
      <c r="S48" s="28" t="s">
        <v>427</v>
      </c>
      <c r="T48" s="28" t="s">
        <v>371</v>
      </c>
      <c r="U48" s="25" t="s">
        <v>431</v>
      </c>
    </row>
    <row r="49" spans="1:21">
      <c r="A49" s="19">
        <v>1</v>
      </c>
      <c r="B49" s="16">
        <f>IF(A49=1,MAX(B$18:B48)+1,"")</f>
        <v>31</v>
      </c>
      <c r="C49" s="30">
        <v>1</v>
      </c>
      <c r="D49" s="16">
        <f>IF(C49=1,MAX(D$18:D48)+1,"")</f>
        <v>31</v>
      </c>
      <c r="E49" s="19">
        <v>1</v>
      </c>
      <c r="F49" s="16">
        <f>IF(E49=1,MAX(F$18:F48)+1,"")</f>
        <v>31</v>
      </c>
      <c r="G49" s="24" t="s">
        <v>432</v>
      </c>
      <c r="H49" s="18" t="s">
        <v>102</v>
      </c>
      <c r="I49" s="24" t="s">
        <v>305</v>
      </c>
      <c r="J49" s="24" t="s">
        <v>433</v>
      </c>
      <c r="K49" s="25" t="s">
        <v>102</v>
      </c>
      <c r="L49" s="24">
        <v>1</v>
      </c>
      <c r="M49" s="26">
        <v>0</v>
      </c>
      <c r="N49" s="27">
        <v>0.34216200000000002</v>
      </c>
      <c r="O49" s="194">
        <f t="shared" ref="O49:O51" si="4">N49*(1+M49)/L49</f>
        <v>0.34216200000000002</v>
      </c>
      <c r="P49" s="27">
        <v>2.7448352821054671E-2</v>
      </c>
      <c r="Q49" s="194">
        <f t="shared" si="1"/>
        <v>2.7448352821054671E-2</v>
      </c>
      <c r="R49" s="28" t="s">
        <v>434</v>
      </c>
      <c r="S49" s="28" t="s">
        <v>333</v>
      </c>
      <c r="T49" s="28" t="s">
        <v>435</v>
      </c>
      <c r="U49" s="25" t="s">
        <v>436</v>
      </c>
    </row>
    <row r="50" spans="1:21">
      <c r="A50" s="19">
        <v>1</v>
      </c>
      <c r="B50" s="16">
        <f>IF(A50=1,MAX(B$18:B49)+1,"")</f>
        <v>32</v>
      </c>
      <c r="C50" s="30">
        <v>1</v>
      </c>
      <c r="D50" s="16">
        <f>IF(C50=1,MAX(D$18:D49)+1,"")</f>
        <v>32</v>
      </c>
      <c r="E50" s="19">
        <v>1</v>
      </c>
      <c r="F50" s="16">
        <f>IF(E50=1,MAX(F$18:F49)+1,"")</f>
        <v>32</v>
      </c>
      <c r="G50" s="24" t="s">
        <v>437</v>
      </c>
      <c r="H50" s="18" t="s">
        <v>102</v>
      </c>
      <c r="I50" s="24" t="s">
        <v>305</v>
      </c>
      <c r="J50" s="24" t="s">
        <v>438</v>
      </c>
      <c r="K50" s="25" t="s">
        <v>102</v>
      </c>
      <c r="L50" s="24">
        <v>1</v>
      </c>
      <c r="M50" s="26">
        <v>0</v>
      </c>
      <c r="N50" s="27">
        <v>0.48383999999999999</v>
      </c>
      <c r="O50" s="194">
        <f t="shared" si="4"/>
        <v>0.48383999999999999</v>
      </c>
      <c r="P50" s="27">
        <v>4.5475365286123046E-2</v>
      </c>
      <c r="Q50" s="194">
        <f t="shared" si="1"/>
        <v>4.5475365286123046E-2</v>
      </c>
      <c r="R50" s="28" t="s">
        <v>434</v>
      </c>
      <c r="S50" s="28" t="s">
        <v>333</v>
      </c>
      <c r="T50" s="28" t="s">
        <v>439</v>
      </c>
      <c r="U50" s="25" t="s">
        <v>440</v>
      </c>
    </row>
    <row r="51" spans="1:21">
      <c r="A51" s="19">
        <v>1</v>
      </c>
      <c r="B51" s="16">
        <f>IF(A51=1,MAX(B$18:B50)+1,"")</f>
        <v>33</v>
      </c>
      <c r="C51" s="30">
        <v>1</v>
      </c>
      <c r="D51" s="16">
        <f>IF(C51=1,MAX(D$18:D50)+1,"")</f>
        <v>33</v>
      </c>
      <c r="E51" s="19">
        <v>1</v>
      </c>
      <c r="F51" s="16">
        <f>IF(E51=1,MAX(F$18:F50)+1,"")</f>
        <v>33</v>
      </c>
      <c r="G51" s="24" t="s">
        <v>589</v>
      </c>
      <c r="H51" s="18" t="s">
        <v>102</v>
      </c>
      <c r="I51" s="24" t="s">
        <v>305</v>
      </c>
      <c r="J51" s="24" t="s">
        <v>389</v>
      </c>
      <c r="K51" s="25" t="s">
        <v>102</v>
      </c>
      <c r="L51" s="24">
        <v>1</v>
      </c>
      <c r="M51" s="26">
        <v>0.1</v>
      </c>
      <c r="N51" s="27">
        <v>9.2251499999999993</v>
      </c>
      <c r="O51" s="194">
        <f t="shared" si="4"/>
        <v>10.147665</v>
      </c>
      <c r="P51" s="27">
        <v>0.56697307433213584</v>
      </c>
      <c r="Q51" s="194">
        <f t="shared" ref="Q51" si="5">P51*(1+$M51)</f>
        <v>0.6236703817653495</v>
      </c>
      <c r="R51" s="28" t="s">
        <v>601</v>
      </c>
      <c r="S51" s="28" t="s">
        <v>390</v>
      </c>
      <c r="T51" s="28" t="s">
        <v>371</v>
      </c>
      <c r="U51" s="25" t="s">
        <v>391</v>
      </c>
    </row>
    <row r="52" spans="1:21">
      <c r="A52" s="19">
        <v>1</v>
      </c>
      <c r="B52" s="16">
        <f>IF(A52=1,MAX(B$18:B51)+1,"")</f>
        <v>34</v>
      </c>
      <c r="C52" s="30">
        <v>1</v>
      </c>
      <c r="D52" s="16">
        <f>IF(C52=1,MAX(D$18:D51)+1,"")</f>
        <v>34</v>
      </c>
      <c r="E52" s="19">
        <v>1</v>
      </c>
      <c r="F52" s="16">
        <f>IF(E52=1,MAX(F$18:F51)+1,"")</f>
        <v>34</v>
      </c>
      <c r="G52" s="24" t="s">
        <v>595</v>
      </c>
      <c r="H52" s="18" t="s">
        <v>102</v>
      </c>
      <c r="I52" s="16" t="s">
        <v>602</v>
      </c>
      <c r="J52" s="16"/>
      <c r="K52" s="201" t="s">
        <v>102</v>
      </c>
      <c r="L52" s="16">
        <v>1</v>
      </c>
      <c r="M52" s="202">
        <v>0.1</v>
      </c>
      <c r="N52" s="203">
        <f>60%*N65+40%*N56</f>
        <v>6.9427940000000001</v>
      </c>
      <c r="O52" s="194">
        <f t="shared" ref="O52" si="6">N52*(1+M52)/L52</f>
        <v>7.6370734000000011</v>
      </c>
      <c r="P52" s="203"/>
      <c r="Q52" s="194">
        <f t="shared" ref="Q52" si="7">P52*(1+$M52)</f>
        <v>0</v>
      </c>
      <c r="R52" s="194" t="s">
        <v>601</v>
      </c>
      <c r="S52" s="194" t="s">
        <v>390</v>
      </c>
      <c r="T52" s="194" t="s">
        <v>371</v>
      </c>
      <c r="U52" s="201"/>
    </row>
    <row r="53" spans="1:21">
      <c r="A53" s="19">
        <v>1</v>
      </c>
      <c r="B53" s="16">
        <f>IF(A53=1,MAX(B$18:B52)+1,"")</f>
        <v>35</v>
      </c>
      <c r="C53" s="30">
        <v>1</v>
      </c>
      <c r="D53" s="16">
        <f>IF(C53=1,MAX(D$18:D52)+1,"")</f>
        <v>35</v>
      </c>
      <c r="E53" s="19">
        <v>1</v>
      </c>
      <c r="F53" s="16">
        <f>IF(E53=1,MAX(F$18:F52)+1,"")</f>
        <v>35</v>
      </c>
      <c r="G53" s="24" t="s">
        <v>449</v>
      </c>
      <c r="H53" s="18" t="s">
        <v>102</v>
      </c>
      <c r="I53" s="24" t="s">
        <v>305</v>
      </c>
      <c r="J53" s="24" t="s">
        <v>450</v>
      </c>
      <c r="K53" s="25" t="s">
        <v>102</v>
      </c>
      <c r="L53" s="24">
        <v>1</v>
      </c>
      <c r="M53" s="26">
        <v>0</v>
      </c>
      <c r="N53" s="27">
        <v>40.844000000000001</v>
      </c>
      <c r="O53" s="194">
        <f t="shared" si="0"/>
        <v>40.844000000000001</v>
      </c>
      <c r="P53" s="27">
        <v>3.2844686727427832</v>
      </c>
      <c r="Q53" s="194">
        <f t="shared" si="1"/>
        <v>3.2844686727427832</v>
      </c>
      <c r="R53" s="28" t="s">
        <v>601</v>
      </c>
      <c r="S53" s="28" t="s">
        <v>444</v>
      </c>
      <c r="T53" s="28" t="s">
        <v>333</v>
      </c>
      <c r="U53" s="25" t="s">
        <v>451</v>
      </c>
    </row>
    <row r="54" spans="1:21">
      <c r="A54" s="30">
        <v>1</v>
      </c>
      <c r="B54" s="16">
        <f>IF(A54=1,MAX(B$18:B53)+1,"")</f>
        <v>36</v>
      </c>
      <c r="C54" s="30">
        <v>1</v>
      </c>
      <c r="D54" s="16">
        <f>IF(C54=1,MAX(D$18:D53)+1,"")</f>
        <v>36</v>
      </c>
      <c r="E54" s="19">
        <v>1</v>
      </c>
      <c r="F54" s="16">
        <f>IF(E54=1,MAX(F$18:F53)+1,"")</f>
        <v>36</v>
      </c>
      <c r="G54" s="24" t="s">
        <v>452</v>
      </c>
      <c r="H54" s="18" t="s">
        <v>102</v>
      </c>
      <c r="I54" s="24" t="s">
        <v>305</v>
      </c>
      <c r="J54" s="24" t="s">
        <v>453</v>
      </c>
      <c r="K54" s="25" t="s">
        <v>102</v>
      </c>
      <c r="L54" s="24">
        <v>1</v>
      </c>
      <c r="M54" s="26">
        <v>0</v>
      </c>
      <c r="N54" s="27">
        <v>18.416399999999999</v>
      </c>
      <c r="O54" s="194">
        <f t="shared" si="0"/>
        <v>18.416399999999999</v>
      </c>
      <c r="P54" s="27">
        <v>1.3937683921893629</v>
      </c>
      <c r="Q54" s="194">
        <f t="shared" si="1"/>
        <v>1.3937683921893629</v>
      </c>
      <c r="R54" s="28" t="s">
        <v>601</v>
      </c>
      <c r="S54" s="28" t="s">
        <v>444</v>
      </c>
      <c r="T54" s="28" t="s">
        <v>333</v>
      </c>
      <c r="U54" s="25" t="s">
        <v>454</v>
      </c>
    </row>
    <row r="55" spans="1:21">
      <c r="A55" s="30">
        <v>1</v>
      </c>
      <c r="B55" s="16">
        <f>IF(A55=1,MAX(B$18:B54)+1,"")</f>
        <v>37</v>
      </c>
      <c r="C55" s="30">
        <v>1</v>
      </c>
      <c r="D55" s="16">
        <f>IF(C55=1,MAX(D$18:D54)+1,"")</f>
        <v>37</v>
      </c>
      <c r="E55" s="30">
        <v>1</v>
      </c>
      <c r="F55" s="16">
        <f>IF(E55=1,MAX(F$18:F54)+1,"")</f>
        <v>37</v>
      </c>
      <c r="G55" s="24" t="s">
        <v>600</v>
      </c>
      <c r="H55" s="18" t="s">
        <v>102</v>
      </c>
      <c r="I55" s="16" t="s">
        <v>602</v>
      </c>
      <c r="J55" s="16"/>
      <c r="K55" s="201" t="s">
        <v>102</v>
      </c>
      <c r="L55" s="16">
        <v>1</v>
      </c>
      <c r="M55" s="202">
        <v>9.9999999999999978E-2</v>
      </c>
      <c r="N55" s="203">
        <f>30%*N53+30%*N67+30%*N56</f>
        <v>18.989189999999997</v>
      </c>
      <c r="O55" s="194">
        <f t="shared" ref="O55" si="8">N55*(1+M55)/L55</f>
        <v>20.888109</v>
      </c>
      <c r="P55" s="203"/>
      <c r="Q55" s="194">
        <f t="shared" ref="Q55" si="9">P55*(1+$M55)</f>
        <v>0</v>
      </c>
      <c r="R55" s="194" t="s">
        <v>601</v>
      </c>
      <c r="S55" s="194"/>
      <c r="T55" s="194"/>
      <c r="U55" s="201"/>
    </row>
    <row r="56" spans="1:21">
      <c r="A56" s="30">
        <v>1</v>
      </c>
      <c r="B56" s="16">
        <f>IF(A56=1,MAX(B$18:B55)+1,"")</f>
        <v>38</v>
      </c>
      <c r="C56" s="30">
        <v>1</v>
      </c>
      <c r="D56" s="16">
        <f>IF(C56=1,MAX(D$18:D55)+1,"")</f>
        <v>38</v>
      </c>
      <c r="E56" s="19">
        <v>1</v>
      </c>
      <c r="F56" s="16">
        <f>IF(E56=1,MAX(F$18:F55)+1,"")</f>
        <v>38</v>
      </c>
      <c r="G56" s="24" t="s">
        <v>590</v>
      </c>
      <c r="H56" s="18" t="s">
        <v>102</v>
      </c>
      <c r="I56" s="24" t="s">
        <v>305</v>
      </c>
      <c r="J56" s="24" t="s">
        <v>591</v>
      </c>
      <c r="K56" s="25" t="s">
        <v>102</v>
      </c>
      <c r="L56" s="24">
        <v>1</v>
      </c>
      <c r="M56" s="26">
        <v>9.9999999999999978E-2</v>
      </c>
      <c r="N56" s="27">
        <v>13.706</v>
      </c>
      <c r="O56" s="194">
        <f t="shared" ref="O56" si="10">N56*(1+M56)/L56</f>
        <v>15.076600000000001</v>
      </c>
      <c r="P56" s="27">
        <v>0.94793034411841737</v>
      </c>
      <c r="Q56" s="194">
        <f t="shared" ref="Q56" si="11">P56*(1+$M56)</f>
        <v>1.0427233785302592</v>
      </c>
      <c r="R56" s="28" t="s">
        <v>456</v>
      </c>
      <c r="S56" s="28" t="s">
        <v>457</v>
      </c>
      <c r="T56" s="28" t="s">
        <v>458</v>
      </c>
      <c r="U56" s="25" t="s">
        <v>459</v>
      </c>
    </row>
    <row r="57" spans="1:21">
      <c r="A57" s="30">
        <v>1</v>
      </c>
      <c r="B57" s="16">
        <f>IF(A57=1,MAX(B$18:B56)+1,"")</f>
        <v>39</v>
      </c>
      <c r="C57" s="30"/>
      <c r="D57" s="16" t="str">
        <f>IF(C57=1,MAX(D$18:D56)+1,"")</f>
        <v/>
      </c>
      <c r="E57" s="19">
        <v>1</v>
      </c>
      <c r="F57" s="16">
        <f>IF(E57=1,MAX(F$18:F56)+1,"")</f>
        <v>39</v>
      </c>
      <c r="G57" s="24" t="s">
        <v>592</v>
      </c>
      <c r="H57" s="18" t="s">
        <v>102</v>
      </c>
      <c r="I57" s="24" t="s">
        <v>305</v>
      </c>
      <c r="J57" s="24" t="s">
        <v>455</v>
      </c>
      <c r="K57" s="25" t="s">
        <v>102</v>
      </c>
      <c r="L57" s="24">
        <v>1</v>
      </c>
      <c r="M57" s="26">
        <v>9.9999999999999978E-2</v>
      </c>
      <c r="N57" s="27">
        <v>16.427700000000002</v>
      </c>
      <c r="O57" s="194">
        <f t="shared" si="0"/>
        <v>18.070470000000004</v>
      </c>
      <c r="P57" s="27">
        <v>1.3618277881575822</v>
      </c>
      <c r="Q57" s="194">
        <f t="shared" si="1"/>
        <v>1.4980105669733406</v>
      </c>
      <c r="R57" s="28" t="s">
        <v>456</v>
      </c>
      <c r="S57" s="28" t="s">
        <v>457</v>
      </c>
      <c r="T57" s="28" t="s">
        <v>458</v>
      </c>
      <c r="U57" s="25" t="s">
        <v>459</v>
      </c>
    </row>
    <row r="58" spans="1:21">
      <c r="A58" s="30">
        <v>1</v>
      </c>
      <c r="B58" s="16">
        <f>IF(A58=1,MAX(B$18:B57)+1,"")</f>
        <v>40</v>
      </c>
      <c r="C58" s="30"/>
      <c r="D58" s="16" t="str">
        <f>IF(C58=1,MAX(D$18:D57)+1,"")</f>
        <v/>
      </c>
      <c r="E58" s="30">
        <v>1</v>
      </c>
      <c r="F58" s="16">
        <f>IF(E58=1,MAX(F$18:F57)+1,"")</f>
        <v>40</v>
      </c>
      <c r="G58" s="24" t="s">
        <v>593</v>
      </c>
      <c r="H58" s="18" t="s">
        <v>102</v>
      </c>
      <c r="I58" s="24" t="s">
        <v>305</v>
      </c>
      <c r="J58" s="24" t="s">
        <v>460</v>
      </c>
      <c r="K58" s="25" t="s">
        <v>102</v>
      </c>
      <c r="L58" s="24">
        <v>1</v>
      </c>
      <c r="M58" s="26">
        <v>0.1</v>
      </c>
      <c r="N58" s="27">
        <v>16.048200000000001</v>
      </c>
      <c r="O58" s="194">
        <f t="shared" si="0"/>
        <v>17.653020000000001</v>
      </c>
      <c r="P58" s="27">
        <v>1.5244852401458688</v>
      </c>
      <c r="Q58" s="194">
        <f t="shared" si="1"/>
        <v>1.6769337641604558</v>
      </c>
      <c r="R58" s="28" t="s">
        <v>456</v>
      </c>
      <c r="S58" s="28" t="s">
        <v>457</v>
      </c>
      <c r="T58" s="28" t="s">
        <v>458</v>
      </c>
      <c r="U58" s="25" t="s">
        <v>461</v>
      </c>
    </row>
    <row r="59" spans="1:21">
      <c r="A59" s="30">
        <v>1</v>
      </c>
      <c r="B59" s="16">
        <f>IF(A59=1,MAX(B$18:B58)+1,"")</f>
        <v>41</v>
      </c>
      <c r="C59" s="30"/>
      <c r="D59" s="16" t="str">
        <f>IF(C59=1,MAX(D$18:D58)+1,"")</f>
        <v/>
      </c>
      <c r="E59" s="30">
        <v>1</v>
      </c>
      <c r="F59" s="16">
        <f>IF(E59=1,MAX(F$18:F58)+1,"")</f>
        <v>41</v>
      </c>
      <c r="G59" s="24" t="s">
        <v>594</v>
      </c>
      <c r="H59" s="18" t="s">
        <v>102</v>
      </c>
      <c r="I59" s="24" t="s">
        <v>305</v>
      </c>
      <c r="J59" s="24" t="s">
        <v>462</v>
      </c>
      <c r="K59" s="25" t="s">
        <v>102</v>
      </c>
      <c r="L59" s="24">
        <v>1</v>
      </c>
      <c r="M59" s="26">
        <v>9.9999999999999978E-2</v>
      </c>
      <c r="N59" s="27">
        <v>19.155200000000001</v>
      </c>
      <c r="O59" s="194">
        <f t="shared" si="0"/>
        <v>21.070720000000001</v>
      </c>
      <c r="P59" s="27">
        <v>1.607006927682878</v>
      </c>
      <c r="Q59" s="194">
        <f t="shared" si="1"/>
        <v>1.7677076204511659</v>
      </c>
      <c r="R59" s="28" t="s">
        <v>456</v>
      </c>
      <c r="S59" s="28" t="s">
        <v>457</v>
      </c>
      <c r="T59" s="28" t="s">
        <v>458</v>
      </c>
      <c r="U59" s="25" t="s">
        <v>463</v>
      </c>
    </row>
    <row r="60" spans="1:21">
      <c r="A60" s="30">
        <v>1</v>
      </c>
      <c r="B60" s="16">
        <f>IF(A60=1,MAX(B$18:B59)+1,"")</f>
        <v>42</v>
      </c>
      <c r="C60" s="30"/>
      <c r="D60" s="16" t="str">
        <f>IF(C60=1,MAX(D$18:D59)+1,"")</f>
        <v/>
      </c>
      <c r="E60" s="30"/>
      <c r="F60" s="16" t="str">
        <f>IF(E60=1,MAX(F$18:F59)+1,"")</f>
        <v/>
      </c>
      <c r="G60" s="24" t="s">
        <v>464</v>
      </c>
      <c r="H60" s="18" t="s">
        <v>102</v>
      </c>
      <c r="I60" s="24" t="s">
        <v>305</v>
      </c>
      <c r="J60" s="24" t="s">
        <v>465</v>
      </c>
      <c r="K60" s="25" t="s">
        <v>102</v>
      </c>
      <c r="L60" s="24">
        <v>1</v>
      </c>
      <c r="M60" s="26">
        <v>5.0000000000000044E-2</v>
      </c>
      <c r="N60" s="27">
        <v>3.52725</v>
      </c>
      <c r="O60" s="194">
        <f t="shared" si="0"/>
        <v>3.7036125000000002</v>
      </c>
      <c r="P60" s="27">
        <v>0.48575712103015362</v>
      </c>
      <c r="Q60" s="194">
        <f t="shared" si="1"/>
        <v>0.5100449770816613</v>
      </c>
      <c r="R60" s="28" t="s">
        <v>466</v>
      </c>
      <c r="S60" s="28" t="s">
        <v>333</v>
      </c>
      <c r="T60" s="28" t="s">
        <v>467</v>
      </c>
      <c r="U60" s="25" t="s">
        <v>468</v>
      </c>
    </row>
    <row r="61" spans="1:21">
      <c r="A61" s="30">
        <v>1</v>
      </c>
      <c r="B61" s="16">
        <f>IF(A61=1,MAX(B$18:B60)+1,"")</f>
        <v>43</v>
      </c>
      <c r="C61" s="30"/>
      <c r="D61" s="16" t="str">
        <f>IF(C61=1,MAX(D$18:D60)+1,"")</f>
        <v/>
      </c>
      <c r="E61" s="30"/>
      <c r="F61" s="16" t="str">
        <f>IF(E61=1,MAX(F$18:F60)+1,"")</f>
        <v/>
      </c>
      <c r="G61" s="24" t="s">
        <v>469</v>
      </c>
      <c r="H61" s="18" t="s">
        <v>102</v>
      </c>
      <c r="I61" s="24" t="s">
        <v>305</v>
      </c>
      <c r="J61" s="24" t="s">
        <v>470</v>
      </c>
      <c r="K61" s="25" t="s">
        <v>102</v>
      </c>
      <c r="L61" s="24">
        <v>1</v>
      </c>
      <c r="M61" s="26">
        <v>5.0000000000000044E-2</v>
      </c>
      <c r="N61" s="27">
        <v>2.4125700000000001</v>
      </c>
      <c r="O61" s="194">
        <f t="shared" si="0"/>
        <v>2.5331985000000001</v>
      </c>
      <c r="P61" s="27">
        <v>0.33698526296324322</v>
      </c>
      <c r="Q61" s="194">
        <f t="shared" si="1"/>
        <v>0.35383452611140537</v>
      </c>
      <c r="R61" s="28" t="s">
        <v>466</v>
      </c>
      <c r="S61" s="28" t="s">
        <v>333</v>
      </c>
      <c r="T61" s="28" t="s">
        <v>467</v>
      </c>
      <c r="U61" s="25" t="s">
        <v>471</v>
      </c>
    </row>
    <row r="62" spans="1:21">
      <c r="A62" s="19"/>
      <c r="B62" s="16" t="str">
        <f>IF(A62=1,MAX(B$18:B61)+1,"")</f>
        <v/>
      </c>
      <c r="C62" s="30"/>
      <c r="D62" s="16" t="str">
        <f>IF(C62=1,MAX(D$18:D61)+1,"")</f>
        <v/>
      </c>
      <c r="E62" s="19">
        <v>1</v>
      </c>
      <c r="F62" s="16">
        <f>IF(E62=1,MAX(F$18:F61)+1,"")</f>
        <v>42</v>
      </c>
      <c r="G62" s="24" t="s">
        <v>472</v>
      </c>
      <c r="H62" s="18" t="s">
        <v>102</v>
      </c>
      <c r="I62" s="24" t="s">
        <v>305</v>
      </c>
      <c r="J62" s="24" t="s">
        <v>473</v>
      </c>
      <c r="K62" s="25" t="s">
        <v>102</v>
      </c>
      <c r="L62" s="24">
        <v>1</v>
      </c>
      <c r="M62" s="26">
        <v>0</v>
      </c>
      <c r="N62" s="27">
        <v>5.4393399999999996</v>
      </c>
      <c r="O62" s="194">
        <f t="shared" ref="O62:O64" si="12">N62*(1+M62)/L62</f>
        <v>5.4393399999999996</v>
      </c>
      <c r="P62" s="27">
        <v>0.35867697339365845</v>
      </c>
      <c r="Q62" s="194">
        <f t="shared" si="1"/>
        <v>0.35867697339365845</v>
      </c>
      <c r="R62" s="28" t="s">
        <v>369</v>
      </c>
      <c r="S62" s="28" t="s">
        <v>370</v>
      </c>
      <c r="T62" s="28" t="s">
        <v>371</v>
      </c>
      <c r="U62" s="25" t="s">
        <v>474</v>
      </c>
    </row>
    <row r="63" spans="1:21">
      <c r="A63" s="19"/>
      <c r="B63" s="16" t="str">
        <f>IF(A63=1,MAX(B$18:B62)+1,"")</f>
        <v/>
      </c>
      <c r="C63" s="30"/>
      <c r="D63" s="16" t="str">
        <f>IF(C63=1,MAX(D$18:D62)+1,"")</f>
        <v/>
      </c>
      <c r="E63" s="19">
        <v>1</v>
      </c>
      <c r="F63" s="16">
        <f>IF(E63=1,MAX(F$18:F62)+1,"")</f>
        <v>43</v>
      </c>
      <c r="G63" s="24" t="s">
        <v>475</v>
      </c>
      <c r="H63" s="18" t="s">
        <v>102</v>
      </c>
      <c r="I63" s="24" t="s">
        <v>305</v>
      </c>
      <c r="J63" s="24" t="s">
        <v>312</v>
      </c>
      <c r="K63" s="25" t="s">
        <v>102</v>
      </c>
      <c r="L63" s="24">
        <v>1</v>
      </c>
      <c r="M63" s="26">
        <v>0</v>
      </c>
      <c r="N63" s="27">
        <v>3.1550400000000001</v>
      </c>
      <c r="O63" s="194">
        <f t="shared" si="12"/>
        <v>3.1550400000000001</v>
      </c>
      <c r="P63" s="27">
        <v>0.69729510368726766</v>
      </c>
      <c r="Q63" s="194">
        <f t="shared" si="1"/>
        <v>0.69729510368726766</v>
      </c>
      <c r="R63" s="28" t="s">
        <v>369</v>
      </c>
      <c r="S63" s="28" t="s">
        <v>370</v>
      </c>
      <c r="T63" s="28" t="s">
        <v>371</v>
      </c>
      <c r="U63" s="25" t="s">
        <v>476</v>
      </c>
    </row>
    <row r="64" spans="1:21">
      <c r="A64" s="19"/>
      <c r="B64" s="16" t="str">
        <f>IF(A64=1,MAX(B$18:B63)+1,"")</f>
        <v/>
      </c>
      <c r="C64" s="30"/>
      <c r="D64" s="16" t="str">
        <f>IF(C64=1,MAX(D$18:D63)+1,"")</f>
        <v/>
      </c>
      <c r="E64" s="19">
        <v>1</v>
      </c>
      <c r="F64" s="16">
        <f>IF(E64=1,MAX(F$18:F63)+1,"")</f>
        <v>44</v>
      </c>
      <c r="G64" s="24" t="s">
        <v>477</v>
      </c>
      <c r="H64" s="18" t="s">
        <v>102</v>
      </c>
      <c r="I64" s="24" t="s">
        <v>305</v>
      </c>
      <c r="J64" s="24" t="s">
        <v>478</v>
      </c>
      <c r="K64" s="25" t="s">
        <v>102</v>
      </c>
      <c r="L64" s="24">
        <v>1</v>
      </c>
      <c r="M64" s="26">
        <v>0</v>
      </c>
      <c r="N64" s="27">
        <v>1.5916300000000001</v>
      </c>
      <c r="O64" s="194">
        <f t="shared" si="12"/>
        <v>1.5916300000000001</v>
      </c>
      <c r="P64" s="27">
        <v>0.17430043293560252</v>
      </c>
      <c r="Q64" s="194">
        <f t="shared" si="1"/>
        <v>0.17430043293560252</v>
      </c>
      <c r="R64" s="28" t="s">
        <v>369</v>
      </c>
      <c r="S64" s="28" t="s">
        <v>370</v>
      </c>
      <c r="T64" s="28" t="s">
        <v>371</v>
      </c>
      <c r="U64" s="25" t="s">
        <v>479</v>
      </c>
    </row>
    <row r="65" spans="1:21">
      <c r="A65" s="19"/>
      <c r="B65" s="16" t="str">
        <f>IF(A65=1,MAX(B$18:B64)+1,"")</f>
        <v/>
      </c>
      <c r="C65" s="30"/>
      <c r="D65" s="16" t="str">
        <f>IF(C65=1,MAX(D$18:D64)+1,"")</f>
        <v/>
      </c>
      <c r="E65" s="19"/>
      <c r="F65" s="16" t="str">
        <f>IF(E65=1,MAX(F$18:F64)+1,"")</f>
        <v/>
      </c>
      <c r="G65" s="24" t="s">
        <v>441</v>
      </c>
      <c r="H65" s="18" t="s">
        <v>102</v>
      </c>
      <c r="I65" s="24" t="s">
        <v>305</v>
      </c>
      <c r="J65" s="24" t="s">
        <v>442</v>
      </c>
      <c r="K65" s="25" t="s">
        <v>102</v>
      </c>
      <c r="L65" s="24">
        <v>1</v>
      </c>
      <c r="M65" s="26">
        <v>9.9999999999999978E-2</v>
      </c>
      <c r="N65" s="27">
        <v>2.4339900000000001</v>
      </c>
      <c r="O65" s="194">
        <f t="shared" ref="O65" si="13">N65*(1+M65)/L65</f>
        <v>2.6773890000000002</v>
      </c>
      <c r="P65" s="27">
        <v>0.3006719325493627</v>
      </c>
      <c r="Q65" s="194">
        <f>P65*(1+$M65)</f>
        <v>0.33073912580429898</v>
      </c>
      <c r="R65" s="28" t="s">
        <v>443</v>
      </c>
      <c r="S65" s="28" t="s">
        <v>444</v>
      </c>
      <c r="T65" s="28" t="s">
        <v>333</v>
      </c>
      <c r="U65" s="25" t="s">
        <v>445</v>
      </c>
    </row>
    <row r="66" spans="1:21">
      <c r="A66" s="19"/>
      <c r="B66" s="16" t="str">
        <f>IF(A66=1,MAX(B$18:B65)+1,"")</f>
        <v/>
      </c>
      <c r="C66" s="30"/>
      <c r="D66" s="16" t="str">
        <f>IF(C66=1,MAX(D$18:D65)+1,"")</f>
        <v/>
      </c>
      <c r="E66" s="19"/>
      <c r="F66" s="16" t="str">
        <f>IF(E66=1,MAX(F$18:F65)+1,"")</f>
        <v/>
      </c>
      <c r="G66" s="24" t="s">
        <v>446</v>
      </c>
      <c r="H66" s="18" t="s">
        <v>102</v>
      </c>
      <c r="I66" s="24" t="s">
        <v>305</v>
      </c>
      <c r="J66" s="24" t="s">
        <v>447</v>
      </c>
      <c r="K66" s="25" t="s">
        <v>102</v>
      </c>
      <c r="L66" s="24">
        <v>1</v>
      </c>
      <c r="M66" s="26">
        <v>9.9999999999999978E-2</v>
      </c>
      <c r="N66" s="27">
        <v>3.21909</v>
      </c>
      <c r="O66" s="194">
        <f>N66*(1+M66)/L66</f>
        <v>3.5409990000000002</v>
      </c>
      <c r="P66" s="27">
        <v>0.35853982978770155</v>
      </c>
      <c r="Q66" s="194">
        <f>P66*(1+$M66)</f>
        <v>0.39439381276647173</v>
      </c>
      <c r="R66" s="28" t="s">
        <v>443</v>
      </c>
      <c r="S66" s="28" t="s">
        <v>444</v>
      </c>
      <c r="T66" s="28" t="s">
        <v>333</v>
      </c>
      <c r="U66" s="25" t="s">
        <v>448</v>
      </c>
    </row>
    <row r="67" spans="1:21">
      <c r="A67" s="19"/>
      <c r="B67" s="16" t="str">
        <f>IF(A67=1,MAX(B$18:B66)+1,"")</f>
        <v/>
      </c>
      <c r="C67" s="30"/>
      <c r="D67" s="16" t="str">
        <f>IF(C67=1,MAX(D$18:D66)+1,"")</f>
        <v/>
      </c>
      <c r="E67" s="19"/>
      <c r="F67" s="16" t="str">
        <f>IF(E67=1,MAX(F$18:F66)+1,"")</f>
        <v/>
      </c>
      <c r="G67" s="24" t="s">
        <v>480</v>
      </c>
      <c r="H67" s="18" t="s">
        <v>102</v>
      </c>
      <c r="I67" s="24" t="s">
        <v>305</v>
      </c>
      <c r="J67" s="24" t="s">
        <v>481</v>
      </c>
      <c r="K67" s="25" t="s">
        <v>102</v>
      </c>
      <c r="L67" s="24">
        <v>1</v>
      </c>
      <c r="M67" s="26">
        <v>0</v>
      </c>
      <c r="N67" s="27">
        <v>8.7472999999999992</v>
      </c>
      <c r="O67" s="194">
        <f>N67*(1+M67)/L67</f>
        <v>8.7472999999999992</v>
      </c>
      <c r="P67" s="27">
        <v>0.50524736703902939</v>
      </c>
      <c r="Q67" s="194">
        <f>P67*(1+$M67)</f>
        <v>0.50524736703902939</v>
      </c>
      <c r="R67" s="28" t="s">
        <v>369</v>
      </c>
      <c r="S67" s="28" t="s">
        <v>370</v>
      </c>
      <c r="T67" s="28" t="s">
        <v>371</v>
      </c>
      <c r="U67" s="25" t="s">
        <v>482</v>
      </c>
    </row>
    <row r="68" spans="1:21">
      <c r="A68" s="16"/>
      <c r="B68" s="16"/>
      <c r="C68" s="16"/>
      <c r="D68" s="16"/>
      <c r="E68" s="30"/>
      <c r="F68" s="16"/>
      <c r="G68" s="32"/>
      <c r="H68" s="32"/>
      <c r="I68" s="31"/>
      <c r="J68" s="31"/>
      <c r="K68" s="31"/>
      <c r="L68" s="31"/>
      <c r="M68" s="31"/>
      <c r="N68" s="31"/>
      <c r="O68" s="31"/>
      <c r="P68" s="31"/>
      <c r="Q68" s="31"/>
      <c r="R68" s="31"/>
      <c r="S68" s="31"/>
      <c r="T68" s="31"/>
      <c r="U68" s="31"/>
    </row>
    <row r="69" spans="1:21">
      <c r="A69" s="16"/>
      <c r="B69" s="16"/>
      <c r="C69" s="16"/>
      <c r="D69" s="16"/>
      <c r="E69" s="30"/>
      <c r="F69" s="16"/>
      <c r="G69" s="32"/>
      <c r="H69" s="32"/>
      <c r="I69" s="31"/>
      <c r="J69" s="31"/>
      <c r="K69" s="31"/>
      <c r="L69" s="31"/>
      <c r="M69" s="31"/>
      <c r="N69" s="31"/>
      <c r="O69" s="31"/>
      <c r="P69" s="31"/>
      <c r="Q69" s="31"/>
      <c r="R69" s="31"/>
      <c r="S69" s="31"/>
      <c r="T69" s="31"/>
      <c r="U69" s="31"/>
    </row>
    <row r="70" spans="1:21">
      <c r="A70" s="16"/>
      <c r="B70" s="16"/>
      <c r="C70" s="16"/>
      <c r="D70" s="16"/>
      <c r="E70" s="30"/>
      <c r="F70" s="16"/>
      <c r="G70" s="32"/>
      <c r="H70" s="32"/>
      <c r="I70" s="31"/>
      <c r="J70" s="31"/>
      <c r="K70" s="31"/>
      <c r="L70" s="31"/>
      <c r="M70" s="31"/>
      <c r="N70" s="31"/>
      <c r="O70" s="31"/>
      <c r="P70" s="31"/>
      <c r="Q70" s="31"/>
      <c r="R70" s="31"/>
      <c r="S70" s="31"/>
      <c r="T70" s="31"/>
      <c r="U70" s="31"/>
    </row>
    <row r="71" spans="1:21">
      <c r="A71" s="16"/>
      <c r="B71" s="16"/>
      <c r="C71" s="16"/>
      <c r="D71" s="16"/>
      <c r="E71" s="30"/>
      <c r="F71" s="16"/>
      <c r="G71" s="32"/>
      <c r="H71" s="32"/>
      <c r="I71" s="31"/>
      <c r="J71" s="31"/>
      <c r="K71" s="31"/>
      <c r="L71" s="31"/>
      <c r="M71" s="31"/>
      <c r="N71" s="31"/>
      <c r="O71" s="31"/>
      <c r="P71" s="31"/>
      <c r="Q71" s="31"/>
      <c r="R71" s="31"/>
      <c r="S71" s="31"/>
      <c r="T71" s="31"/>
      <c r="U71" s="31"/>
    </row>
    <row r="72" spans="1:21">
      <c r="A72" s="16"/>
      <c r="B72" s="16"/>
      <c r="C72" s="16"/>
      <c r="D72" s="16"/>
      <c r="E72" s="30"/>
      <c r="F72" s="16"/>
      <c r="G72" s="32"/>
      <c r="H72" s="32"/>
      <c r="I72" s="31"/>
      <c r="J72" s="31"/>
      <c r="K72" s="31"/>
      <c r="L72" s="31"/>
      <c r="M72" s="31"/>
      <c r="N72" s="31"/>
      <c r="O72" s="31"/>
      <c r="P72" s="31"/>
      <c r="Q72" s="31"/>
      <c r="R72" s="31"/>
      <c r="S72" s="31"/>
      <c r="T72" s="31"/>
      <c r="U72" s="31"/>
    </row>
    <row r="73" spans="1:21">
      <c r="A73" s="16"/>
      <c r="B73" s="16"/>
      <c r="C73" s="16"/>
      <c r="D73" s="16"/>
      <c r="E73" s="30"/>
      <c r="F73" s="16"/>
      <c r="G73" s="32"/>
      <c r="H73" s="32"/>
      <c r="I73" s="31"/>
      <c r="J73" s="31"/>
      <c r="K73" s="31"/>
      <c r="L73" s="31"/>
      <c r="M73" s="31"/>
      <c r="N73" s="31"/>
      <c r="O73" s="31"/>
      <c r="P73" s="31"/>
      <c r="Q73" s="31"/>
      <c r="R73" s="31"/>
      <c r="S73" s="31"/>
      <c r="T73" s="31"/>
      <c r="U73" s="31"/>
    </row>
    <row r="74" spans="1:21">
      <c r="A74" s="16"/>
      <c r="B74" s="16"/>
      <c r="C74" s="16"/>
      <c r="D74" s="16"/>
      <c r="E74" s="30"/>
      <c r="F74" s="16"/>
      <c r="G74" s="32"/>
      <c r="H74" s="32"/>
      <c r="I74" s="31"/>
      <c r="J74" s="31"/>
      <c r="K74" s="31"/>
      <c r="L74" s="31"/>
      <c r="M74" s="31"/>
      <c r="N74" s="31"/>
      <c r="O74" s="31"/>
      <c r="P74" s="31"/>
      <c r="Q74" s="31"/>
      <c r="R74" s="31"/>
      <c r="S74" s="31"/>
      <c r="T74" s="31"/>
      <c r="U74" s="31"/>
    </row>
    <row r="75" spans="1:21">
      <c r="A75" s="16"/>
      <c r="B75" s="16"/>
      <c r="C75" s="16"/>
      <c r="D75" s="16"/>
      <c r="E75" s="30"/>
      <c r="F75" s="16"/>
      <c r="G75" s="32"/>
      <c r="H75" s="32"/>
      <c r="I75" s="31"/>
      <c r="J75" s="31"/>
      <c r="K75" s="31"/>
      <c r="L75" s="31"/>
      <c r="M75" s="31"/>
      <c r="N75" s="31"/>
      <c r="O75" s="31"/>
      <c r="P75" s="31"/>
      <c r="Q75" s="31"/>
      <c r="R75" s="31"/>
      <c r="S75" s="31"/>
      <c r="T75" s="31"/>
      <c r="U75" s="31"/>
    </row>
    <row r="76" spans="1:21">
      <c r="A76" s="16"/>
      <c r="B76" s="16"/>
      <c r="C76" s="16"/>
      <c r="D76" s="16"/>
      <c r="E76" s="30"/>
      <c r="F76" s="16"/>
      <c r="G76" s="32"/>
      <c r="H76" s="32"/>
      <c r="I76" s="31"/>
      <c r="J76" s="31"/>
      <c r="K76" s="31"/>
      <c r="L76" s="31"/>
      <c r="M76" s="31"/>
      <c r="N76" s="31"/>
      <c r="O76" s="31"/>
      <c r="P76" s="31"/>
      <c r="Q76" s="31"/>
      <c r="R76" s="31"/>
      <c r="S76" s="31"/>
      <c r="T76" s="31"/>
      <c r="U76" s="31"/>
    </row>
    <row r="77" spans="1:21">
      <c r="A77" s="16"/>
      <c r="B77" s="16"/>
      <c r="C77" s="16"/>
      <c r="D77" s="16"/>
      <c r="E77" s="30"/>
      <c r="F77" s="16"/>
      <c r="G77" s="32"/>
      <c r="H77" s="32"/>
      <c r="I77" s="31"/>
      <c r="J77" s="31"/>
      <c r="K77" s="31"/>
      <c r="L77" s="31"/>
      <c r="M77" s="31"/>
      <c r="N77" s="31"/>
      <c r="O77" s="31"/>
      <c r="P77" s="31"/>
      <c r="Q77" s="31"/>
      <c r="R77" s="31"/>
      <c r="S77" s="31"/>
      <c r="T77" s="31"/>
      <c r="U77" s="31"/>
    </row>
    <row r="78" spans="1:21">
      <c r="A78" s="16"/>
      <c r="B78" s="16"/>
      <c r="C78" s="16"/>
      <c r="D78" s="16"/>
      <c r="E78" s="30"/>
      <c r="F78" s="16"/>
      <c r="G78" s="32"/>
      <c r="H78" s="32"/>
      <c r="I78" s="31"/>
      <c r="J78" s="31"/>
      <c r="K78" s="31"/>
      <c r="L78" s="31"/>
      <c r="M78" s="31"/>
      <c r="N78" s="31"/>
      <c r="O78" s="31"/>
      <c r="P78" s="31"/>
      <c r="Q78" s="31"/>
      <c r="R78" s="31"/>
      <c r="S78" s="31"/>
      <c r="T78" s="31"/>
      <c r="U78" s="31"/>
    </row>
    <row r="79" spans="1:21">
      <c r="A79" s="16"/>
      <c r="B79" s="16"/>
      <c r="C79" s="16"/>
      <c r="D79" s="16"/>
      <c r="E79" s="30"/>
      <c r="F79" s="16"/>
      <c r="G79" s="32"/>
      <c r="H79" s="32"/>
      <c r="I79" s="31"/>
      <c r="J79" s="31"/>
      <c r="K79" s="31"/>
      <c r="L79" s="31"/>
      <c r="M79" s="31"/>
      <c r="N79" s="31"/>
      <c r="O79" s="31"/>
      <c r="P79" s="31"/>
      <c r="Q79" s="31"/>
      <c r="R79" s="31"/>
      <c r="S79" s="31"/>
      <c r="T79" s="31"/>
      <c r="U79" s="31"/>
    </row>
    <row r="80" spans="1:21">
      <c r="A80" s="16"/>
      <c r="B80" s="16"/>
      <c r="C80" s="16"/>
      <c r="D80" s="16"/>
      <c r="E80" s="30"/>
      <c r="F80" s="16"/>
      <c r="G80" s="32"/>
      <c r="H80" s="32"/>
      <c r="I80" s="31"/>
      <c r="J80" s="31"/>
      <c r="K80" s="31"/>
      <c r="L80" s="31"/>
      <c r="M80" s="31"/>
      <c r="N80" s="31"/>
      <c r="O80" s="31"/>
      <c r="P80" s="31"/>
      <c r="Q80" s="31"/>
      <c r="R80" s="31"/>
      <c r="S80" s="31"/>
      <c r="T80" s="31"/>
      <c r="U80" s="31"/>
    </row>
    <row r="81" spans="1:21">
      <c r="A81" s="16"/>
      <c r="B81" s="16"/>
      <c r="C81" s="16"/>
      <c r="D81" s="16"/>
      <c r="E81" s="30"/>
      <c r="F81" s="16"/>
      <c r="G81" s="32"/>
      <c r="H81" s="32"/>
      <c r="I81" s="31"/>
      <c r="J81" s="31"/>
      <c r="K81" s="31"/>
      <c r="L81" s="31"/>
      <c r="M81" s="31"/>
      <c r="N81" s="31"/>
      <c r="O81" s="31"/>
      <c r="P81" s="31"/>
      <c r="Q81" s="31"/>
      <c r="R81" s="31"/>
      <c r="S81" s="31"/>
      <c r="T81" s="31"/>
      <c r="U81" s="31"/>
    </row>
    <row r="82" spans="1:21">
      <c r="A82" s="16"/>
      <c r="B82" s="16"/>
      <c r="C82" s="16"/>
      <c r="D82" s="16"/>
      <c r="E82" s="30"/>
      <c r="F82" s="16"/>
      <c r="G82" s="32"/>
      <c r="H82" s="32"/>
      <c r="I82" s="31"/>
      <c r="J82" s="31"/>
      <c r="K82" s="31"/>
      <c r="L82" s="31"/>
      <c r="M82" s="31"/>
      <c r="N82" s="31"/>
      <c r="O82" s="31"/>
      <c r="P82" s="31"/>
      <c r="Q82" s="31"/>
      <c r="R82" s="31"/>
      <c r="S82" s="31"/>
      <c r="T82" s="31"/>
      <c r="U82" s="31"/>
    </row>
    <row r="83" spans="1:21">
      <c r="A83" s="16"/>
      <c r="B83" s="16"/>
      <c r="C83" s="16"/>
      <c r="D83" s="16"/>
      <c r="E83" s="30"/>
      <c r="F83" s="16"/>
      <c r="G83" s="32"/>
      <c r="H83" s="32"/>
      <c r="I83" s="31"/>
      <c r="J83" s="31"/>
      <c r="K83" s="31"/>
      <c r="L83" s="31"/>
      <c r="M83" s="31"/>
      <c r="N83" s="31"/>
      <c r="O83" s="31"/>
      <c r="P83" s="31"/>
      <c r="Q83" s="31"/>
      <c r="R83" s="31"/>
      <c r="S83" s="31"/>
      <c r="T83" s="31"/>
      <c r="U83" s="31"/>
    </row>
    <row r="84" spans="1:21">
      <c r="A84" s="16"/>
      <c r="B84" s="16"/>
      <c r="C84" s="16"/>
      <c r="D84" s="16"/>
      <c r="E84" s="30"/>
      <c r="F84" s="16"/>
      <c r="G84" s="32"/>
      <c r="H84" s="32"/>
      <c r="I84" s="31"/>
      <c r="J84" s="31"/>
      <c r="K84" s="31"/>
      <c r="L84" s="31"/>
      <c r="M84" s="31"/>
      <c r="N84" s="31"/>
      <c r="O84" s="31"/>
      <c r="P84" s="31"/>
      <c r="Q84" s="31"/>
      <c r="R84" s="31"/>
      <c r="S84" s="31"/>
      <c r="T84" s="31"/>
      <c r="U84" s="31"/>
    </row>
    <row r="85" spans="1:21">
      <c r="A85" s="16"/>
      <c r="B85" s="16"/>
      <c r="C85" s="16"/>
      <c r="D85" s="16"/>
      <c r="E85" s="30"/>
      <c r="F85" s="16"/>
      <c r="G85" s="32"/>
      <c r="H85" s="32"/>
      <c r="I85" s="31"/>
      <c r="J85" s="31"/>
      <c r="K85" s="31"/>
      <c r="L85" s="31"/>
      <c r="M85" s="31"/>
      <c r="N85" s="31"/>
      <c r="O85" s="31"/>
      <c r="P85" s="31"/>
      <c r="Q85" s="31"/>
      <c r="R85" s="31"/>
      <c r="S85" s="31"/>
      <c r="T85" s="31"/>
      <c r="U85" s="31"/>
    </row>
    <row r="86" spans="1:21">
      <c r="A86" s="16"/>
      <c r="B86" s="16"/>
      <c r="C86" s="16"/>
      <c r="D86" s="16"/>
      <c r="E86" s="30"/>
      <c r="F86" s="16"/>
      <c r="G86" s="32"/>
      <c r="H86" s="32"/>
      <c r="I86" s="31"/>
      <c r="J86" s="31"/>
      <c r="K86" s="31"/>
      <c r="L86" s="31"/>
      <c r="M86" s="31"/>
      <c r="N86" s="31"/>
      <c r="O86" s="31"/>
      <c r="P86" s="31"/>
      <c r="Q86" s="31"/>
      <c r="R86" s="31"/>
      <c r="S86" s="31"/>
      <c r="T86" s="31"/>
      <c r="U86" s="31"/>
    </row>
    <row r="87" spans="1:21">
      <c r="A87" s="16"/>
      <c r="B87" s="16"/>
      <c r="C87" s="16"/>
      <c r="D87" s="16"/>
      <c r="E87" s="30"/>
      <c r="F87" s="16"/>
      <c r="G87" s="32"/>
      <c r="H87" s="32"/>
      <c r="I87" s="31"/>
      <c r="J87" s="31"/>
      <c r="K87" s="31"/>
      <c r="L87" s="31"/>
      <c r="M87" s="31"/>
      <c r="N87" s="31"/>
      <c r="O87" s="31"/>
      <c r="P87" s="31"/>
      <c r="Q87" s="31"/>
      <c r="R87" s="31"/>
      <c r="S87" s="31"/>
      <c r="T87" s="31"/>
      <c r="U87" s="31"/>
    </row>
    <row r="88" spans="1:21">
      <c r="A88" s="16"/>
      <c r="B88" s="16"/>
      <c r="C88" s="16"/>
      <c r="D88" s="16"/>
      <c r="E88" s="30"/>
      <c r="F88" s="16"/>
      <c r="G88" s="32"/>
      <c r="H88" s="32"/>
      <c r="I88" s="31"/>
      <c r="J88" s="31"/>
      <c r="K88" s="31"/>
      <c r="L88" s="31"/>
      <c r="M88" s="31"/>
      <c r="N88" s="31"/>
      <c r="O88" s="31"/>
      <c r="P88" s="31"/>
      <c r="Q88" s="31"/>
      <c r="R88" s="31"/>
      <c r="S88" s="31"/>
      <c r="T88" s="31"/>
      <c r="U88" s="31"/>
    </row>
    <row r="89" spans="1:21">
      <c r="A89" s="16"/>
      <c r="B89" s="16"/>
      <c r="C89" s="16"/>
      <c r="D89" s="16"/>
      <c r="E89" s="30"/>
      <c r="F89" s="16"/>
      <c r="G89" s="32"/>
      <c r="H89" s="32"/>
      <c r="I89" s="31"/>
      <c r="J89" s="31"/>
      <c r="K89" s="31"/>
      <c r="L89" s="31"/>
      <c r="M89" s="31"/>
      <c r="N89" s="31"/>
      <c r="O89" s="31"/>
      <c r="P89" s="31"/>
      <c r="Q89" s="31"/>
      <c r="R89" s="31"/>
      <c r="S89" s="31"/>
      <c r="T89" s="31"/>
      <c r="U89" s="31"/>
    </row>
    <row r="90" spans="1:21">
      <c r="A90" s="16"/>
      <c r="B90" s="16"/>
      <c r="C90" s="16"/>
      <c r="D90" s="16"/>
      <c r="E90" s="30"/>
      <c r="F90" s="16"/>
      <c r="G90" s="32"/>
      <c r="H90" s="32"/>
      <c r="I90" s="31"/>
      <c r="J90" s="31"/>
      <c r="K90" s="31"/>
      <c r="L90" s="31"/>
      <c r="M90" s="31"/>
      <c r="N90" s="31"/>
      <c r="O90" s="31"/>
      <c r="P90" s="31"/>
      <c r="Q90" s="31"/>
      <c r="R90" s="31"/>
      <c r="S90" s="31"/>
      <c r="T90" s="31"/>
      <c r="U90" s="31"/>
    </row>
    <row r="91" spans="1:21">
      <c r="A91" s="16"/>
      <c r="B91" s="16"/>
      <c r="C91" s="16"/>
      <c r="D91" s="16"/>
      <c r="E91" s="30"/>
      <c r="F91" s="16"/>
      <c r="G91" s="32"/>
      <c r="H91" s="32"/>
      <c r="I91" s="31"/>
      <c r="J91" s="31"/>
      <c r="K91" s="31"/>
      <c r="L91" s="31"/>
      <c r="M91" s="31"/>
      <c r="N91" s="31"/>
      <c r="O91" s="31"/>
      <c r="P91" s="31"/>
      <c r="Q91" s="31"/>
      <c r="R91" s="31"/>
      <c r="S91" s="31"/>
      <c r="T91" s="31"/>
      <c r="U91" s="31"/>
    </row>
    <row r="92" spans="1:21">
      <c r="A92" s="16"/>
      <c r="B92" s="16"/>
      <c r="C92" s="16"/>
      <c r="D92" s="16"/>
      <c r="E92" s="30"/>
      <c r="F92" s="16"/>
      <c r="G92" s="32"/>
      <c r="H92" s="32"/>
      <c r="I92" s="31"/>
      <c r="J92" s="31"/>
      <c r="K92" s="31"/>
      <c r="L92" s="31"/>
      <c r="M92" s="31"/>
      <c r="N92" s="31"/>
      <c r="O92" s="31"/>
      <c r="P92" s="31"/>
      <c r="Q92" s="31"/>
      <c r="R92" s="31"/>
      <c r="S92" s="31"/>
      <c r="T92" s="31"/>
      <c r="U92" s="31"/>
    </row>
    <row r="93" spans="1:21">
      <c r="A93" s="16"/>
      <c r="B93" s="16"/>
      <c r="C93" s="16"/>
      <c r="D93" s="16"/>
      <c r="E93" s="30"/>
      <c r="F93" s="16"/>
      <c r="G93" s="32"/>
      <c r="H93" s="32"/>
      <c r="I93" s="31"/>
      <c r="J93" s="31"/>
      <c r="K93" s="31"/>
      <c r="L93" s="31"/>
      <c r="M93" s="31"/>
      <c r="N93" s="31"/>
      <c r="O93" s="31"/>
      <c r="P93" s="31"/>
      <c r="Q93" s="31"/>
      <c r="R93" s="31"/>
      <c r="S93" s="31"/>
      <c r="T93" s="31"/>
      <c r="U93" s="31"/>
    </row>
    <row r="94" spans="1:21">
      <c r="A94" s="16"/>
      <c r="B94" s="16"/>
      <c r="C94" s="16"/>
      <c r="D94" s="16"/>
      <c r="E94" s="30"/>
      <c r="F94" s="16"/>
      <c r="G94" s="32"/>
      <c r="H94" s="32"/>
      <c r="I94" s="31"/>
      <c r="J94" s="31"/>
      <c r="K94" s="31"/>
      <c r="L94" s="31"/>
      <c r="M94" s="31"/>
      <c r="N94" s="31"/>
      <c r="O94" s="31"/>
      <c r="P94" s="31"/>
      <c r="Q94" s="31"/>
      <c r="R94" s="31"/>
      <c r="S94" s="31"/>
      <c r="T94" s="31"/>
      <c r="U94" s="31"/>
    </row>
    <row r="95" spans="1:21">
      <c r="A95" s="16"/>
      <c r="B95" s="16"/>
      <c r="C95" s="16"/>
      <c r="D95" s="16"/>
      <c r="E95" s="30"/>
      <c r="F95" s="16"/>
      <c r="G95" s="32"/>
      <c r="H95" s="32"/>
      <c r="I95" s="31"/>
      <c r="J95" s="31"/>
      <c r="K95" s="31"/>
      <c r="L95" s="31"/>
      <c r="M95" s="31"/>
      <c r="N95" s="31"/>
      <c r="O95" s="31"/>
      <c r="P95" s="31"/>
      <c r="Q95" s="31"/>
      <c r="R95" s="31"/>
      <c r="S95" s="31"/>
      <c r="T95" s="31"/>
      <c r="U95" s="31"/>
    </row>
    <row r="96" spans="1:21">
      <c r="A96" s="16"/>
      <c r="B96" s="16"/>
      <c r="C96" s="16"/>
      <c r="D96" s="16"/>
      <c r="E96" s="30"/>
      <c r="F96" s="16"/>
      <c r="G96" s="32"/>
      <c r="H96" s="32"/>
      <c r="I96" s="31"/>
      <c r="J96" s="31"/>
      <c r="K96" s="31"/>
      <c r="L96" s="31"/>
      <c r="M96" s="31"/>
      <c r="N96" s="31"/>
      <c r="O96" s="31"/>
      <c r="P96" s="31"/>
      <c r="Q96" s="31"/>
      <c r="R96" s="31"/>
      <c r="S96" s="31"/>
      <c r="T96" s="31"/>
      <c r="U96" s="31"/>
    </row>
    <row r="97" spans="1:21">
      <c r="A97" s="16"/>
      <c r="B97" s="16"/>
      <c r="C97" s="16"/>
      <c r="D97" s="16"/>
      <c r="E97" s="30"/>
      <c r="F97" s="16"/>
      <c r="G97" s="32"/>
      <c r="H97" s="32"/>
      <c r="I97" s="31"/>
      <c r="J97" s="31"/>
      <c r="K97" s="31"/>
      <c r="L97" s="31"/>
      <c r="M97" s="31"/>
      <c r="N97" s="31"/>
      <c r="O97" s="31"/>
      <c r="P97" s="31"/>
      <c r="Q97" s="31"/>
      <c r="R97" s="31"/>
      <c r="S97" s="31"/>
      <c r="T97" s="31"/>
      <c r="U97" s="31"/>
    </row>
    <row r="98" spans="1:21">
      <c r="A98" s="16"/>
      <c r="B98" s="16"/>
      <c r="C98" s="16"/>
      <c r="D98" s="16"/>
      <c r="E98" s="30"/>
      <c r="F98" s="16"/>
      <c r="G98" s="32"/>
      <c r="H98" s="32"/>
      <c r="I98" s="31"/>
      <c r="J98" s="31"/>
      <c r="K98" s="31"/>
      <c r="L98" s="31"/>
      <c r="M98" s="31"/>
      <c r="N98" s="31"/>
      <c r="O98" s="31"/>
      <c r="P98" s="31"/>
      <c r="Q98" s="31"/>
      <c r="R98" s="31"/>
      <c r="S98" s="31"/>
      <c r="T98" s="31"/>
      <c r="U98" s="31"/>
    </row>
    <row r="99" spans="1:21">
      <c r="A99" s="16"/>
      <c r="B99" s="16"/>
      <c r="C99" s="16"/>
      <c r="D99" s="16"/>
      <c r="E99" s="30"/>
      <c r="F99" s="16"/>
      <c r="G99" s="32"/>
      <c r="H99" s="32"/>
      <c r="I99" s="31"/>
      <c r="J99" s="31"/>
      <c r="K99" s="31"/>
      <c r="L99" s="31"/>
      <c r="M99" s="31"/>
      <c r="N99" s="31"/>
      <c r="O99" s="31"/>
      <c r="P99" s="31"/>
      <c r="Q99" s="31"/>
      <c r="R99" s="31"/>
      <c r="S99" s="31"/>
      <c r="T99" s="31"/>
      <c r="U99" s="31"/>
    </row>
    <row r="100" spans="1:21">
      <c r="A100" s="16"/>
      <c r="B100" s="16"/>
      <c r="C100" s="16"/>
      <c r="D100" s="16"/>
      <c r="E100" s="30"/>
      <c r="F100" s="16"/>
      <c r="G100" s="32"/>
      <c r="H100" s="32"/>
      <c r="I100" s="31"/>
      <c r="J100" s="31"/>
      <c r="K100" s="31"/>
      <c r="L100" s="31"/>
      <c r="M100" s="31"/>
      <c r="N100" s="31"/>
      <c r="O100" s="31"/>
      <c r="P100" s="31"/>
      <c r="Q100" s="31"/>
      <c r="R100" s="31"/>
      <c r="S100" s="31"/>
      <c r="T100" s="31"/>
      <c r="U100" s="31"/>
    </row>
    <row r="101" spans="1:21">
      <c r="A101" s="16"/>
      <c r="B101" s="16"/>
      <c r="C101" s="16"/>
      <c r="D101" s="16"/>
      <c r="E101" s="30"/>
      <c r="F101" s="16"/>
      <c r="G101" s="32"/>
      <c r="H101" s="32"/>
      <c r="I101" s="31"/>
      <c r="J101" s="31"/>
      <c r="K101" s="31"/>
      <c r="L101" s="31"/>
      <c r="M101" s="31"/>
      <c r="N101" s="31"/>
      <c r="O101" s="31"/>
      <c r="P101" s="31"/>
      <c r="Q101" s="31"/>
      <c r="R101" s="31"/>
      <c r="S101" s="31"/>
      <c r="T101" s="31"/>
      <c r="U101" s="31"/>
    </row>
    <row r="102" spans="1:21">
      <c r="A102" s="16"/>
      <c r="B102" s="16"/>
      <c r="C102" s="16"/>
      <c r="D102" s="16"/>
      <c r="E102" s="30"/>
      <c r="F102" s="16"/>
      <c r="G102" s="32"/>
      <c r="H102" s="32"/>
      <c r="I102" s="31"/>
      <c r="J102" s="31"/>
      <c r="K102" s="31"/>
      <c r="L102" s="31"/>
      <c r="M102" s="31"/>
      <c r="N102" s="31"/>
      <c r="O102" s="31"/>
      <c r="P102" s="31"/>
      <c r="Q102" s="31"/>
      <c r="R102" s="31"/>
      <c r="S102" s="31"/>
      <c r="T102" s="31"/>
      <c r="U102" s="31"/>
    </row>
    <row r="103" spans="1:21">
      <c r="A103" s="16"/>
      <c r="B103" s="16"/>
      <c r="C103" s="16"/>
      <c r="D103" s="16"/>
      <c r="E103" s="30"/>
      <c r="F103" s="16"/>
      <c r="G103" s="32"/>
      <c r="H103" s="32"/>
      <c r="I103" s="31"/>
      <c r="J103" s="31"/>
      <c r="K103" s="31"/>
      <c r="L103" s="31"/>
      <c r="M103" s="31"/>
      <c r="N103" s="31"/>
      <c r="O103" s="31"/>
      <c r="P103" s="31"/>
      <c r="Q103" s="31"/>
      <c r="R103" s="31"/>
      <c r="S103" s="31"/>
      <c r="T103" s="31"/>
      <c r="U103" s="31"/>
    </row>
    <row r="104" spans="1:21">
      <c r="A104" s="16"/>
      <c r="B104" s="16"/>
      <c r="C104" s="16"/>
      <c r="D104" s="16"/>
      <c r="E104" s="30"/>
      <c r="F104" s="16"/>
      <c r="G104" s="32"/>
      <c r="H104" s="32"/>
      <c r="I104" s="31"/>
      <c r="J104" s="31"/>
      <c r="K104" s="31"/>
      <c r="L104" s="31"/>
      <c r="M104" s="31"/>
      <c r="N104" s="31"/>
      <c r="O104" s="31"/>
      <c r="P104" s="31"/>
      <c r="Q104" s="31"/>
      <c r="R104" s="31"/>
      <c r="S104" s="31"/>
      <c r="T104" s="31"/>
      <c r="U104" s="31"/>
    </row>
    <row r="105" spans="1:21">
      <c r="A105" s="16"/>
      <c r="B105" s="16"/>
      <c r="C105" s="16"/>
      <c r="D105" s="16"/>
      <c r="E105" s="30"/>
      <c r="F105" s="16"/>
      <c r="G105" s="32"/>
      <c r="H105" s="32"/>
      <c r="I105" s="31"/>
      <c r="J105" s="31"/>
      <c r="K105" s="31"/>
      <c r="L105" s="31"/>
      <c r="M105" s="31"/>
      <c r="N105" s="31"/>
      <c r="O105" s="31"/>
      <c r="P105" s="31"/>
      <c r="Q105" s="31"/>
      <c r="R105" s="31"/>
      <c r="S105" s="31"/>
      <c r="T105" s="31"/>
      <c r="U105" s="31"/>
    </row>
    <row r="106" spans="1:21">
      <c r="A106" s="16"/>
      <c r="B106" s="16"/>
      <c r="C106" s="16"/>
      <c r="D106" s="16"/>
      <c r="E106" s="30"/>
      <c r="F106" s="16"/>
      <c r="G106" s="32"/>
      <c r="H106" s="32"/>
      <c r="I106" s="31"/>
      <c r="J106" s="31"/>
      <c r="K106" s="31"/>
      <c r="L106" s="31"/>
      <c r="M106" s="31"/>
      <c r="N106" s="31"/>
      <c r="O106" s="31"/>
      <c r="P106" s="31"/>
      <c r="Q106" s="31"/>
      <c r="R106" s="31"/>
      <c r="S106" s="31"/>
      <c r="T106" s="31"/>
      <c r="U106" s="31"/>
    </row>
    <row r="107" spans="1:21">
      <c r="A107" s="16"/>
      <c r="B107" s="16"/>
      <c r="C107" s="16"/>
      <c r="D107" s="16"/>
      <c r="E107" s="30"/>
      <c r="F107" s="16"/>
      <c r="G107" s="32"/>
      <c r="H107" s="32"/>
      <c r="I107" s="31"/>
      <c r="J107" s="31"/>
      <c r="K107" s="31"/>
      <c r="L107" s="31"/>
      <c r="M107" s="31"/>
      <c r="N107" s="31"/>
      <c r="O107" s="31"/>
      <c r="P107" s="31"/>
      <c r="Q107" s="31"/>
      <c r="R107" s="31"/>
      <c r="S107" s="31"/>
      <c r="T107" s="31"/>
      <c r="U107" s="31"/>
    </row>
    <row r="108" spans="1:21">
      <c r="A108" s="16"/>
      <c r="B108" s="16"/>
      <c r="C108" s="16"/>
      <c r="D108" s="16"/>
      <c r="E108" s="30"/>
      <c r="F108" s="16"/>
      <c r="G108" s="32"/>
      <c r="H108" s="32"/>
      <c r="I108" s="31"/>
      <c r="J108" s="31"/>
      <c r="K108" s="31"/>
      <c r="L108" s="31"/>
      <c r="M108" s="31"/>
      <c r="N108" s="31"/>
      <c r="O108" s="31"/>
      <c r="P108" s="31"/>
      <c r="Q108" s="31"/>
      <c r="R108" s="31"/>
      <c r="S108" s="31"/>
      <c r="T108" s="31"/>
      <c r="U108" s="31"/>
    </row>
    <row r="109" spans="1:21">
      <c r="A109" s="16"/>
      <c r="B109" s="16"/>
      <c r="C109" s="16"/>
      <c r="D109" s="16"/>
      <c r="E109" s="30"/>
      <c r="F109" s="16"/>
      <c r="G109" s="32"/>
      <c r="H109" s="32"/>
      <c r="I109" s="31"/>
      <c r="J109" s="31"/>
      <c r="K109" s="31"/>
      <c r="L109" s="31"/>
      <c r="M109" s="31"/>
      <c r="N109" s="31"/>
      <c r="O109" s="31"/>
      <c r="P109" s="31"/>
      <c r="Q109" s="31"/>
      <c r="R109" s="31"/>
      <c r="S109" s="31"/>
      <c r="T109" s="31"/>
      <c r="U109" s="31"/>
    </row>
    <row r="110" spans="1:21">
      <c r="A110" s="16"/>
      <c r="B110" s="16"/>
      <c r="C110" s="16"/>
      <c r="D110" s="16"/>
      <c r="E110" s="30"/>
      <c r="F110" s="16"/>
      <c r="G110" s="32"/>
      <c r="H110" s="32"/>
      <c r="I110" s="31"/>
      <c r="J110" s="31"/>
      <c r="K110" s="31"/>
      <c r="L110" s="31"/>
      <c r="M110" s="31"/>
      <c r="N110" s="31"/>
      <c r="O110" s="31"/>
      <c r="P110" s="31"/>
      <c r="Q110" s="31"/>
      <c r="R110" s="31"/>
      <c r="S110" s="31"/>
      <c r="T110" s="31"/>
      <c r="U110" s="31"/>
    </row>
    <row r="111" spans="1:21">
      <c r="A111" s="16"/>
      <c r="B111" s="16"/>
      <c r="C111" s="16"/>
      <c r="D111" s="16"/>
      <c r="E111" s="30"/>
      <c r="F111" s="16"/>
      <c r="G111" s="32"/>
      <c r="H111" s="32"/>
      <c r="I111" s="31"/>
      <c r="J111" s="31"/>
      <c r="K111" s="31"/>
      <c r="L111" s="31"/>
      <c r="M111" s="31"/>
      <c r="N111" s="31"/>
      <c r="O111" s="31"/>
      <c r="P111" s="31"/>
      <c r="Q111" s="31"/>
      <c r="R111" s="31"/>
      <c r="S111" s="31"/>
      <c r="T111" s="31"/>
      <c r="U111" s="31"/>
    </row>
    <row r="112" spans="1:21">
      <c r="A112" s="16"/>
      <c r="B112" s="16"/>
      <c r="C112" s="16"/>
      <c r="D112" s="16"/>
      <c r="E112" s="30"/>
      <c r="F112" s="16"/>
      <c r="G112" s="32"/>
      <c r="H112" s="32"/>
      <c r="I112" s="31"/>
      <c r="J112" s="31"/>
      <c r="K112" s="31"/>
      <c r="L112" s="31"/>
      <c r="M112" s="31"/>
      <c r="N112" s="31"/>
      <c r="O112" s="31"/>
      <c r="P112" s="31"/>
      <c r="Q112" s="31"/>
      <c r="R112" s="31"/>
      <c r="S112" s="31"/>
      <c r="T112" s="31"/>
      <c r="U112" s="31"/>
    </row>
    <row r="113" spans="1:21">
      <c r="A113" s="16"/>
      <c r="B113" s="16"/>
      <c r="C113" s="16"/>
      <c r="D113" s="16"/>
      <c r="E113" s="30"/>
      <c r="F113" s="16"/>
      <c r="G113" s="32"/>
      <c r="H113" s="32"/>
      <c r="I113" s="31"/>
      <c r="J113" s="31"/>
      <c r="K113" s="31"/>
      <c r="L113" s="31"/>
      <c r="M113" s="31"/>
      <c r="N113" s="31"/>
      <c r="O113" s="31"/>
      <c r="P113" s="31"/>
      <c r="Q113" s="31"/>
      <c r="R113" s="31"/>
      <c r="S113" s="31"/>
      <c r="T113" s="31"/>
      <c r="U113" s="31"/>
    </row>
    <row r="114" spans="1:21">
      <c r="A114" s="16"/>
      <c r="B114" s="16"/>
      <c r="C114" s="16"/>
      <c r="D114" s="16"/>
      <c r="E114" s="30"/>
      <c r="F114" s="16"/>
      <c r="G114" s="32"/>
      <c r="H114" s="32"/>
      <c r="I114" s="31"/>
      <c r="J114" s="31"/>
      <c r="K114" s="31"/>
      <c r="L114" s="31"/>
      <c r="M114" s="31"/>
      <c r="N114" s="31"/>
      <c r="O114" s="31"/>
      <c r="P114" s="31"/>
      <c r="Q114" s="31"/>
      <c r="R114" s="31"/>
      <c r="S114" s="31"/>
      <c r="T114" s="31"/>
      <c r="U114" s="31"/>
    </row>
    <row r="115" spans="1:21">
      <c r="A115" s="16"/>
      <c r="B115" s="16"/>
      <c r="C115" s="16"/>
      <c r="D115" s="16"/>
      <c r="E115" s="30"/>
      <c r="F115" s="16"/>
      <c r="G115" s="32"/>
      <c r="H115" s="32"/>
      <c r="I115" s="31"/>
      <c r="J115" s="31"/>
      <c r="K115" s="31"/>
      <c r="L115" s="31"/>
      <c r="M115" s="31"/>
      <c r="N115" s="31"/>
      <c r="O115" s="31"/>
      <c r="P115" s="31"/>
      <c r="Q115" s="31"/>
      <c r="R115" s="31"/>
      <c r="S115" s="31"/>
      <c r="T115" s="31"/>
      <c r="U115" s="31"/>
    </row>
    <row r="116" spans="1:21">
      <c r="A116" s="16"/>
      <c r="B116" s="16"/>
      <c r="C116" s="16"/>
      <c r="D116" s="16"/>
      <c r="E116" s="30"/>
      <c r="F116" s="16"/>
      <c r="G116" s="32"/>
      <c r="H116" s="32"/>
      <c r="I116" s="31"/>
      <c r="J116" s="31"/>
      <c r="K116" s="31"/>
      <c r="L116" s="31"/>
      <c r="M116" s="31"/>
      <c r="N116" s="31"/>
      <c r="O116" s="31"/>
      <c r="P116" s="31"/>
      <c r="Q116" s="31"/>
      <c r="R116" s="31"/>
      <c r="S116" s="31"/>
      <c r="T116" s="31"/>
      <c r="U116" s="31"/>
    </row>
    <row r="117" spans="1:21">
      <c r="A117" s="16"/>
      <c r="B117" s="16"/>
      <c r="C117" s="16"/>
      <c r="D117" s="16"/>
      <c r="E117" s="30"/>
      <c r="F117" s="16"/>
      <c r="G117" s="32"/>
      <c r="H117" s="32"/>
      <c r="I117" s="31"/>
      <c r="J117" s="31"/>
      <c r="K117" s="31"/>
      <c r="L117" s="31"/>
      <c r="M117" s="31"/>
      <c r="N117" s="31"/>
      <c r="O117" s="31"/>
      <c r="P117" s="31"/>
      <c r="Q117" s="31"/>
      <c r="R117" s="31"/>
      <c r="S117" s="31"/>
      <c r="T117" s="31"/>
      <c r="U117" s="31"/>
    </row>
    <row r="118" spans="1:21">
      <c r="A118" s="16"/>
      <c r="B118" s="16"/>
      <c r="C118" s="16"/>
      <c r="D118" s="16"/>
      <c r="E118" s="30"/>
      <c r="F118" s="16"/>
      <c r="G118" s="32"/>
      <c r="H118" s="32"/>
      <c r="I118" s="31"/>
      <c r="J118" s="31"/>
      <c r="K118" s="31"/>
      <c r="L118" s="31"/>
      <c r="M118" s="31"/>
      <c r="N118" s="31"/>
      <c r="O118" s="31"/>
      <c r="P118" s="31"/>
      <c r="Q118" s="31"/>
      <c r="R118" s="31"/>
      <c r="S118" s="31"/>
      <c r="T118" s="31"/>
      <c r="U118" s="31"/>
    </row>
    <row r="119" spans="1:21">
      <c r="A119" s="16"/>
      <c r="B119" s="16"/>
      <c r="C119" s="16"/>
      <c r="D119" s="16"/>
      <c r="E119" s="30"/>
      <c r="F119" s="16"/>
      <c r="G119" s="32"/>
      <c r="H119" s="32"/>
      <c r="I119" s="31"/>
      <c r="J119" s="31"/>
      <c r="K119" s="31"/>
      <c r="L119" s="31"/>
      <c r="M119" s="31"/>
      <c r="N119" s="31"/>
      <c r="O119" s="31"/>
      <c r="P119" s="31"/>
      <c r="Q119" s="31"/>
      <c r="R119" s="31"/>
      <c r="S119" s="31"/>
      <c r="T119" s="31"/>
      <c r="U119" s="31"/>
    </row>
    <row r="120" spans="1:21">
      <c r="A120" s="16"/>
      <c r="B120" s="16"/>
      <c r="C120" s="16"/>
      <c r="D120" s="16"/>
      <c r="E120" s="30"/>
      <c r="F120" s="16"/>
      <c r="G120" s="32"/>
      <c r="H120" s="32"/>
      <c r="I120" s="31"/>
      <c r="J120" s="31"/>
      <c r="K120" s="31"/>
      <c r="L120" s="31"/>
      <c r="M120" s="31"/>
      <c r="N120" s="31"/>
      <c r="O120" s="31"/>
      <c r="P120" s="31"/>
      <c r="Q120" s="31"/>
      <c r="R120" s="31"/>
      <c r="S120" s="31"/>
      <c r="T120" s="31"/>
      <c r="U120" s="31"/>
    </row>
    <row r="121" spans="1:21">
      <c r="A121" s="16"/>
      <c r="B121" s="16"/>
      <c r="C121" s="16"/>
      <c r="D121" s="16"/>
      <c r="E121" s="30"/>
      <c r="F121" s="16"/>
      <c r="G121" s="32"/>
      <c r="H121" s="32"/>
      <c r="I121" s="31"/>
      <c r="J121" s="31"/>
      <c r="K121" s="31"/>
      <c r="L121" s="31"/>
      <c r="M121" s="31"/>
      <c r="N121" s="31"/>
      <c r="O121" s="31"/>
      <c r="P121" s="31"/>
      <c r="Q121" s="31"/>
      <c r="R121" s="31"/>
      <c r="S121" s="31"/>
      <c r="T121" s="31"/>
      <c r="U121" s="31"/>
    </row>
    <row r="122" spans="1:21">
      <c r="A122" s="16"/>
      <c r="B122" s="16"/>
      <c r="C122" s="16"/>
      <c r="D122" s="16"/>
      <c r="E122" s="30"/>
      <c r="F122" s="16"/>
      <c r="G122" s="32"/>
      <c r="H122" s="32"/>
      <c r="I122" s="31"/>
      <c r="J122" s="31"/>
      <c r="K122" s="31"/>
      <c r="L122" s="31"/>
      <c r="M122" s="31"/>
      <c r="N122" s="31"/>
      <c r="O122" s="31"/>
      <c r="P122" s="31"/>
      <c r="Q122" s="31"/>
      <c r="R122" s="31"/>
      <c r="S122" s="31"/>
      <c r="T122" s="31"/>
      <c r="U122" s="31"/>
    </row>
    <row r="123" spans="1:21">
      <c r="A123" s="16"/>
      <c r="B123" s="16"/>
      <c r="C123" s="16"/>
      <c r="D123" s="16"/>
      <c r="E123" s="30"/>
      <c r="F123" s="16"/>
      <c r="G123" s="32"/>
      <c r="H123" s="32"/>
      <c r="I123" s="31"/>
      <c r="J123" s="31"/>
      <c r="K123" s="31"/>
      <c r="L123" s="31"/>
      <c r="M123" s="31"/>
      <c r="N123" s="31"/>
      <c r="O123" s="31"/>
      <c r="P123" s="31"/>
      <c r="Q123" s="31"/>
      <c r="R123" s="31"/>
      <c r="S123" s="31"/>
      <c r="T123" s="31"/>
      <c r="U123" s="31"/>
    </row>
    <row r="124" spans="1:21">
      <c r="A124" s="16"/>
      <c r="B124" s="16"/>
      <c r="C124" s="16"/>
      <c r="D124" s="16"/>
      <c r="E124" s="30"/>
      <c r="F124" s="16"/>
      <c r="G124" s="32"/>
      <c r="H124" s="32"/>
      <c r="I124" s="31"/>
      <c r="J124" s="31"/>
      <c r="K124" s="31"/>
      <c r="L124" s="31"/>
      <c r="M124" s="31"/>
      <c r="N124" s="31"/>
      <c r="O124" s="31"/>
      <c r="P124" s="31"/>
      <c r="Q124" s="31"/>
      <c r="R124" s="31"/>
      <c r="S124" s="31"/>
      <c r="T124" s="31"/>
      <c r="U124" s="31"/>
    </row>
    <row r="125" spans="1:21">
      <c r="A125" s="16"/>
      <c r="B125" s="16"/>
      <c r="C125" s="16"/>
      <c r="D125" s="16"/>
      <c r="E125" s="30"/>
      <c r="F125" s="16"/>
      <c r="G125" s="32"/>
      <c r="H125" s="32"/>
      <c r="I125" s="31"/>
      <c r="J125" s="31"/>
      <c r="K125" s="31"/>
      <c r="L125" s="31"/>
      <c r="M125" s="31"/>
      <c r="N125" s="31"/>
      <c r="O125" s="31"/>
      <c r="P125" s="31"/>
      <c r="Q125" s="31"/>
      <c r="R125" s="31"/>
      <c r="S125" s="31"/>
      <c r="T125" s="31"/>
      <c r="U125" s="31"/>
    </row>
    <row r="126" spans="1:21">
      <c r="A126" s="16"/>
      <c r="B126" s="16"/>
      <c r="C126" s="16"/>
      <c r="D126" s="16"/>
      <c r="E126" s="30"/>
      <c r="F126" s="16"/>
      <c r="G126" s="32"/>
      <c r="H126" s="32"/>
      <c r="I126" s="31"/>
      <c r="J126" s="31"/>
      <c r="K126" s="31"/>
      <c r="L126" s="31"/>
      <c r="M126" s="31"/>
      <c r="N126" s="31"/>
      <c r="O126" s="31"/>
      <c r="P126" s="31"/>
      <c r="Q126" s="31"/>
      <c r="R126" s="31"/>
      <c r="S126" s="31"/>
      <c r="T126" s="31"/>
      <c r="U126" s="31"/>
    </row>
    <row r="127" spans="1:21">
      <c r="A127" s="16"/>
      <c r="B127" s="16"/>
      <c r="C127" s="16"/>
      <c r="D127" s="16"/>
      <c r="E127" s="30"/>
      <c r="F127" s="16"/>
      <c r="G127" s="32"/>
      <c r="H127" s="32"/>
      <c r="I127" s="31"/>
      <c r="J127" s="31"/>
      <c r="K127" s="31"/>
      <c r="L127" s="31"/>
      <c r="M127" s="31"/>
      <c r="N127" s="31"/>
      <c r="O127" s="31"/>
      <c r="P127" s="31"/>
      <c r="Q127" s="31"/>
      <c r="R127" s="31"/>
      <c r="S127" s="31"/>
      <c r="T127" s="31"/>
      <c r="U127" s="31"/>
    </row>
    <row r="128" spans="1:21">
      <c r="A128" s="16"/>
      <c r="B128" s="16"/>
      <c r="C128" s="16"/>
      <c r="D128" s="16"/>
      <c r="E128" s="30"/>
      <c r="F128" s="16"/>
      <c r="G128" s="32"/>
      <c r="H128" s="32"/>
      <c r="I128" s="31"/>
      <c r="J128" s="31"/>
      <c r="K128" s="31"/>
      <c r="L128" s="31"/>
      <c r="M128" s="31"/>
      <c r="N128" s="31"/>
      <c r="O128" s="31"/>
      <c r="P128" s="31"/>
      <c r="Q128" s="31"/>
      <c r="R128" s="31"/>
      <c r="S128" s="31"/>
      <c r="T128" s="31"/>
      <c r="U128" s="31"/>
    </row>
    <row r="129" spans="1:21">
      <c r="A129" s="16"/>
      <c r="B129" s="16"/>
      <c r="C129" s="16"/>
      <c r="D129" s="16"/>
      <c r="E129" s="30"/>
      <c r="F129" s="16"/>
      <c r="G129" s="32"/>
      <c r="H129" s="32"/>
      <c r="I129" s="31"/>
      <c r="J129" s="31"/>
      <c r="K129" s="31"/>
      <c r="L129" s="31"/>
      <c r="M129" s="31"/>
      <c r="N129" s="31"/>
      <c r="O129" s="31"/>
      <c r="P129" s="31"/>
      <c r="Q129" s="31"/>
      <c r="R129" s="31"/>
      <c r="S129" s="31"/>
      <c r="T129" s="31"/>
      <c r="U129" s="31"/>
    </row>
    <row r="130" spans="1:21">
      <c r="A130" s="16"/>
      <c r="B130" s="16"/>
      <c r="C130" s="16"/>
      <c r="D130" s="16"/>
      <c r="E130" s="30"/>
      <c r="F130" s="16"/>
      <c r="G130" s="32"/>
      <c r="H130" s="32"/>
      <c r="I130" s="31"/>
      <c r="J130" s="31"/>
      <c r="K130" s="31"/>
      <c r="L130" s="31"/>
      <c r="M130" s="31"/>
      <c r="N130" s="31"/>
      <c r="O130" s="31"/>
      <c r="P130" s="31"/>
      <c r="Q130" s="31"/>
      <c r="R130" s="31"/>
      <c r="S130" s="31"/>
      <c r="T130" s="31"/>
      <c r="U130" s="31"/>
    </row>
    <row r="131" spans="1:21">
      <c r="A131" s="16"/>
      <c r="B131" s="16"/>
      <c r="C131" s="16"/>
      <c r="D131" s="16"/>
      <c r="E131" s="30"/>
      <c r="F131" s="16"/>
      <c r="G131" s="32"/>
      <c r="H131" s="32"/>
      <c r="I131" s="31"/>
      <c r="J131" s="31"/>
      <c r="K131" s="31"/>
      <c r="L131" s="31"/>
      <c r="M131" s="31"/>
      <c r="N131" s="31"/>
      <c r="O131" s="31"/>
      <c r="P131" s="31"/>
      <c r="Q131" s="31"/>
      <c r="R131" s="31"/>
      <c r="S131" s="31"/>
      <c r="T131" s="31"/>
      <c r="U131" s="31"/>
    </row>
    <row r="132" spans="1:21">
      <c r="A132" s="16"/>
      <c r="B132" s="16"/>
      <c r="C132" s="16"/>
      <c r="D132" s="16"/>
      <c r="E132" s="30"/>
      <c r="F132" s="16"/>
      <c r="G132" s="32"/>
      <c r="H132" s="32"/>
      <c r="I132" s="31"/>
      <c r="J132" s="31"/>
      <c r="K132" s="31"/>
      <c r="L132" s="31"/>
      <c r="M132" s="31"/>
      <c r="N132" s="31"/>
      <c r="O132" s="31"/>
      <c r="P132" s="31"/>
      <c r="Q132" s="31"/>
      <c r="R132" s="31"/>
      <c r="S132" s="31"/>
      <c r="T132" s="31"/>
      <c r="U132" s="31"/>
    </row>
    <row r="133" spans="1:21">
      <c r="A133" s="16"/>
      <c r="B133" s="16"/>
      <c r="C133" s="16"/>
      <c r="D133" s="16"/>
      <c r="E133" s="30"/>
      <c r="F133" s="16"/>
      <c r="G133" s="32"/>
      <c r="H133" s="32"/>
      <c r="I133" s="31"/>
      <c r="J133" s="31"/>
      <c r="K133" s="31"/>
      <c r="L133" s="31"/>
      <c r="M133" s="31"/>
      <c r="N133" s="31"/>
      <c r="O133" s="31"/>
      <c r="P133" s="31"/>
      <c r="Q133" s="31"/>
      <c r="R133" s="31"/>
      <c r="S133" s="31"/>
      <c r="T133" s="31"/>
      <c r="U133" s="31"/>
    </row>
    <row r="134" spans="1:21">
      <c r="A134" s="16"/>
      <c r="B134" s="16"/>
      <c r="C134" s="16"/>
      <c r="D134" s="16"/>
      <c r="E134" s="30"/>
      <c r="F134" s="16"/>
      <c r="G134" s="32"/>
      <c r="H134" s="32"/>
      <c r="I134" s="31"/>
      <c r="J134" s="31"/>
      <c r="K134" s="31"/>
      <c r="L134" s="31"/>
      <c r="M134" s="31"/>
      <c r="N134" s="31"/>
      <c r="O134" s="31"/>
      <c r="P134" s="31"/>
      <c r="Q134" s="31"/>
      <c r="R134" s="31"/>
      <c r="S134" s="31"/>
      <c r="T134" s="31"/>
      <c r="U134" s="31"/>
    </row>
    <row r="135" spans="1:21">
      <c r="A135" s="16"/>
      <c r="B135" s="16"/>
      <c r="C135" s="16"/>
      <c r="D135" s="16"/>
      <c r="E135" s="30"/>
      <c r="F135" s="16"/>
      <c r="G135" s="32"/>
      <c r="H135" s="32"/>
      <c r="I135" s="31"/>
      <c r="J135" s="31"/>
      <c r="K135" s="31"/>
      <c r="L135" s="31"/>
      <c r="M135" s="31"/>
      <c r="N135" s="31"/>
      <c r="O135" s="31"/>
      <c r="P135" s="31"/>
      <c r="Q135" s="31"/>
      <c r="R135" s="31"/>
      <c r="S135" s="31"/>
      <c r="T135" s="31"/>
      <c r="U135" s="31"/>
    </row>
    <row r="136" spans="1:21">
      <c r="A136" s="16"/>
      <c r="B136" s="16"/>
      <c r="C136" s="16"/>
      <c r="D136" s="16"/>
      <c r="E136" s="30"/>
      <c r="F136" s="16"/>
      <c r="G136" s="32"/>
      <c r="H136" s="32"/>
      <c r="I136" s="31"/>
      <c r="J136" s="31"/>
      <c r="K136" s="31"/>
      <c r="L136" s="31"/>
      <c r="M136" s="31"/>
      <c r="N136" s="31"/>
      <c r="O136" s="31"/>
      <c r="P136" s="31"/>
      <c r="Q136" s="31"/>
      <c r="R136" s="31"/>
      <c r="S136" s="31"/>
      <c r="T136" s="31"/>
      <c r="U136" s="31"/>
    </row>
    <row r="137" spans="1:21">
      <c r="A137" s="16"/>
      <c r="B137" s="16"/>
      <c r="C137" s="16"/>
      <c r="D137" s="16"/>
      <c r="E137" s="30"/>
      <c r="F137" s="16"/>
      <c r="G137" s="32"/>
      <c r="H137" s="32"/>
      <c r="I137" s="31"/>
      <c r="J137" s="31"/>
      <c r="K137" s="31"/>
      <c r="L137" s="31"/>
      <c r="M137" s="31"/>
      <c r="N137" s="31"/>
      <c r="O137" s="31"/>
      <c r="P137" s="31"/>
      <c r="Q137" s="31"/>
      <c r="R137" s="31"/>
      <c r="S137" s="31"/>
      <c r="T137" s="31"/>
      <c r="U137" s="31"/>
    </row>
    <row r="138" spans="1:21">
      <c r="A138" s="16"/>
      <c r="B138" s="16"/>
      <c r="C138" s="16"/>
      <c r="D138" s="16"/>
      <c r="E138" s="30"/>
      <c r="F138" s="16"/>
      <c r="G138" s="32"/>
      <c r="H138" s="32"/>
      <c r="I138" s="31"/>
      <c r="J138" s="31"/>
      <c r="K138" s="31"/>
      <c r="L138" s="31"/>
      <c r="M138" s="31"/>
      <c r="N138" s="31"/>
      <c r="O138" s="31"/>
      <c r="P138" s="31"/>
      <c r="Q138" s="31"/>
      <c r="R138" s="31"/>
      <c r="S138" s="31"/>
      <c r="T138" s="31"/>
      <c r="U138" s="31"/>
    </row>
    <row r="139" spans="1:21">
      <c r="A139" s="16"/>
      <c r="B139" s="16"/>
      <c r="C139" s="16"/>
      <c r="D139" s="16"/>
      <c r="E139" s="30"/>
      <c r="F139" s="16"/>
      <c r="G139" s="32"/>
      <c r="H139" s="32"/>
      <c r="I139" s="31"/>
      <c r="J139" s="31"/>
      <c r="K139" s="31"/>
      <c r="L139" s="31"/>
      <c r="M139" s="31"/>
      <c r="N139" s="31"/>
      <c r="O139" s="31"/>
      <c r="P139" s="31"/>
      <c r="Q139" s="31"/>
      <c r="R139" s="31"/>
      <c r="S139" s="31"/>
      <c r="T139" s="31"/>
      <c r="U139" s="31"/>
    </row>
    <row r="140" spans="1:21">
      <c r="A140" s="16"/>
      <c r="B140" s="16"/>
      <c r="C140" s="16"/>
      <c r="D140" s="16"/>
      <c r="E140" s="30"/>
      <c r="F140" s="16"/>
      <c r="G140" s="32"/>
      <c r="H140" s="32"/>
      <c r="I140" s="31"/>
      <c r="J140" s="31"/>
      <c r="K140" s="31"/>
      <c r="L140" s="31"/>
      <c r="M140" s="31"/>
      <c r="N140" s="31"/>
      <c r="O140" s="31"/>
      <c r="P140" s="31"/>
      <c r="Q140" s="31"/>
      <c r="R140" s="31"/>
      <c r="S140" s="31"/>
      <c r="T140" s="31"/>
      <c r="U140" s="31"/>
    </row>
    <row r="141" spans="1:21">
      <c r="A141" s="16"/>
      <c r="B141" s="16"/>
      <c r="C141" s="16"/>
      <c r="D141" s="16"/>
      <c r="E141" s="30"/>
      <c r="F141" s="16"/>
      <c r="G141" s="32"/>
      <c r="H141" s="32"/>
      <c r="I141" s="31"/>
      <c r="J141" s="31"/>
      <c r="K141" s="31"/>
      <c r="L141" s="31"/>
      <c r="M141" s="31"/>
      <c r="N141" s="31"/>
      <c r="O141" s="31"/>
      <c r="P141" s="31"/>
      <c r="Q141" s="31"/>
      <c r="R141" s="31"/>
      <c r="S141" s="31"/>
      <c r="T141" s="31"/>
      <c r="U141" s="31"/>
    </row>
    <row r="142" spans="1:21">
      <c r="A142" s="16"/>
      <c r="B142" s="16"/>
      <c r="C142" s="16"/>
      <c r="D142" s="16"/>
      <c r="E142" s="30"/>
      <c r="F142" s="16"/>
      <c r="G142" s="32"/>
      <c r="H142" s="32"/>
      <c r="I142" s="31"/>
      <c r="J142" s="31"/>
      <c r="K142" s="31"/>
      <c r="L142" s="31"/>
      <c r="M142" s="31"/>
      <c r="N142" s="31"/>
      <c r="O142" s="31"/>
      <c r="P142" s="31"/>
      <c r="Q142" s="31"/>
      <c r="R142" s="31"/>
      <c r="S142" s="31"/>
      <c r="T142" s="31"/>
      <c r="U142" s="31"/>
    </row>
    <row r="143" spans="1:21">
      <c r="A143" s="16"/>
      <c r="B143" s="16"/>
      <c r="C143" s="16"/>
      <c r="D143" s="16"/>
      <c r="E143" s="30"/>
      <c r="F143" s="16"/>
      <c r="G143" s="32"/>
      <c r="H143" s="32"/>
      <c r="I143" s="31"/>
      <c r="J143" s="31"/>
      <c r="K143" s="31"/>
      <c r="L143" s="31"/>
      <c r="M143" s="31"/>
      <c r="N143" s="31"/>
      <c r="O143" s="31"/>
      <c r="P143" s="31"/>
      <c r="Q143" s="31"/>
      <c r="R143" s="31"/>
      <c r="S143" s="31"/>
      <c r="T143" s="31"/>
      <c r="U143" s="31"/>
    </row>
    <row r="144" spans="1:21">
      <c r="A144" s="16"/>
      <c r="B144" s="16"/>
      <c r="C144" s="16"/>
      <c r="D144" s="16"/>
      <c r="E144" s="30"/>
      <c r="F144" s="16"/>
      <c r="G144" s="32"/>
      <c r="H144" s="32"/>
      <c r="I144" s="31"/>
      <c r="J144" s="31"/>
      <c r="K144" s="31"/>
      <c r="L144" s="31"/>
      <c r="M144" s="31"/>
      <c r="N144" s="31"/>
      <c r="O144" s="31"/>
      <c r="P144" s="31"/>
      <c r="Q144" s="31"/>
      <c r="R144" s="31"/>
      <c r="S144" s="31"/>
      <c r="T144" s="31"/>
      <c r="U144" s="31"/>
    </row>
    <row r="145" spans="1:21">
      <c r="A145" s="16"/>
      <c r="B145" s="16"/>
      <c r="C145" s="16"/>
      <c r="D145" s="16"/>
      <c r="E145" s="30"/>
      <c r="F145" s="16"/>
      <c r="G145" s="32"/>
      <c r="H145" s="32"/>
      <c r="I145" s="31"/>
      <c r="J145" s="31"/>
      <c r="K145" s="31"/>
      <c r="L145" s="31"/>
      <c r="M145" s="31"/>
      <c r="N145" s="31"/>
      <c r="O145" s="31"/>
      <c r="P145" s="31"/>
      <c r="Q145" s="31"/>
      <c r="R145" s="31"/>
      <c r="S145" s="31"/>
      <c r="T145" s="31"/>
      <c r="U145" s="31"/>
    </row>
    <row r="146" spans="1:21">
      <c r="A146" s="16"/>
      <c r="B146" s="16"/>
      <c r="C146" s="16"/>
      <c r="D146" s="16"/>
      <c r="E146" s="30"/>
      <c r="F146" s="16"/>
      <c r="G146" s="32"/>
      <c r="H146" s="32"/>
      <c r="I146" s="31"/>
      <c r="J146" s="31"/>
      <c r="K146" s="31"/>
      <c r="L146" s="31"/>
      <c r="M146" s="31"/>
      <c r="N146" s="31"/>
      <c r="O146" s="31"/>
      <c r="P146" s="31"/>
      <c r="Q146" s="31"/>
      <c r="R146" s="31"/>
      <c r="S146" s="31"/>
      <c r="T146" s="31"/>
      <c r="U146" s="31"/>
    </row>
    <row r="147" spans="1:21">
      <c r="A147" s="16"/>
      <c r="B147" s="16"/>
      <c r="C147" s="16"/>
      <c r="D147" s="16"/>
      <c r="E147" s="30"/>
      <c r="F147" s="16"/>
      <c r="G147" s="32"/>
      <c r="H147" s="32"/>
      <c r="I147" s="31"/>
      <c r="J147" s="31"/>
      <c r="K147" s="31"/>
      <c r="L147" s="31"/>
      <c r="M147" s="31"/>
      <c r="N147" s="31"/>
      <c r="O147" s="31"/>
      <c r="P147" s="31"/>
      <c r="Q147" s="31"/>
      <c r="R147" s="31"/>
      <c r="S147" s="31"/>
      <c r="T147" s="31"/>
      <c r="U147" s="31"/>
    </row>
    <row r="148" spans="1:21">
      <c r="A148" s="16"/>
      <c r="B148" s="16"/>
      <c r="C148" s="16"/>
      <c r="D148" s="16"/>
      <c r="E148" s="30"/>
      <c r="F148" s="16"/>
      <c r="G148" s="32"/>
      <c r="H148" s="32"/>
      <c r="I148" s="31"/>
      <c r="J148" s="31"/>
      <c r="K148" s="31"/>
      <c r="L148" s="31"/>
      <c r="M148" s="31"/>
      <c r="N148" s="31"/>
      <c r="O148" s="31"/>
      <c r="P148" s="31"/>
      <c r="Q148" s="31"/>
      <c r="R148" s="31"/>
      <c r="S148" s="31"/>
      <c r="T148" s="31"/>
      <c r="U148" s="31"/>
    </row>
    <row r="149" spans="1:21">
      <c r="A149" s="16"/>
      <c r="B149" s="16"/>
      <c r="C149" s="16"/>
      <c r="D149" s="16"/>
      <c r="E149" s="30"/>
      <c r="F149" s="16"/>
      <c r="G149" s="32"/>
      <c r="H149" s="32"/>
      <c r="I149" s="31"/>
      <c r="J149" s="31"/>
      <c r="K149" s="31"/>
      <c r="L149" s="31"/>
      <c r="M149" s="31"/>
      <c r="N149" s="31"/>
      <c r="O149" s="31"/>
      <c r="P149" s="31"/>
      <c r="Q149" s="31"/>
      <c r="R149" s="31"/>
      <c r="S149" s="31"/>
      <c r="T149" s="31"/>
      <c r="U149" s="31"/>
    </row>
    <row r="150" spans="1:21">
      <c r="A150" s="16"/>
      <c r="B150" s="16"/>
      <c r="C150" s="16"/>
      <c r="D150" s="16"/>
      <c r="E150" s="30"/>
      <c r="F150" s="16"/>
      <c r="G150" s="32"/>
      <c r="H150" s="32"/>
      <c r="I150" s="31"/>
      <c r="J150" s="31"/>
      <c r="K150" s="31"/>
      <c r="L150" s="31"/>
      <c r="M150" s="31"/>
      <c r="N150" s="31"/>
      <c r="O150" s="31"/>
      <c r="P150" s="31"/>
      <c r="Q150" s="31"/>
      <c r="R150" s="31"/>
      <c r="S150" s="31"/>
      <c r="T150" s="31"/>
      <c r="U150" s="31"/>
    </row>
    <row r="151" spans="1:21">
      <c r="A151" s="16"/>
      <c r="B151" s="16"/>
      <c r="C151" s="16"/>
      <c r="D151" s="16"/>
      <c r="E151" s="30"/>
      <c r="F151" s="16"/>
      <c r="G151" s="32"/>
      <c r="H151" s="32"/>
      <c r="I151" s="31"/>
      <c r="J151" s="31"/>
      <c r="K151" s="31"/>
      <c r="L151" s="31"/>
      <c r="M151" s="31"/>
      <c r="N151" s="31"/>
      <c r="O151" s="31"/>
      <c r="P151" s="31"/>
      <c r="Q151" s="31"/>
      <c r="R151" s="31"/>
      <c r="S151" s="31"/>
      <c r="T151" s="31"/>
      <c r="U151" s="31"/>
    </row>
    <row r="152" spans="1:21">
      <c r="A152" s="16"/>
      <c r="B152" s="16"/>
      <c r="C152" s="16"/>
      <c r="D152" s="16"/>
      <c r="E152" s="30"/>
      <c r="F152" s="16"/>
      <c r="G152" s="32"/>
      <c r="H152" s="32"/>
      <c r="I152" s="31"/>
      <c r="J152" s="31"/>
      <c r="K152" s="31"/>
      <c r="L152" s="31"/>
      <c r="M152" s="31"/>
      <c r="N152" s="31"/>
      <c r="O152" s="31"/>
      <c r="P152" s="31"/>
      <c r="Q152" s="31"/>
      <c r="R152" s="31"/>
      <c r="S152" s="31"/>
      <c r="T152" s="31"/>
      <c r="U152" s="31"/>
    </row>
    <row r="153" spans="1:21">
      <c r="A153" s="16"/>
      <c r="B153" s="16"/>
      <c r="C153" s="16"/>
      <c r="D153" s="16"/>
      <c r="E153" s="30"/>
      <c r="F153" s="16"/>
      <c r="G153" s="32"/>
      <c r="H153" s="32"/>
      <c r="I153" s="31"/>
      <c r="J153" s="31"/>
      <c r="K153" s="31"/>
      <c r="L153" s="31"/>
      <c r="M153" s="31"/>
      <c r="N153" s="31"/>
      <c r="O153" s="31"/>
      <c r="P153" s="31"/>
      <c r="Q153" s="31"/>
      <c r="R153" s="31"/>
      <c r="S153" s="31"/>
      <c r="T153" s="31"/>
      <c r="U153" s="31"/>
    </row>
    <row r="154" spans="1:21">
      <c r="A154" s="16"/>
      <c r="B154" s="16"/>
      <c r="C154" s="16"/>
      <c r="D154" s="16"/>
      <c r="E154" s="30"/>
      <c r="F154" s="16"/>
      <c r="G154" s="32"/>
      <c r="H154" s="32"/>
      <c r="I154" s="31"/>
      <c r="J154" s="31"/>
      <c r="K154" s="31"/>
      <c r="L154" s="31"/>
      <c r="M154" s="31"/>
      <c r="N154" s="31"/>
      <c r="O154" s="31"/>
      <c r="P154" s="31"/>
      <c r="Q154" s="31"/>
      <c r="R154" s="31"/>
      <c r="S154" s="31"/>
      <c r="T154" s="31"/>
      <c r="U154" s="31"/>
    </row>
    <row r="155" spans="1:21">
      <c r="A155" s="16"/>
      <c r="B155" s="16"/>
      <c r="C155" s="16"/>
      <c r="D155" s="16"/>
      <c r="E155" s="30"/>
      <c r="F155" s="16"/>
      <c r="G155" s="32"/>
      <c r="H155" s="32"/>
      <c r="I155" s="31"/>
      <c r="J155" s="31"/>
      <c r="K155" s="31"/>
      <c r="L155" s="31"/>
      <c r="M155" s="31"/>
      <c r="N155" s="31"/>
      <c r="O155" s="31"/>
      <c r="P155" s="31"/>
      <c r="Q155" s="31"/>
      <c r="R155" s="31"/>
      <c r="S155" s="31"/>
      <c r="T155" s="31"/>
      <c r="U155" s="31"/>
    </row>
    <row r="156" spans="1:21">
      <c r="A156" s="16"/>
      <c r="B156" s="16"/>
      <c r="C156" s="16"/>
      <c r="D156" s="16"/>
      <c r="E156" s="30"/>
      <c r="F156" s="16"/>
      <c r="G156" s="32"/>
      <c r="H156" s="32"/>
      <c r="I156" s="31"/>
      <c r="J156" s="31"/>
      <c r="K156" s="31"/>
      <c r="L156" s="31"/>
      <c r="M156" s="31"/>
      <c r="N156" s="31"/>
      <c r="O156" s="31"/>
      <c r="P156" s="31"/>
      <c r="Q156" s="31"/>
      <c r="R156" s="31"/>
      <c r="S156" s="31"/>
      <c r="T156" s="31"/>
      <c r="U156" s="31"/>
    </row>
    <row r="157" spans="1:21">
      <c r="A157" s="16"/>
      <c r="B157" s="16"/>
      <c r="C157" s="16"/>
      <c r="D157" s="16"/>
      <c r="E157" s="30"/>
      <c r="F157" s="16"/>
      <c r="G157" s="32"/>
      <c r="H157" s="32"/>
      <c r="I157" s="31"/>
      <c r="J157" s="31"/>
      <c r="K157" s="31"/>
      <c r="L157" s="31"/>
      <c r="M157" s="31"/>
      <c r="N157" s="31"/>
      <c r="O157" s="31"/>
      <c r="P157" s="31"/>
      <c r="Q157" s="31"/>
      <c r="R157" s="31"/>
      <c r="S157" s="31"/>
      <c r="T157" s="31"/>
      <c r="U157" s="31"/>
    </row>
    <row r="158" spans="1:21">
      <c r="A158" s="16"/>
      <c r="B158" s="16"/>
      <c r="C158" s="16"/>
      <c r="D158" s="16"/>
      <c r="E158" s="30"/>
      <c r="F158" s="16"/>
      <c r="G158" s="32"/>
      <c r="H158" s="32"/>
      <c r="I158" s="31"/>
      <c r="J158" s="31"/>
      <c r="K158" s="31"/>
      <c r="L158" s="31"/>
      <c r="M158" s="31"/>
      <c r="N158" s="31"/>
      <c r="O158" s="31"/>
      <c r="P158" s="31"/>
      <c r="Q158" s="31"/>
      <c r="R158" s="31"/>
      <c r="S158" s="31"/>
      <c r="T158" s="31"/>
      <c r="U158" s="31"/>
    </row>
    <row r="159" spans="1:21">
      <c r="A159" s="16"/>
      <c r="B159" s="16"/>
      <c r="C159" s="16"/>
      <c r="D159" s="16"/>
      <c r="E159" s="30"/>
      <c r="F159" s="16"/>
      <c r="G159" s="32"/>
      <c r="H159" s="32"/>
      <c r="I159" s="31"/>
      <c r="J159" s="31"/>
      <c r="K159" s="31"/>
      <c r="L159" s="31"/>
      <c r="M159" s="31"/>
      <c r="N159" s="31"/>
      <c r="O159" s="31"/>
      <c r="P159" s="31"/>
      <c r="Q159" s="31"/>
      <c r="R159" s="31"/>
      <c r="S159" s="31"/>
      <c r="T159" s="31"/>
      <c r="U159" s="31"/>
    </row>
    <row r="160" spans="1:21">
      <c r="A160" s="16"/>
      <c r="B160" s="16"/>
      <c r="C160" s="16"/>
      <c r="D160" s="16"/>
      <c r="E160" s="30"/>
      <c r="F160" s="16"/>
      <c r="G160" s="32"/>
      <c r="H160" s="32"/>
      <c r="I160" s="31"/>
      <c r="J160" s="31"/>
      <c r="K160" s="31"/>
      <c r="L160" s="31"/>
      <c r="M160" s="31"/>
      <c r="N160" s="31"/>
      <c r="O160" s="31"/>
      <c r="P160" s="31"/>
      <c r="Q160" s="31"/>
      <c r="R160" s="31"/>
      <c r="S160" s="31"/>
      <c r="T160" s="31"/>
      <c r="U160" s="31"/>
    </row>
    <row r="161" spans="1:21">
      <c r="A161" s="16"/>
      <c r="B161" s="16"/>
      <c r="C161" s="16"/>
      <c r="D161" s="16"/>
      <c r="E161" s="30"/>
      <c r="F161" s="16"/>
      <c r="G161" s="32"/>
      <c r="H161" s="32"/>
      <c r="I161" s="31"/>
      <c r="J161" s="31"/>
      <c r="K161" s="31"/>
      <c r="L161" s="31"/>
      <c r="M161" s="31"/>
      <c r="N161" s="31"/>
      <c r="O161" s="31"/>
      <c r="P161" s="31"/>
      <c r="Q161" s="31"/>
      <c r="R161" s="31"/>
      <c r="S161" s="31"/>
      <c r="T161" s="31"/>
      <c r="U161" s="31"/>
    </row>
    <row r="162" spans="1:21">
      <c r="A162" s="16"/>
      <c r="B162" s="16"/>
      <c r="C162" s="16"/>
      <c r="D162" s="16"/>
      <c r="E162" s="30"/>
      <c r="F162" s="16"/>
      <c r="G162" s="32"/>
      <c r="H162" s="32"/>
      <c r="I162" s="31"/>
      <c r="J162" s="31"/>
      <c r="K162" s="31"/>
      <c r="L162" s="31"/>
      <c r="M162" s="31"/>
      <c r="N162" s="31"/>
      <c r="O162" s="31"/>
      <c r="P162" s="31"/>
      <c r="Q162" s="31"/>
      <c r="R162" s="31"/>
      <c r="S162" s="31"/>
      <c r="T162" s="31"/>
      <c r="U162" s="31"/>
    </row>
  </sheetData>
  <autoFilter ref="A1" xr:uid="{F6247718-2F66-45EC-BA35-4450D667A9C3}"/>
  <mergeCells count="3">
    <mergeCell ref="A16:B16"/>
    <mergeCell ref="C16:D16"/>
    <mergeCell ref="E16:F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2DE6B-3F25-48C7-AF67-97B5EF90A699}">
  <dimension ref="A1:N1026"/>
  <sheetViews>
    <sheetView workbookViewId="0">
      <pane ySplit="2" topLeftCell="A3" activePane="bottomLeft" state="frozen"/>
      <selection activeCell="I2" sqref="I2"/>
      <selection pane="bottomLeft" activeCell="I2" sqref="I2"/>
    </sheetView>
  </sheetViews>
  <sheetFormatPr baseColWidth="10" defaultColWidth="11.42578125" defaultRowHeight="15"/>
  <cols>
    <col min="2" max="2" width="5.5703125" bestFit="1" customWidth="1"/>
    <col min="3" max="3" width="22.85546875" customWidth="1"/>
    <col min="5" max="5" width="5.42578125" bestFit="1" customWidth="1"/>
    <col min="6" max="6" width="22.85546875" customWidth="1"/>
    <col min="8" max="8" width="12" bestFit="1" customWidth="1"/>
    <col min="9" max="9" width="42.42578125" bestFit="1" customWidth="1"/>
    <col min="10" max="12" width="12" customWidth="1"/>
    <col min="13" max="13" width="13.42578125" style="111" bestFit="1" customWidth="1"/>
    <col min="14" max="14" width="14.42578125" style="111" bestFit="1" customWidth="1"/>
  </cols>
  <sheetData>
    <row r="1" spans="1:14">
      <c r="A1" s="112"/>
      <c r="B1" s="255" t="s">
        <v>485</v>
      </c>
      <c r="C1" s="256"/>
      <c r="D1" s="257"/>
      <c r="E1" s="255" t="s">
        <v>486</v>
      </c>
      <c r="F1" s="256"/>
      <c r="G1" s="257"/>
      <c r="H1" s="106"/>
      <c r="I1" s="105" t="s">
        <v>487</v>
      </c>
      <c r="J1" s="258" t="s">
        <v>488</v>
      </c>
      <c r="K1" s="258"/>
      <c r="L1" s="258"/>
      <c r="M1" s="259" t="s">
        <v>488</v>
      </c>
      <c r="N1" s="259"/>
    </row>
    <row r="2" spans="1:14">
      <c r="A2" s="107" t="s">
        <v>489</v>
      </c>
      <c r="B2" s="107" t="s">
        <v>490</v>
      </c>
      <c r="C2" s="107" t="s">
        <v>491</v>
      </c>
      <c r="D2" s="107" t="s">
        <v>492</v>
      </c>
      <c r="E2" s="107" t="s">
        <v>493</v>
      </c>
      <c r="F2" s="107" t="s">
        <v>494</v>
      </c>
      <c r="G2" s="107" t="s">
        <v>495</v>
      </c>
      <c r="H2" s="107" t="s">
        <v>496</v>
      </c>
      <c r="I2" s="107"/>
      <c r="J2" s="107" t="s">
        <v>188</v>
      </c>
      <c r="K2" s="107" t="s">
        <v>497</v>
      </c>
      <c r="L2" s="107" t="s">
        <v>498</v>
      </c>
      <c r="M2" s="108" t="s">
        <v>499</v>
      </c>
      <c r="N2" s="108" t="s">
        <v>500</v>
      </c>
    </row>
    <row r="3" spans="1:14">
      <c r="A3" s="107"/>
      <c r="B3" s="107"/>
      <c r="C3" s="107"/>
      <c r="D3" s="107"/>
      <c r="E3" s="107"/>
      <c r="F3" s="107"/>
      <c r="G3" s="107"/>
      <c r="H3" s="107"/>
      <c r="I3" s="107"/>
      <c r="J3" s="107">
        <v>2</v>
      </c>
      <c r="K3" s="107">
        <v>3</v>
      </c>
      <c r="L3" s="107">
        <v>4</v>
      </c>
      <c r="M3" s="108"/>
      <c r="N3" s="108"/>
    </row>
    <row r="4" spans="1:14">
      <c r="A4" s="16">
        <v>2</v>
      </c>
      <c r="B4" s="16">
        <v>1</v>
      </c>
      <c r="C4" s="2" t="s">
        <v>243</v>
      </c>
      <c r="D4" s="2">
        <v>1</v>
      </c>
      <c r="E4" s="16">
        <v>1</v>
      </c>
      <c r="F4" s="16" t="str">
        <f>LOOKUP($E4,$B$4:$B$34,C$4:C$34)</f>
        <v>Allemagne</v>
      </c>
      <c r="G4" s="16">
        <f>LOOKUP($E4,$B$4:$B$34,D$4:D$34)</f>
        <v>1</v>
      </c>
      <c r="H4" s="16">
        <f>D4+G4</f>
        <v>2</v>
      </c>
      <c r="I4" s="16" t="str">
        <f>C4&amp;F4</f>
        <v>AllemagneAllemagne</v>
      </c>
      <c r="J4" s="109">
        <f t="shared" ref="J4:J67" si="0">IF(H4=2,0,M4)</f>
        <v>0</v>
      </c>
      <c r="K4" s="109">
        <f>IF($H4=2,$N4,Notice!$C$67)</f>
        <v>0</v>
      </c>
      <c r="L4" s="109">
        <f>IF($H4=2,0,Notice!$C$66)</f>
        <v>0</v>
      </c>
      <c r="M4" s="110">
        <v>0</v>
      </c>
      <c r="N4" s="110">
        <v>0</v>
      </c>
    </row>
    <row r="5" spans="1:14">
      <c r="A5" s="16">
        <v>3</v>
      </c>
      <c r="B5" s="16">
        <v>2</v>
      </c>
      <c r="C5" s="2" t="s">
        <v>245</v>
      </c>
      <c r="D5" s="2">
        <v>1</v>
      </c>
      <c r="E5" s="16">
        <v>1</v>
      </c>
      <c r="F5" s="16" t="str">
        <f t="shared" ref="F5:F68" si="1">LOOKUP($E5,$B$4:$B$34,C$4:C$34)</f>
        <v>Allemagne</v>
      </c>
      <c r="G5" s="16">
        <f t="shared" ref="G5:G68" si="2">LOOKUP($E5,$B$4:$B$34,D$4:D$34)</f>
        <v>1</v>
      </c>
      <c r="H5" s="16">
        <f t="shared" ref="H5:H68" si="3">D5+G5</f>
        <v>2</v>
      </c>
      <c r="I5" s="16" t="str">
        <f t="shared" ref="I5:I68" si="4">C5&amp;F5</f>
        <v>AutricheAllemagne</v>
      </c>
      <c r="J5" s="109">
        <f t="shared" si="0"/>
        <v>0</v>
      </c>
      <c r="K5" s="109">
        <f>IF($H5=2,$N5,Notice!$C$67)</f>
        <v>658.68560791015625</v>
      </c>
      <c r="L5" s="109">
        <f>IF($H5=2,0,Notice!$C$66)</f>
        <v>0</v>
      </c>
      <c r="M5" s="110">
        <v>6006</v>
      </c>
      <c r="N5" s="110">
        <v>658.68560791015625</v>
      </c>
    </row>
    <row r="6" spans="1:14">
      <c r="A6" s="16">
        <v>4</v>
      </c>
      <c r="B6" s="16">
        <v>3</v>
      </c>
      <c r="C6" s="2" t="s">
        <v>247</v>
      </c>
      <c r="D6" s="2">
        <v>1</v>
      </c>
      <c r="E6" s="16">
        <v>1</v>
      </c>
      <c r="F6" s="16" t="str">
        <f t="shared" si="1"/>
        <v>Allemagne</v>
      </c>
      <c r="G6" s="16">
        <f t="shared" si="2"/>
        <v>1</v>
      </c>
      <c r="H6" s="16">
        <f t="shared" si="3"/>
        <v>2</v>
      </c>
      <c r="I6" s="16" t="str">
        <f t="shared" si="4"/>
        <v>BelgiqueAllemagne</v>
      </c>
      <c r="J6" s="109">
        <f t="shared" si="0"/>
        <v>0</v>
      </c>
      <c r="K6" s="109">
        <f>IF($H6=2,$N6,Notice!$C$67)</f>
        <v>543.6387939453125</v>
      </c>
      <c r="L6" s="109">
        <f>IF($H6=2,0,Notice!$C$66)</f>
        <v>0</v>
      </c>
      <c r="M6" s="110">
        <v>439</v>
      </c>
      <c r="N6" s="110">
        <v>543.6387939453125</v>
      </c>
    </row>
    <row r="7" spans="1:14">
      <c r="A7" s="16">
        <v>5</v>
      </c>
      <c r="B7" s="16">
        <v>4</v>
      </c>
      <c r="C7" s="2" t="s">
        <v>248</v>
      </c>
      <c r="D7" s="2">
        <v>0</v>
      </c>
      <c r="E7" s="16">
        <v>1</v>
      </c>
      <c r="F7" s="16" t="str">
        <f t="shared" si="1"/>
        <v>Allemagne</v>
      </c>
      <c r="G7" s="16">
        <f t="shared" si="2"/>
        <v>1</v>
      </c>
      <c r="H7" s="16">
        <f t="shared" si="3"/>
        <v>1</v>
      </c>
      <c r="I7" s="16" t="str">
        <f t="shared" si="4"/>
        <v>BrésilAllemagne</v>
      </c>
      <c r="J7" s="109">
        <f t="shared" si="0"/>
        <v>10410</v>
      </c>
      <c r="K7" s="109">
        <f>IF($H7=2,$N7,Notice!$C$67)</f>
        <v>500</v>
      </c>
      <c r="L7" s="109">
        <f>IF($H7=2,0,Notice!$C$66)</f>
        <v>1000</v>
      </c>
      <c r="M7" s="110">
        <v>10410</v>
      </c>
      <c r="N7" s="110">
        <v>1000</v>
      </c>
    </row>
    <row r="8" spans="1:14">
      <c r="A8" s="16">
        <v>6</v>
      </c>
      <c r="B8" s="16">
        <v>5</v>
      </c>
      <c r="C8" s="2" t="s">
        <v>250</v>
      </c>
      <c r="D8" s="2">
        <v>0</v>
      </c>
      <c r="E8" s="16">
        <v>1</v>
      </c>
      <c r="F8" s="16" t="str">
        <f t="shared" si="1"/>
        <v>Allemagne</v>
      </c>
      <c r="G8" s="16">
        <f t="shared" si="2"/>
        <v>1</v>
      </c>
      <c r="H8" s="16">
        <f t="shared" si="3"/>
        <v>1</v>
      </c>
      <c r="I8" s="16" t="str">
        <f t="shared" si="4"/>
        <v>ChineAllemagne</v>
      </c>
      <c r="J8" s="109">
        <f t="shared" si="0"/>
        <v>20485</v>
      </c>
      <c r="K8" s="109">
        <f>IF($H8=2,$N8,Notice!$C$67)</f>
        <v>500</v>
      </c>
      <c r="L8" s="109">
        <f>IF($H8=2,0,Notice!$C$66)</f>
        <v>1000</v>
      </c>
      <c r="M8" s="110">
        <v>20485</v>
      </c>
      <c r="N8" s="110">
        <v>1000</v>
      </c>
    </row>
    <row r="9" spans="1:14">
      <c r="A9" s="16">
        <v>7</v>
      </c>
      <c r="B9" s="16">
        <v>6</v>
      </c>
      <c r="C9" s="2" t="s">
        <v>252</v>
      </c>
      <c r="D9" s="2">
        <v>0</v>
      </c>
      <c r="E9" s="16">
        <v>1</v>
      </c>
      <c r="F9" s="16" t="str">
        <f t="shared" si="1"/>
        <v>Allemagne</v>
      </c>
      <c r="G9" s="16">
        <f t="shared" si="2"/>
        <v>1</v>
      </c>
      <c r="H9" s="16">
        <f t="shared" si="3"/>
        <v>1</v>
      </c>
      <c r="I9" s="16" t="str">
        <f t="shared" si="4"/>
        <v>Corée du SudAllemagne</v>
      </c>
      <c r="J9" s="109">
        <f t="shared" si="0"/>
        <v>21072</v>
      </c>
      <c r="K9" s="109">
        <f>IF($H9=2,$N9,Notice!$C$67)</f>
        <v>500</v>
      </c>
      <c r="L9" s="109">
        <f>IF($H9=2,0,Notice!$C$66)</f>
        <v>1000</v>
      </c>
      <c r="M9" s="110">
        <v>21072</v>
      </c>
      <c r="N9" s="110">
        <v>1000</v>
      </c>
    </row>
    <row r="10" spans="1:14">
      <c r="A10" s="16">
        <v>8</v>
      </c>
      <c r="B10" s="16">
        <v>7</v>
      </c>
      <c r="C10" s="2" t="s">
        <v>254</v>
      </c>
      <c r="D10" s="2">
        <v>1</v>
      </c>
      <c r="E10" s="16">
        <v>1</v>
      </c>
      <c r="F10" s="16" t="str">
        <f t="shared" si="1"/>
        <v>Allemagne</v>
      </c>
      <c r="G10" s="16">
        <f t="shared" si="2"/>
        <v>1</v>
      </c>
      <c r="H10" s="16">
        <f t="shared" si="3"/>
        <v>2</v>
      </c>
      <c r="I10" s="16" t="str">
        <f t="shared" si="4"/>
        <v>EspagneAllemagne</v>
      </c>
      <c r="J10" s="109">
        <f t="shared" si="0"/>
        <v>0</v>
      </c>
      <c r="K10" s="109">
        <f>IF($H10=2,$N10,Notice!$C$67)</f>
        <v>2278.64111328125</v>
      </c>
      <c r="L10" s="109">
        <f>IF($H10=2,0,Notice!$C$66)</f>
        <v>0</v>
      </c>
      <c r="M10" s="110">
        <v>2698</v>
      </c>
      <c r="N10" s="110">
        <v>2278.64111328125</v>
      </c>
    </row>
    <row r="11" spans="1:14">
      <c r="A11" s="16">
        <v>9</v>
      </c>
      <c r="B11" s="16">
        <v>8</v>
      </c>
      <c r="C11" s="11" t="s">
        <v>256</v>
      </c>
      <c r="D11" s="2">
        <v>0</v>
      </c>
      <c r="E11" s="16">
        <v>1</v>
      </c>
      <c r="F11" s="16" t="str">
        <f t="shared" si="1"/>
        <v>Allemagne</v>
      </c>
      <c r="G11" s="16">
        <f t="shared" si="2"/>
        <v>1</v>
      </c>
      <c r="H11" s="16">
        <f t="shared" si="3"/>
        <v>1</v>
      </c>
      <c r="I11" s="16" t="str">
        <f t="shared" si="4"/>
        <v>États-UnisAllemagne</v>
      </c>
      <c r="J11" s="109">
        <f t="shared" si="0"/>
        <v>8323</v>
      </c>
      <c r="K11" s="109">
        <f>IF($H11=2,$N11,Notice!$C$67)</f>
        <v>500</v>
      </c>
      <c r="L11" s="109">
        <f>IF($H11=2,0,Notice!$C$66)</f>
        <v>1000</v>
      </c>
      <c r="M11" s="110">
        <v>8323</v>
      </c>
      <c r="N11" s="110">
        <v>1000</v>
      </c>
    </row>
    <row r="12" spans="1:14">
      <c r="A12" s="16">
        <v>10</v>
      </c>
      <c r="B12" s="16">
        <v>9</v>
      </c>
      <c r="C12" s="2" t="s">
        <v>258</v>
      </c>
      <c r="D12" s="2">
        <v>1</v>
      </c>
      <c r="E12" s="16">
        <v>1</v>
      </c>
      <c r="F12" s="16" t="str">
        <f t="shared" si="1"/>
        <v>Allemagne</v>
      </c>
      <c r="G12" s="16">
        <f t="shared" si="2"/>
        <v>1</v>
      </c>
      <c r="H12" s="16">
        <f t="shared" si="3"/>
        <v>2</v>
      </c>
      <c r="I12" s="16" t="str">
        <f t="shared" si="4"/>
        <v>FinlandeAllemagne</v>
      </c>
      <c r="J12" s="109">
        <f t="shared" si="0"/>
        <v>0</v>
      </c>
      <c r="K12" s="109">
        <f>IF($H12=2,$N12,Notice!$C$67)</f>
        <v>2841.035888671875</v>
      </c>
      <c r="L12" s="109">
        <f>IF($H12=2,0,Notice!$C$66)</f>
        <v>0</v>
      </c>
      <c r="M12" s="110">
        <v>1648</v>
      </c>
      <c r="N12" s="110">
        <v>2841.035888671875</v>
      </c>
    </row>
    <row r="13" spans="1:14">
      <c r="A13" s="16">
        <v>11</v>
      </c>
      <c r="B13" s="16">
        <v>11</v>
      </c>
      <c r="C13" s="2" t="s">
        <v>260</v>
      </c>
      <c r="D13" s="2">
        <v>1</v>
      </c>
      <c r="E13" s="16">
        <v>1</v>
      </c>
      <c r="F13" s="16" t="str">
        <f t="shared" si="1"/>
        <v>Allemagne</v>
      </c>
      <c r="G13" s="16">
        <f t="shared" si="2"/>
        <v>1</v>
      </c>
      <c r="H13" s="16">
        <f t="shared" si="3"/>
        <v>2</v>
      </c>
      <c r="I13" s="16" t="str">
        <f t="shared" si="4"/>
        <v>FranceAllemagne</v>
      </c>
      <c r="J13" s="109">
        <f t="shared" si="0"/>
        <v>0</v>
      </c>
      <c r="K13" s="109">
        <f>IF($H13=2,$N13,Notice!$C$67)</f>
        <v>1083.69140625</v>
      </c>
      <c r="L13" s="109">
        <f>IF($H13=2,0,Notice!$C$66)</f>
        <v>0</v>
      </c>
      <c r="M13" s="110">
        <v>3770</v>
      </c>
      <c r="N13" s="110">
        <v>1083.69140625</v>
      </c>
    </row>
    <row r="14" spans="1:14">
      <c r="A14" s="16">
        <v>12</v>
      </c>
      <c r="B14" s="16">
        <v>12</v>
      </c>
      <c r="C14" s="2" t="s">
        <v>262</v>
      </c>
      <c r="D14" s="2">
        <v>1</v>
      </c>
      <c r="E14" s="16">
        <v>1</v>
      </c>
      <c r="F14" s="16" t="str">
        <f t="shared" si="1"/>
        <v>Allemagne</v>
      </c>
      <c r="G14" s="16">
        <f t="shared" si="2"/>
        <v>1</v>
      </c>
      <c r="H14" s="16">
        <f t="shared" si="3"/>
        <v>2</v>
      </c>
      <c r="I14" s="16" t="str">
        <f t="shared" si="4"/>
        <v>HongrieAllemagne</v>
      </c>
      <c r="J14" s="109">
        <f t="shared" si="0"/>
        <v>0</v>
      </c>
      <c r="K14" s="109">
        <f>IF($H14=2,$N14,Notice!$C$67)</f>
        <v>997.723388671875</v>
      </c>
      <c r="L14" s="109">
        <f>IF($H14=2,0,Notice!$C$66)</f>
        <v>0</v>
      </c>
      <c r="M14" s="110">
        <v>6006</v>
      </c>
      <c r="N14" s="110">
        <v>997.723388671875</v>
      </c>
    </row>
    <row r="15" spans="1:14">
      <c r="A15" s="16">
        <v>13</v>
      </c>
      <c r="B15" s="16">
        <v>13</v>
      </c>
      <c r="C15" s="2" t="s">
        <v>264</v>
      </c>
      <c r="D15" s="2">
        <v>0</v>
      </c>
      <c r="E15" s="16">
        <v>1</v>
      </c>
      <c r="F15" s="16" t="str">
        <f t="shared" si="1"/>
        <v>Allemagne</v>
      </c>
      <c r="G15" s="16">
        <f t="shared" si="2"/>
        <v>1</v>
      </c>
      <c r="H15" s="16">
        <f t="shared" si="3"/>
        <v>1</v>
      </c>
      <c r="I15" s="16" t="str">
        <f t="shared" si="4"/>
        <v>IndeAllemagne</v>
      </c>
      <c r="J15" s="109">
        <f t="shared" si="0"/>
        <v>12688</v>
      </c>
      <c r="K15" s="109">
        <f>IF($H15=2,$N15,Notice!$C$67)</f>
        <v>500</v>
      </c>
      <c r="L15" s="109">
        <f>IF($H15=2,0,Notice!$C$66)</f>
        <v>1000</v>
      </c>
      <c r="M15" s="110">
        <v>12688</v>
      </c>
      <c r="N15" s="110">
        <v>1000</v>
      </c>
    </row>
    <row r="16" spans="1:14">
      <c r="A16" s="16">
        <v>14</v>
      </c>
      <c r="B16" s="16">
        <v>14</v>
      </c>
      <c r="C16" s="2" t="s">
        <v>266</v>
      </c>
      <c r="D16" s="2">
        <v>0</v>
      </c>
      <c r="E16" s="16">
        <v>1</v>
      </c>
      <c r="F16" s="16" t="str">
        <f t="shared" si="1"/>
        <v>Allemagne</v>
      </c>
      <c r="G16" s="16">
        <f t="shared" si="2"/>
        <v>1</v>
      </c>
      <c r="H16" s="16">
        <f t="shared" si="3"/>
        <v>1</v>
      </c>
      <c r="I16" s="16" t="str">
        <f t="shared" si="4"/>
        <v>IndonésieAllemagne</v>
      </c>
      <c r="J16" s="109">
        <f t="shared" si="0"/>
        <v>16947</v>
      </c>
      <c r="K16" s="109">
        <f>IF($H16=2,$N16,Notice!$C$67)</f>
        <v>500</v>
      </c>
      <c r="L16" s="109">
        <f>IF($H16=2,0,Notice!$C$66)</f>
        <v>1000</v>
      </c>
      <c r="M16" s="110">
        <v>16947</v>
      </c>
      <c r="N16" s="110">
        <v>1000</v>
      </c>
    </row>
    <row r="17" spans="1:14">
      <c r="A17" s="16">
        <v>15</v>
      </c>
      <c r="B17" s="16">
        <v>15</v>
      </c>
      <c r="C17" s="2" t="s">
        <v>268</v>
      </c>
      <c r="D17" s="2">
        <v>1</v>
      </c>
      <c r="E17" s="16">
        <v>1</v>
      </c>
      <c r="F17" s="16" t="str">
        <f t="shared" si="1"/>
        <v>Allemagne</v>
      </c>
      <c r="G17" s="16">
        <f t="shared" si="2"/>
        <v>1</v>
      </c>
      <c r="H17" s="16">
        <f t="shared" si="3"/>
        <v>2</v>
      </c>
      <c r="I17" s="16" t="str">
        <f t="shared" si="4"/>
        <v>ItalieAllemagne</v>
      </c>
      <c r="J17" s="109">
        <f t="shared" si="0"/>
        <v>0</v>
      </c>
      <c r="K17" s="109">
        <f>IF($H17=2,$N17,Notice!$C$67)</f>
        <v>1299.9859619140625</v>
      </c>
      <c r="L17" s="109">
        <f>IF($H17=2,0,Notice!$C$66)</f>
        <v>0</v>
      </c>
      <c r="M17" s="110">
        <v>4064</v>
      </c>
      <c r="N17" s="110">
        <v>1299.9859619140625</v>
      </c>
    </row>
    <row r="18" spans="1:14">
      <c r="A18" s="16">
        <v>16</v>
      </c>
      <c r="B18" s="16">
        <v>16</v>
      </c>
      <c r="C18" s="2" t="s">
        <v>270</v>
      </c>
      <c r="D18" s="2">
        <v>0</v>
      </c>
      <c r="E18" s="16">
        <v>1</v>
      </c>
      <c r="F18" s="16" t="str">
        <f t="shared" si="1"/>
        <v>Allemagne</v>
      </c>
      <c r="G18" s="16">
        <f t="shared" si="2"/>
        <v>1</v>
      </c>
      <c r="H18" s="16">
        <f t="shared" si="3"/>
        <v>1</v>
      </c>
      <c r="I18" s="16" t="str">
        <f t="shared" si="4"/>
        <v>JaponAllemagne</v>
      </c>
      <c r="J18" s="109">
        <f t="shared" si="0"/>
        <v>21394</v>
      </c>
      <c r="K18" s="109">
        <f>IF($H18=2,$N18,Notice!$C$67)</f>
        <v>500</v>
      </c>
      <c r="L18" s="109">
        <f>IF($H18=2,0,Notice!$C$66)</f>
        <v>1000</v>
      </c>
      <c r="M18" s="110">
        <v>21394</v>
      </c>
      <c r="N18" s="110">
        <v>1000</v>
      </c>
    </row>
    <row r="19" spans="1:14">
      <c r="A19" s="16">
        <v>17</v>
      </c>
      <c r="B19" s="16">
        <v>17</v>
      </c>
      <c r="C19" s="2" t="s">
        <v>272</v>
      </c>
      <c r="D19" s="2">
        <v>0</v>
      </c>
      <c r="E19" s="16">
        <v>1</v>
      </c>
      <c r="F19" s="16" t="str">
        <f t="shared" si="1"/>
        <v>Allemagne</v>
      </c>
      <c r="G19" s="16">
        <f t="shared" si="2"/>
        <v>1</v>
      </c>
      <c r="H19" s="16">
        <f t="shared" si="3"/>
        <v>1</v>
      </c>
      <c r="I19" s="16" t="str">
        <f t="shared" si="4"/>
        <v>MarocAllemagne</v>
      </c>
      <c r="J19" s="109">
        <f t="shared" si="0"/>
        <v>2668</v>
      </c>
      <c r="K19" s="109">
        <f>IF($H19=2,$N19,Notice!$C$67)</f>
        <v>500</v>
      </c>
      <c r="L19" s="109">
        <f>IF($H19=2,0,Notice!$C$66)</f>
        <v>1000</v>
      </c>
      <c r="M19" s="110">
        <v>2668</v>
      </c>
      <c r="N19" s="110">
        <v>1000</v>
      </c>
    </row>
    <row r="20" spans="1:14">
      <c r="A20" s="16">
        <v>18</v>
      </c>
      <c r="B20" s="16">
        <v>18</v>
      </c>
      <c r="C20" s="2" t="s">
        <v>274</v>
      </c>
      <c r="D20" s="2">
        <v>0</v>
      </c>
      <c r="E20" s="16">
        <v>1</v>
      </c>
      <c r="F20" s="16" t="str">
        <f t="shared" si="1"/>
        <v>Allemagne</v>
      </c>
      <c r="G20" s="16">
        <f t="shared" si="2"/>
        <v>1</v>
      </c>
      <c r="H20" s="16">
        <f t="shared" si="3"/>
        <v>1</v>
      </c>
      <c r="I20" s="16" t="str">
        <f t="shared" si="4"/>
        <v>MexiqueAllemagne</v>
      </c>
      <c r="J20" s="109">
        <f t="shared" si="0"/>
        <v>10256</v>
      </c>
      <c r="K20" s="109">
        <f>IF($H20=2,$N20,Notice!$C$67)</f>
        <v>500</v>
      </c>
      <c r="L20" s="109">
        <f>IF($H20=2,0,Notice!$C$66)</f>
        <v>1000</v>
      </c>
      <c r="M20" s="110">
        <v>10256</v>
      </c>
      <c r="N20" s="110">
        <v>1000</v>
      </c>
    </row>
    <row r="21" spans="1:14">
      <c r="A21" s="16">
        <v>19</v>
      </c>
      <c r="B21" s="16">
        <v>19</v>
      </c>
      <c r="C21" s="2" t="s">
        <v>276</v>
      </c>
      <c r="D21" s="2">
        <v>1</v>
      </c>
      <c r="E21" s="16">
        <v>1</v>
      </c>
      <c r="F21" s="16" t="str">
        <f t="shared" si="1"/>
        <v>Allemagne</v>
      </c>
      <c r="G21" s="16">
        <f t="shared" si="2"/>
        <v>1</v>
      </c>
      <c r="H21" s="16">
        <f t="shared" si="3"/>
        <v>2</v>
      </c>
      <c r="I21" s="16" t="str">
        <f t="shared" si="4"/>
        <v>PologneAllemagne</v>
      </c>
      <c r="J21" s="109">
        <f t="shared" si="0"/>
        <v>0</v>
      </c>
      <c r="K21" s="109">
        <f>IF($H21=2,$N21,Notice!$C$67)</f>
        <v>723.5111083984375</v>
      </c>
      <c r="L21" s="109">
        <f>IF($H21=2,0,Notice!$C$66)</f>
        <v>0</v>
      </c>
      <c r="M21" s="110">
        <v>1167</v>
      </c>
      <c r="N21" s="110">
        <v>723.5111083984375</v>
      </c>
    </row>
    <row r="22" spans="1:14">
      <c r="A22" s="16">
        <v>20</v>
      </c>
      <c r="B22" s="16">
        <v>20</v>
      </c>
      <c r="C22" s="2" t="s">
        <v>278</v>
      </c>
      <c r="D22" s="2">
        <v>1</v>
      </c>
      <c r="E22" s="16">
        <v>1</v>
      </c>
      <c r="F22" s="16" t="str">
        <f t="shared" si="1"/>
        <v>Allemagne</v>
      </c>
      <c r="G22" s="16">
        <f t="shared" si="2"/>
        <v>1</v>
      </c>
      <c r="H22" s="16">
        <f t="shared" si="3"/>
        <v>2</v>
      </c>
      <c r="I22" s="16" t="str">
        <f t="shared" si="4"/>
        <v>PortugalAllemagne</v>
      </c>
      <c r="J22" s="109">
        <f t="shared" si="0"/>
        <v>0</v>
      </c>
      <c r="K22" s="109">
        <f>IF($H22=2,$N22,Notice!$C$67)</f>
        <v>2370.905517578125</v>
      </c>
      <c r="L22" s="109">
        <f>IF($H22=2,0,Notice!$C$66)</f>
        <v>0</v>
      </c>
      <c r="M22" s="110">
        <v>2035</v>
      </c>
      <c r="N22" s="110">
        <v>2370.905517578125</v>
      </c>
    </row>
    <row r="23" spans="1:14">
      <c r="A23" s="16">
        <v>21</v>
      </c>
      <c r="B23" s="16">
        <v>21</v>
      </c>
      <c r="C23" s="2" t="s">
        <v>279</v>
      </c>
      <c r="D23" s="2">
        <v>1</v>
      </c>
      <c r="E23" s="16">
        <v>1</v>
      </c>
      <c r="F23" s="16" t="str">
        <f t="shared" si="1"/>
        <v>Allemagne</v>
      </c>
      <c r="G23" s="16">
        <f t="shared" si="2"/>
        <v>1</v>
      </c>
      <c r="H23" s="16">
        <f t="shared" si="3"/>
        <v>2</v>
      </c>
      <c r="I23" s="16" t="str">
        <f t="shared" si="4"/>
        <v>République tchèqueAllemagne</v>
      </c>
      <c r="J23" s="109">
        <f t="shared" si="0"/>
        <v>0</v>
      </c>
      <c r="K23" s="109">
        <f>IF($H23=2,$N23,Notice!$C$67)</f>
        <v>515.43280029296875</v>
      </c>
      <c r="L23" s="109">
        <f>IF($H23=2,0,Notice!$C$66)</f>
        <v>0</v>
      </c>
      <c r="M23" s="110">
        <v>24000</v>
      </c>
      <c r="N23" s="110">
        <v>515.43280029296875</v>
      </c>
    </row>
    <row r="24" spans="1:14">
      <c r="A24" s="16">
        <v>22</v>
      </c>
      <c r="B24" s="16">
        <v>22</v>
      </c>
      <c r="C24" s="2" t="s">
        <v>280</v>
      </c>
      <c r="D24" s="2">
        <v>1</v>
      </c>
      <c r="E24" s="16">
        <v>1</v>
      </c>
      <c r="F24" s="16" t="str">
        <f t="shared" si="1"/>
        <v>Allemagne</v>
      </c>
      <c r="G24" s="16">
        <f t="shared" si="2"/>
        <v>1</v>
      </c>
      <c r="H24" s="16">
        <f t="shared" si="3"/>
        <v>2</v>
      </c>
      <c r="I24" s="16" t="str">
        <f t="shared" si="4"/>
        <v>Royaume-UniAllemagne</v>
      </c>
      <c r="J24" s="109">
        <f t="shared" si="0"/>
        <v>0</v>
      </c>
      <c r="K24" s="109">
        <f>IF($H24=2,$N24,Notice!$C$67)</f>
        <v>1419.432861328125</v>
      </c>
      <c r="L24" s="109">
        <f>IF($H24=2,0,Notice!$C$66)</f>
        <v>0</v>
      </c>
      <c r="M24" s="110">
        <v>540</v>
      </c>
      <c r="N24" s="110">
        <v>1419.432861328125</v>
      </c>
    </row>
    <row r="25" spans="1:14">
      <c r="A25" s="16">
        <v>23</v>
      </c>
      <c r="B25" s="16">
        <v>23</v>
      </c>
      <c r="C25" s="2" t="s">
        <v>281</v>
      </c>
      <c r="D25" s="2">
        <v>1</v>
      </c>
      <c r="E25" s="16">
        <v>1</v>
      </c>
      <c r="F25" s="16" t="str">
        <f t="shared" si="1"/>
        <v>Allemagne</v>
      </c>
      <c r="G25" s="16">
        <f t="shared" si="2"/>
        <v>1</v>
      </c>
      <c r="H25" s="16">
        <f t="shared" si="3"/>
        <v>2</v>
      </c>
      <c r="I25" s="16" t="str">
        <f t="shared" si="4"/>
        <v>SlovaquieAllemagne</v>
      </c>
      <c r="J25" s="109">
        <f t="shared" si="0"/>
        <v>0</v>
      </c>
      <c r="K25" s="109">
        <f>IF($H25=2,$N25,Notice!$C$67)</f>
        <v>991.95220947265625</v>
      </c>
      <c r="L25" s="109">
        <f>IF($H25=2,0,Notice!$C$66)</f>
        <v>0</v>
      </c>
      <c r="M25" s="110">
        <v>6006</v>
      </c>
      <c r="N25" s="110">
        <v>991.95220947265625</v>
      </c>
    </row>
    <row r="26" spans="1:14">
      <c r="A26" s="16">
        <v>24</v>
      </c>
      <c r="B26" s="16">
        <v>24</v>
      </c>
      <c r="C26" s="2" t="s">
        <v>282</v>
      </c>
      <c r="D26" s="2">
        <v>1</v>
      </c>
      <c r="E26" s="16">
        <v>1</v>
      </c>
      <c r="F26" s="16" t="str">
        <f t="shared" si="1"/>
        <v>Allemagne</v>
      </c>
      <c r="G26" s="16">
        <f t="shared" si="2"/>
        <v>1</v>
      </c>
      <c r="H26" s="16">
        <f t="shared" si="3"/>
        <v>2</v>
      </c>
      <c r="I26" s="16" t="str">
        <f t="shared" si="4"/>
        <v>SlovénieAllemagne</v>
      </c>
      <c r="J26" s="109">
        <f t="shared" si="0"/>
        <v>0</v>
      </c>
      <c r="K26" s="109">
        <f>IF($H26=2,$N26,Notice!$C$67)</f>
        <v>847.2537841796875</v>
      </c>
      <c r="L26" s="109">
        <f>IF($H26=2,0,Notice!$C$66)</f>
        <v>0</v>
      </c>
      <c r="M26" s="110">
        <v>6006</v>
      </c>
      <c r="N26" s="110">
        <v>847.2537841796875</v>
      </c>
    </row>
    <row r="27" spans="1:14">
      <c r="A27" s="16">
        <v>25</v>
      </c>
      <c r="B27" s="16">
        <v>25</v>
      </c>
      <c r="C27" s="2" t="s">
        <v>284</v>
      </c>
      <c r="D27" s="2">
        <v>0</v>
      </c>
      <c r="E27" s="16">
        <v>1</v>
      </c>
      <c r="F27" s="16" t="str">
        <f t="shared" si="1"/>
        <v>Allemagne</v>
      </c>
      <c r="G27" s="16">
        <f t="shared" si="2"/>
        <v>1</v>
      </c>
      <c r="H27" s="16">
        <f t="shared" si="3"/>
        <v>1</v>
      </c>
      <c r="I27" s="16" t="str">
        <f t="shared" si="4"/>
        <v>TurquieAllemagne</v>
      </c>
      <c r="J27" s="109">
        <f t="shared" si="0"/>
        <v>5920</v>
      </c>
      <c r="K27" s="109">
        <f>IF($H27=2,$N27,Notice!$C$67)</f>
        <v>500</v>
      </c>
      <c r="L27" s="109">
        <f>IF($H27=2,0,Notice!$C$66)</f>
        <v>1000</v>
      </c>
      <c r="M27" s="110">
        <v>5920</v>
      </c>
      <c r="N27" s="110">
        <v>1000</v>
      </c>
    </row>
    <row r="28" spans="1:14">
      <c r="A28" s="16">
        <v>26</v>
      </c>
      <c r="B28" s="16">
        <v>26</v>
      </c>
      <c r="C28" s="2" t="s">
        <v>285</v>
      </c>
      <c r="D28" s="2">
        <v>0</v>
      </c>
      <c r="E28" s="16">
        <v>1</v>
      </c>
      <c r="F28" s="16" t="str">
        <f t="shared" si="1"/>
        <v>Allemagne</v>
      </c>
      <c r="G28" s="16">
        <f t="shared" si="2"/>
        <v>1</v>
      </c>
      <c r="H28" s="16">
        <f t="shared" si="3"/>
        <v>1</v>
      </c>
      <c r="I28" s="16" t="str">
        <f t="shared" si="4"/>
        <v>VietnamAllemagne</v>
      </c>
      <c r="J28" s="109">
        <f t="shared" si="0"/>
        <v>17590</v>
      </c>
      <c r="K28" s="109">
        <f>IF($H28=2,$N28,Notice!$C$67)</f>
        <v>500</v>
      </c>
      <c r="L28" s="109">
        <f>IF($H28=2,0,Notice!$C$66)</f>
        <v>1000</v>
      </c>
      <c r="M28" s="110">
        <v>17590</v>
      </c>
      <c r="N28" s="110">
        <v>1000</v>
      </c>
    </row>
    <row r="29" spans="1:14">
      <c r="A29" s="16">
        <v>28</v>
      </c>
      <c r="B29" s="16">
        <v>28</v>
      </c>
      <c r="C29" s="2" t="s">
        <v>287</v>
      </c>
      <c r="D29" s="2">
        <v>1</v>
      </c>
      <c r="E29" s="16">
        <v>1</v>
      </c>
      <c r="F29" s="16" t="str">
        <f t="shared" si="1"/>
        <v>Allemagne</v>
      </c>
      <c r="G29" s="16">
        <f t="shared" si="2"/>
        <v>1</v>
      </c>
      <c r="H29" s="16">
        <f t="shared" si="3"/>
        <v>2</v>
      </c>
      <c r="I29" s="16" t="str">
        <f t="shared" si="4"/>
        <v>Autres pays d’EuropeAllemagne</v>
      </c>
      <c r="J29" s="109">
        <f t="shared" si="0"/>
        <v>0</v>
      </c>
      <c r="K29" s="109">
        <f>IF($H29=2,$N29,Notice!$C$67)</f>
        <v>723.5111083984375</v>
      </c>
      <c r="L29" s="109">
        <f>IF($H29=2,0,Notice!$C$66)</f>
        <v>0</v>
      </c>
      <c r="M29" s="110">
        <v>1167</v>
      </c>
      <c r="N29" s="110">
        <v>723.5111083984375</v>
      </c>
    </row>
    <row r="30" spans="1:14">
      <c r="A30" s="16">
        <v>29</v>
      </c>
      <c r="B30" s="16">
        <v>29</v>
      </c>
      <c r="C30" s="2" t="s">
        <v>501</v>
      </c>
      <c r="D30" s="2">
        <v>0</v>
      </c>
      <c r="E30" s="16">
        <v>1</v>
      </c>
      <c r="F30" s="16" t="str">
        <f t="shared" si="1"/>
        <v>Allemagne</v>
      </c>
      <c r="G30" s="16">
        <f t="shared" si="2"/>
        <v>1</v>
      </c>
      <c r="H30" s="16">
        <f t="shared" si="3"/>
        <v>1</v>
      </c>
      <c r="I30" s="16" t="str">
        <f t="shared" si="4"/>
        <v>Amérique du NordAllemagne</v>
      </c>
      <c r="J30" s="109">
        <f t="shared" si="0"/>
        <v>8323</v>
      </c>
      <c r="K30" s="109">
        <f>IF($H30=2,$N30,Notice!$C$67)</f>
        <v>500</v>
      </c>
      <c r="L30" s="109">
        <f>IF($H30=2,0,Notice!$C$66)</f>
        <v>1000</v>
      </c>
      <c r="M30" s="110">
        <v>8323</v>
      </c>
      <c r="N30" s="110">
        <v>1000</v>
      </c>
    </row>
    <row r="31" spans="1:14">
      <c r="A31" s="16">
        <v>30</v>
      </c>
      <c r="B31" s="16">
        <v>30</v>
      </c>
      <c r="C31" s="2" t="s">
        <v>502</v>
      </c>
      <c r="D31" s="2">
        <v>0</v>
      </c>
      <c r="E31" s="16">
        <v>1</v>
      </c>
      <c r="F31" s="16" t="str">
        <f t="shared" si="1"/>
        <v>Allemagne</v>
      </c>
      <c r="G31" s="16">
        <f t="shared" si="2"/>
        <v>1</v>
      </c>
      <c r="H31" s="16">
        <f t="shared" si="3"/>
        <v>1</v>
      </c>
      <c r="I31" s="16" t="str">
        <f t="shared" si="4"/>
        <v>Amérique du SudAllemagne</v>
      </c>
      <c r="J31" s="109">
        <f t="shared" si="0"/>
        <v>10410</v>
      </c>
      <c r="K31" s="109">
        <f>IF($H31=2,$N31,Notice!$C$67)</f>
        <v>500</v>
      </c>
      <c r="L31" s="109">
        <f>IF($H31=2,0,Notice!$C$66)</f>
        <v>1000</v>
      </c>
      <c r="M31" s="110">
        <v>10410</v>
      </c>
      <c r="N31" s="110">
        <v>1000</v>
      </c>
    </row>
    <row r="32" spans="1:14">
      <c r="A32" s="16">
        <v>31</v>
      </c>
      <c r="B32" s="16">
        <v>31</v>
      </c>
      <c r="C32" s="2" t="s">
        <v>503</v>
      </c>
      <c r="D32" s="2">
        <v>0</v>
      </c>
      <c r="E32" s="16">
        <v>1</v>
      </c>
      <c r="F32" s="16" t="str">
        <f t="shared" si="1"/>
        <v>Allemagne</v>
      </c>
      <c r="G32" s="16">
        <f t="shared" si="2"/>
        <v>1</v>
      </c>
      <c r="H32" s="16">
        <f t="shared" si="3"/>
        <v>1</v>
      </c>
      <c r="I32" s="16" t="str">
        <f t="shared" si="4"/>
        <v>CC du GolfeAllemagne</v>
      </c>
      <c r="J32" s="109">
        <f t="shared" si="0"/>
        <v>8294</v>
      </c>
      <c r="K32" s="109">
        <f>IF($H32=2,$N32,Notice!$C$67)</f>
        <v>500</v>
      </c>
      <c r="L32" s="109">
        <f>IF($H32=2,0,Notice!$C$66)</f>
        <v>1000</v>
      </c>
      <c r="M32" s="110">
        <v>8294</v>
      </c>
      <c r="N32" s="110">
        <v>1000</v>
      </c>
    </row>
    <row r="33" spans="1:14">
      <c r="A33" s="16">
        <v>32</v>
      </c>
      <c r="B33" s="16">
        <v>32</v>
      </c>
      <c r="C33" s="2" t="s">
        <v>156</v>
      </c>
      <c r="D33" s="2">
        <v>0</v>
      </c>
      <c r="E33" s="16">
        <v>1</v>
      </c>
      <c r="F33" s="16" t="str">
        <f t="shared" si="1"/>
        <v>Allemagne</v>
      </c>
      <c r="G33" s="16">
        <f t="shared" si="2"/>
        <v>1</v>
      </c>
      <c r="H33" s="16">
        <f t="shared" si="3"/>
        <v>1</v>
      </c>
      <c r="I33" s="16" t="str">
        <f t="shared" si="4"/>
        <v>AutreAllemagne</v>
      </c>
      <c r="J33" s="109">
        <f t="shared" si="0"/>
        <v>24000</v>
      </c>
      <c r="K33" s="109">
        <f>IF($H33=2,$N33,Notice!$C$67)</f>
        <v>500</v>
      </c>
      <c r="L33" s="109">
        <f>IF($H33=2,0,Notice!$C$66)</f>
        <v>1000</v>
      </c>
      <c r="M33" s="110">
        <v>24000</v>
      </c>
      <c r="N33" s="110">
        <v>1000</v>
      </c>
    </row>
    <row r="34" spans="1:14">
      <c r="A34" s="16">
        <v>33</v>
      </c>
      <c r="B34" s="16">
        <v>33</v>
      </c>
      <c r="C34" s="2" t="s">
        <v>289</v>
      </c>
      <c r="D34" s="2">
        <v>0</v>
      </c>
      <c r="E34" s="16">
        <v>1</v>
      </c>
      <c r="F34" s="16" t="str">
        <f t="shared" si="1"/>
        <v>Allemagne</v>
      </c>
      <c r="G34" s="16">
        <f t="shared" si="2"/>
        <v>1</v>
      </c>
      <c r="H34" s="16">
        <f t="shared" si="3"/>
        <v>1</v>
      </c>
      <c r="I34" s="16" t="str">
        <f t="shared" si="4"/>
        <v>Autres pays d’AmériqueAllemagne</v>
      </c>
      <c r="J34" s="109">
        <f t="shared" si="0"/>
        <v>7179</v>
      </c>
      <c r="K34" s="109">
        <f>IF($H34=2,$N34,Notice!$C$67)</f>
        <v>500</v>
      </c>
      <c r="L34" s="109">
        <f>IF($H34=2,0,Notice!$C$66)</f>
        <v>1000</v>
      </c>
      <c r="M34" s="110">
        <v>7179</v>
      </c>
      <c r="N34" s="110">
        <v>1000</v>
      </c>
    </row>
    <row r="35" spans="1:14">
      <c r="A35" s="16">
        <v>34</v>
      </c>
      <c r="B35" s="16">
        <f>B4</f>
        <v>1</v>
      </c>
      <c r="C35" s="11" t="str">
        <f>LOOKUP($B35,$B$4:$B$34,C$4:C$34)</f>
        <v>Allemagne</v>
      </c>
      <c r="D35" s="2">
        <f>LOOKUP($B35,$B$4:$B$34,D$4:D$34)</f>
        <v>1</v>
      </c>
      <c r="E35" s="16">
        <f>E4+1</f>
        <v>2</v>
      </c>
      <c r="F35" s="16" t="str">
        <f t="shared" si="1"/>
        <v>Autriche</v>
      </c>
      <c r="G35" s="16">
        <f t="shared" si="2"/>
        <v>1</v>
      </c>
      <c r="H35" s="16">
        <f t="shared" si="3"/>
        <v>2</v>
      </c>
      <c r="I35" s="16" t="str">
        <f t="shared" si="4"/>
        <v>AllemagneAutriche</v>
      </c>
      <c r="J35" s="109">
        <f t="shared" si="0"/>
        <v>0</v>
      </c>
      <c r="K35" s="109">
        <f>IF($H35=2,$N35,Notice!$C$67)</f>
        <v>658.68560791015625</v>
      </c>
      <c r="L35" s="109">
        <f>IF($H35=2,0,Notice!$C$66)</f>
        <v>0</v>
      </c>
      <c r="M35" s="110">
        <v>6006</v>
      </c>
      <c r="N35" s="110">
        <v>658.68560791015625</v>
      </c>
    </row>
    <row r="36" spans="1:14">
      <c r="A36" s="16">
        <v>35</v>
      </c>
      <c r="B36" s="16">
        <f t="shared" ref="B36:B99" si="5">B5</f>
        <v>2</v>
      </c>
      <c r="C36" s="11" t="str">
        <f t="shared" ref="C36:D99" si="6">LOOKUP($B36,$B$4:$B$34,C$4:C$34)</f>
        <v>Autriche</v>
      </c>
      <c r="D36" s="2">
        <f t="shared" si="6"/>
        <v>1</v>
      </c>
      <c r="E36" s="16">
        <f t="shared" ref="E36:E99" si="7">E5+1</f>
        <v>2</v>
      </c>
      <c r="F36" s="16" t="str">
        <f t="shared" si="1"/>
        <v>Autriche</v>
      </c>
      <c r="G36" s="16">
        <f t="shared" si="2"/>
        <v>1</v>
      </c>
      <c r="H36" s="16">
        <f t="shared" si="3"/>
        <v>2</v>
      </c>
      <c r="I36" s="16" t="str">
        <f t="shared" si="4"/>
        <v>AutricheAutriche</v>
      </c>
      <c r="J36" s="109">
        <f t="shared" si="0"/>
        <v>0</v>
      </c>
      <c r="K36" s="109">
        <f>IF($H36=2,$N36,Notice!$C$67)</f>
        <v>0</v>
      </c>
      <c r="L36" s="109">
        <f>IF($H36=2,0,Notice!$C$66)</f>
        <v>0</v>
      </c>
      <c r="M36" s="110">
        <v>0</v>
      </c>
      <c r="N36" s="110">
        <v>0</v>
      </c>
    </row>
    <row r="37" spans="1:14">
      <c r="A37" s="16">
        <v>36</v>
      </c>
      <c r="B37" s="16">
        <f t="shared" si="5"/>
        <v>3</v>
      </c>
      <c r="C37" s="11" t="str">
        <f t="shared" si="6"/>
        <v>Belgique</v>
      </c>
      <c r="D37" s="2">
        <f t="shared" si="6"/>
        <v>1</v>
      </c>
      <c r="E37" s="16">
        <f t="shared" si="7"/>
        <v>2</v>
      </c>
      <c r="F37" s="16" t="str">
        <f t="shared" si="1"/>
        <v>Autriche</v>
      </c>
      <c r="G37" s="16">
        <f t="shared" si="2"/>
        <v>1</v>
      </c>
      <c r="H37" s="16">
        <f t="shared" si="3"/>
        <v>2</v>
      </c>
      <c r="I37" s="16" t="str">
        <f t="shared" si="4"/>
        <v>BelgiqueAutriche</v>
      </c>
      <c r="J37" s="109">
        <f t="shared" si="0"/>
        <v>0</v>
      </c>
      <c r="K37" s="109">
        <f>IF($H37=2,$N37,Notice!$C$67)</f>
        <v>967.3538818359375</v>
      </c>
      <c r="L37" s="109">
        <f>IF($H37=2,0,Notice!$C$66)</f>
        <v>0</v>
      </c>
      <c r="M37" s="110">
        <v>5704</v>
      </c>
      <c r="N37" s="110">
        <v>967.3538818359375</v>
      </c>
    </row>
    <row r="38" spans="1:14">
      <c r="A38" s="16">
        <v>37</v>
      </c>
      <c r="B38" s="16">
        <f t="shared" si="5"/>
        <v>4</v>
      </c>
      <c r="C38" s="11" t="str">
        <f t="shared" si="6"/>
        <v>Brésil</v>
      </c>
      <c r="D38" s="2">
        <f t="shared" si="6"/>
        <v>0</v>
      </c>
      <c r="E38" s="16">
        <f t="shared" si="7"/>
        <v>2</v>
      </c>
      <c r="F38" s="16" t="str">
        <f t="shared" si="1"/>
        <v>Autriche</v>
      </c>
      <c r="G38" s="16">
        <f t="shared" si="2"/>
        <v>1</v>
      </c>
      <c r="H38" s="16">
        <f t="shared" si="3"/>
        <v>1</v>
      </c>
      <c r="I38" s="16" t="str">
        <f t="shared" si="4"/>
        <v>BrésilAutriche</v>
      </c>
      <c r="J38" s="109">
        <f t="shared" si="0"/>
        <v>12132</v>
      </c>
      <c r="K38" s="109">
        <f>IF($H38=2,$N38,Notice!$C$67)</f>
        <v>500</v>
      </c>
      <c r="L38" s="109">
        <f>IF($H38=2,0,Notice!$C$66)</f>
        <v>1000</v>
      </c>
      <c r="M38" s="110">
        <v>12132</v>
      </c>
      <c r="N38" s="110">
        <v>1000</v>
      </c>
    </row>
    <row r="39" spans="1:14">
      <c r="A39" s="16">
        <v>38</v>
      </c>
      <c r="B39" s="16">
        <f t="shared" si="5"/>
        <v>5</v>
      </c>
      <c r="C39" s="11" t="str">
        <f t="shared" si="6"/>
        <v>Chine</v>
      </c>
      <c r="D39" s="2">
        <f t="shared" si="6"/>
        <v>0</v>
      </c>
      <c r="E39" s="16">
        <f t="shared" si="7"/>
        <v>2</v>
      </c>
      <c r="F39" s="16" t="str">
        <f t="shared" si="1"/>
        <v>Autriche</v>
      </c>
      <c r="G39" s="16">
        <f t="shared" si="2"/>
        <v>1</v>
      </c>
      <c r="H39" s="16">
        <f t="shared" si="3"/>
        <v>1</v>
      </c>
      <c r="I39" s="16" t="str">
        <f t="shared" si="4"/>
        <v>ChineAutriche</v>
      </c>
      <c r="J39" s="109">
        <f t="shared" si="0"/>
        <v>15306</v>
      </c>
      <c r="K39" s="109">
        <f>IF($H39=2,$N39,Notice!$C$67)</f>
        <v>500</v>
      </c>
      <c r="L39" s="109">
        <f>IF($H39=2,0,Notice!$C$66)</f>
        <v>1000</v>
      </c>
      <c r="M39" s="110">
        <v>15306</v>
      </c>
      <c r="N39" s="110">
        <v>1000</v>
      </c>
    </row>
    <row r="40" spans="1:14">
      <c r="A40" s="16">
        <v>40</v>
      </c>
      <c r="B40" s="16">
        <f t="shared" si="5"/>
        <v>6</v>
      </c>
      <c r="C40" s="11" t="str">
        <f t="shared" si="6"/>
        <v>Corée du Sud</v>
      </c>
      <c r="D40" s="2">
        <f t="shared" si="6"/>
        <v>0</v>
      </c>
      <c r="E40" s="16">
        <f t="shared" si="7"/>
        <v>2</v>
      </c>
      <c r="F40" s="16" t="str">
        <f t="shared" si="1"/>
        <v>Autriche</v>
      </c>
      <c r="G40" s="16">
        <f t="shared" si="2"/>
        <v>1</v>
      </c>
      <c r="H40" s="16">
        <f t="shared" si="3"/>
        <v>1</v>
      </c>
      <c r="I40" s="16" t="str">
        <f t="shared" si="4"/>
        <v>Corée du SudAutriche</v>
      </c>
      <c r="J40" s="109">
        <f t="shared" si="0"/>
        <v>16048</v>
      </c>
      <c r="K40" s="109">
        <f>IF($H40=2,$N40,Notice!$C$67)</f>
        <v>500</v>
      </c>
      <c r="L40" s="109">
        <f>IF($H40=2,0,Notice!$C$66)</f>
        <v>1000</v>
      </c>
      <c r="M40" s="110">
        <v>16048</v>
      </c>
      <c r="N40" s="110">
        <v>1000</v>
      </c>
    </row>
    <row r="41" spans="1:14">
      <c r="A41" s="16">
        <v>41</v>
      </c>
      <c r="B41" s="16">
        <f t="shared" si="5"/>
        <v>7</v>
      </c>
      <c r="C41" s="11" t="str">
        <f t="shared" si="6"/>
        <v>Espagne</v>
      </c>
      <c r="D41" s="2">
        <f t="shared" si="6"/>
        <v>1</v>
      </c>
      <c r="E41" s="16">
        <f t="shared" si="7"/>
        <v>2</v>
      </c>
      <c r="F41" s="16" t="str">
        <f t="shared" si="1"/>
        <v>Autriche</v>
      </c>
      <c r="G41" s="16">
        <f t="shared" si="2"/>
        <v>1</v>
      </c>
      <c r="H41" s="16">
        <f t="shared" si="3"/>
        <v>2</v>
      </c>
      <c r="I41" s="16" t="str">
        <f t="shared" si="4"/>
        <v>EspagneAutriche</v>
      </c>
      <c r="J41" s="109">
        <f t="shared" si="0"/>
        <v>0</v>
      </c>
      <c r="K41" s="109">
        <f>IF($H41=2,$N41,Notice!$C$67)</f>
        <v>2490.411865234375</v>
      </c>
      <c r="L41" s="109">
        <f>IF($H41=2,0,Notice!$C$66)</f>
        <v>0</v>
      </c>
      <c r="M41" s="110">
        <v>3132</v>
      </c>
      <c r="N41" s="110">
        <v>2490.411865234375</v>
      </c>
    </row>
    <row r="42" spans="1:14">
      <c r="A42" s="16">
        <v>42</v>
      </c>
      <c r="B42" s="16">
        <f t="shared" si="5"/>
        <v>8</v>
      </c>
      <c r="C42" s="11" t="str">
        <f t="shared" si="6"/>
        <v>États-Unis</v>
      </c>
      <c r="D42" s="2">
        <f t="shared" si="6"/>
        <v>0</v>
      </c>
      <c r="E42" s="16">
        <f t="shared" si="7"/>
        <v>2</v>
      </c>
      <c r="F42" s="16" t="str">
        <f t="shared" si="1"/>
        <v>Autriche</v>
      </c>
      <c r="G42" s="16">
        <f t="shared" si="2"/>
        <v>1</v>
      </c>
      <c r="H42" s="16">
        <f t="shared" si="3"/>
        <v>1</v>
      </c>
      <c r="I42" s="16" t="str">
        <f t="shared" si="4"/>
        <v>États-UnisAutriche</v>
      </c>
      <c r="J42" s="109">
        <f t="shared" si="0"/>
        <v>11909</v>
      </c>
      <c r="K42" s="109">
        <f>IF($H42=2,$N42,Notice!$C$67)</f>
        <v>500</v>
      </c>
      <c r="L42" s="109">
        <f>IF($H42=2,0,Notice!$C$66)</f>
        <v>1000</v>
      </c>
      <c r="M42" s="110">
        <v>11909</v>
      </c>
      <c r="N42" s="110">
        <v>1000</v>
      </c>
    </row>
    <row r="43" spans="1:14">
      <c r="A43" s="16">
        <v>43</v>
      </c>
      <c r="B43" s="16">
        <f t="shared" si="5"/>
        <v>9</v>
      </c>
      <c r="C43" s="11" t="str">
        <f t="shared" si="6"/>
        <v>Finlande</v>
      </c>
      <c r="D43" s="2">
        <f t="shared" si="6"/>
        <v>1</v>
      </c>
      <c r="E43" s="16">
        <f t="shared" si="7"/>
        <v>2</v>
      </c>
      <c r="F43" s="16" t="str">
        <f t="shared" si="1"/>
        <v>Autriche</v>
      </c>
      <c r="G43" s="16">
        <f t="shared" si="2"/>
        <v>1</v>
      </c>
      <c r="H43" s="16">
        <f t="shared" si="3"/>
        <v>2</v>
      </c>
      <c r="I43" s="16" t="str">
        <f t="shared" si="4"/>
        <v>FinlandeAutriche</v>
      </c>
      <c r="J43" s="109">
        <f t="shared" si="0"/>
        <v>0</v>
      </c>
      <c r="K43" s="109">
        <f>IF($H43=2,$N43,Notice!$C$67)</f>
        <v>3516.1279296875</v>
      </c>
      <c r="L43" s="109">
        <f>IF($H43=2,0,Notice!$C$66)</f>
        <v>0</v>
      </c>
      <c r="M43" s="110">
        <v>7416</v>
      </c>
      <c r="N43" s="110">
        <v>3516.1279296875</v>
      </c>
    </row>
    <row r="44" spans="1:14">
      <c r="A44" s="16">
        <v>44</v>
      </c>
      <c r="B44" s="16">
        <f t="shared" si="5"/>
        <v>11</v>
      </c>
      <c r="C44" s="11" t="str">
        <f t="shared" si="6"/>
        <v>France</v>
      </c>
      <c r="D44" s="2">
        <f t="shared" si="6"/>
        <v>1</v>
      </c>
      <c r="E44" s="16">
        <f t="shared" si="7"/>
        <v>2</v>
      </c>
      <c r="F44" s="16" t="str">
        <f t="shared" si="1"/>
        <v>Autriche</v>
      </c>
      <c r="G44" s="16">
        <f t="shared" si="2"/>
        <v>1</v>
      </c>
      <c r="H44" s="16">
        <f t="shared" si="3"/>
        <v>2</v>
      </c>
      <c r="I44" s="16" t="str">
        <f t="shared" si="4"/>
        <v>FranceAutriche</v>
      </c>
      <c r="J44" s="109">
        <f t="shared" si="0"/>
        <v>0</v>
      </c>
      <c r="K44" s="109">
        <f>IF($H44=2,$N44,Notice!$C$67)</f>
        <v>1265.737548828125</v>
      </c>
      <c r="L44" s="109">
        <f>IF($H44=2,0,Notice!$C$66)</f>
        <v>0</v>
      </c>
      <c r="M44" s="110">
        <v>1976</v>
      </c>
      <c r="N44" s="110">
        <v>1265.737548828125</v>
      </c>
    </row>
    <row r="45" spans="1:14">
      <c r="A45" s="16">
        <v>45</v>
      </c>
      <c r="B45" s="16">
        <f t="shared" si="5"/>
        <v>12</v>
      </c>
      <c r="C45" s="11" t="str">
        <f t="shared" si="6"/>
        <v>Hongrie</v>
      </c>
      <c r="D45" s="2">
        <f t="shared" si="6"/>
        <v>1</v>
      </c>
      <c r="E45" s="16">
        <f t="shared" si="7"/>
        <v>2</v>
      </c>
      <c r="F45" s="16" t="str">
        <f t="shared" si="1"/>
        <v>Autriche</v>
      </c>
      <c r="G45" s="16">
        <f t="shared" si="2"/>
        <v>1</v>
      </c>
      <c r="H45" s="16">
        <f t="shared" si="3"/>
        <v>2</v>
      </c>
      <c r="I45" s="16" t="str">
        <f t="shared" si="4"/>
        <v>HongrieAutriche</v>
      </c>
      <c r="J45" s="109">
        <f t="shared" si="0"/>
        <v>0</v>
      </c>
      <c r="K45" s="109">
        <f>IF($H45=2,$N45,Notice!$C$67)</f>
        <v>528.91912841796875</v>
      </c>
      <c r="L45" s="109">
        <f>IF($H45=2,0,Notice!$C$66)</f>
        <v>0</v>
      </c>
      <c r="M45" s="110">
        <v>24000</v>
      </c>
      <c r="N45" s="110">
        <v>528.91912841796875</v>
      </c>
    </row>
    <row r="46" spans="1:14">
      <c r="A46" s="16">
        <v>46</v>
      </c>
      <c r="B46" s="16">
        <f t="shared" si="5"/>
        <v>13</v>
      </c>
      <c r="C46" s="11" t="str">
        <f t="shared" si="6"/>
        <v>Inde</v>
      </c>
      <c r="D46" s="2">
        <f t="shared" si="6"/>
        <v>0</v>
      </c>
      <c r="E46" s="16">
        <f t="shared" si="7"/>
        <v>2</v>
      </c>
      <c r="F46" s="16" t="str">
        <f t="shared" si="1"/>
        <v>Autriche</v>
      </c>
      <c r="G46" s="16">
        <f t="shared" si="2"/>
        <v>1</v>
      </c>
      <c r="H46" s="16">
        <f t="shared" si="3"/>
        <v>1</v>
      </c>
      <c r="I46" s="16" t="str">
        <f t="shared" si="4"/>
        <v>IndeAutriche</v>
      </c>
      <c r="J46" s="109">
        <f t="shared" si="0"/>
        <v>7727</v>
      </c>
      <c r="K46" s="109">
        <f>IF($H46=2,$N46,Notice!$C$67)</f>
        <v>500</v>
      </c>
      <c r="L46" s="109">
        <f>IF($H46=2,0,Notice!$C$66)</f>
        <v>1000</v>
      </c>
      <c r="M46" s="110">
        <v>7727</v>
      </c>
      <c r="N46" s="110">
        <v>1000</v>
      </c>
    </row>
    <row r="47" spans="1:14">
      <c r="A47" s="16">
        <v>48</v>
      </c>
      <c r="B47" s="16">
        <f t="shared" si="5"/>
        <v>14</v>
      </c>
      <c r="C47" s="11" t="str">
        <f t="shared" si="6"/>
        <v>Indonésie</v>
      </c>
      <c r="D47" s="2">
        <f t="shared" si="6"/>
        <v>0</v>
      </c>
      <c r="E47" s="16">
        <f t="shared" si="7"/>
        <v>2</v>
      </c>
      <c r="F47" s="16" t="str">
        <f t="shared" si="1"/>
        <v>Autriche</v>
      </c>
      <c r="G47" s="16">
        <f t="shared" si="2"/>
        <v>1</v>
      </c>
      <c r="H47" s="16">
        <f t="shared" si="3"/>
        <v>1</v>
      </c>
      <c r="I47" s="16" t="str">
        <f t="shared" si="4"/>
        <v>IndonésieAutriche</v>
      </c>
      <c r="J47" s="109">
        <f t="shared" si="0"/>
        <v>11576</v>
      </c>
      <c r="K47" s="109">
        <f>IF($H47=2,$N47,Notice!$C$67)</f>
        <v>500</v>
      </c>
      <c r="L47" s="109">
        <f>IF($H47=2,0,Notice!$C$66)</f>
        <v>1000</v>
      </c>
      <c r="M47" s="110">
        <v>11576</v>
      </c>
      <c r="N47" s="110">
        <v>1000</v>
      </c>
    </row>
    <row r="48" spans="1:14">
      <c r="A48" s="16">
        <v>50</v>
      </c>
      <c r="B48" s="16">
        <f t="shared" si="5"/>
        <v>15</v>
      </c>
      <c r="C48" s="11" t="str">
        <f t="shared" si="6"/>
        <v>Italie</v>
      </c>
      <c r="D48" s="2">
        <f t="shared" si="6"/>
        <v>1</v>
      </c>
      <c r="E48" s="16">
        <f t="shared" si="7"/>
        <v>2</v>
      </c>
      <c r="F48" s="16" t="str">
        <f t="shared" si="1"/>
        <v>Autriche</v>
      </c>
      <c r="G48" s="16">
        <f t="shared" si="2"/>
        <v>1</v>
      </c>
      <c r="H48" s="16">
        <f t="shared" si="3"/>
        <v>2</v>
      </c>
      <c r="I48" s="16" t="str">
        <f t="shared" si="4"/>
        <v>ItalieAutriche</v>
      </c>
      <c r="J48" s="109">
        <f t="shared" si="0"/>
        <v>0</v>
      </c>
      <c r="K48" s="109">
        <f>IF($H48=2,$N48,Notice!$C$67)</f>
        <v>930.371337890625</v>
      </c>
      <c r="L48" s="109">
        <f>IF($H48=2,0,Notice!$C$66)</f>
        <v>0</v>
      </c>
      <c r="M48" s="110">
        <v>1609</v>
      </c>
      <c r="N48" s="110">
        <v>930.371337890625</v>
      </c>
    </row>
    <row r="49" spans="1:14">
      <c r="A49" s="16">
        <v>51</v>
      </c>
      <c r="B49" s="16">
        <f t="shared" si="5"/>
        <v>16</v>
      </c>
      <c r="C49" s="11" t="str">
        <f t="shared" si="6"/>
        <v>Japon</v>
      </c>
      <c r="D49" s="2">
        <f t="shared" si="6"/>
        <v>0</v>
      </c>
      <c r="E49" s="16">
        <f t="shared" si="7"/>
        <v>2</v>
      </c>
      <c r="F49" s="16" t="str">
        <f t="shared" si="1"/>
        <v>Autriche</v>
      </c>
      <c r="G49" s="16">
        <f t="shared" si="2"/>
        <v>1</v>
      </c>
      <c r="H49" s="16">
        <f t="shared" si="3"/>
        <v>1</v>
      </c>
      <c r="I49" s="16" t="str">
        <f t="shared" si="4"/>
        <v>JaponAutriche</v>
      </c>
      <c r="J49" s="109">
        <f t="shared" si="0"/>
        <v>16335</v>
      </c>
      <c r="K49" s="109">
        <f>IF($H49=2,$N49,Notice!$C$67)</f>
        <v>500</v>
      </c>
      <c r="L49" s="109">
        <f>IF($H49=2,0,Notice!$C$66)</f>
        <v>1000</v>
      </c>
      <c r="M49" s="110">
        <v>16335</v>
      </c>
      <c r="N49" s="110">
        <v>1000</v>
      </c>
    </row>
    <row r="50" spans="1:14">
      <c r="A50" s="16">
        <v>52</v>
      </c>
      <c r="B50" s="16">
        <f t="shared" si="5"/>
        <v>17</v>
      </c>
      <c r="C50" s="11" t="str">
        <f t="shared" si="6"/>
        <v>Maroc</v>
      </c>
      <c r="D50" s="2">
        <f t="shared" si="6"/>
        <v>0</v>
      </c>
      <c r="E50" s="16">
        <f t="shared" si="7"/>
        <v>2</v>
      </c>
      <c r="F50" s="16" t="str">
        <f t="shared" si="1"/>
        <v>Autriche</v>
      </c>
      <c r="G50" s="16">
        <f t="shared" si="2"/>
        <v>1</v>
      </c>
      <c r="H50" s="16">
        <f t="shared" si="3"/>
        <v>1</v>
      </c>
      <c r="I50" s="16" t="str">
        <f t="shared" si="4"/>
        <v>MarocAutriche</v>
      </c>
      <c r="J50" s="109">
        <f t="shared" si="0"/>
        <v>3188</v>
      </c>
      <c r="K50" s="109">
        <f>IF($H50=2,$N50,Notice!$C$67)</f>
        <v>500</v>
      </c>
      <c r="L50" s="109">
        <f>IF($H50=2,0,Notice!$C$66)</f>
        <v>1000</v>
      </c>
      <c r="M50" s="110">
        <v>3188</v>
      </c>
      <c r="N50" s="110">
        <v>1000</v>
      </c>
    </row>
    <row r="51" spans="1:14">
      <c r="A51" s="16">
        <v>53</v>
      </c>
      <c r="B51" s="16">
        <f t="shared" si="5"/>
        <v>18</v>
      </c>
      <c r="C51" s="11" t="str">
        <f t="shared" si="6"/>
        <v>Mexique</v>
      </c>
      <c r="D51" s="2">
        <f t="shared" si="6"/>
        <v>0</v>
      </c>
      <c r="E51" s="16">
        <f t="shared" si="7"/>
        <v>2</v>
      </c>
      <c r="F51" s="16" t="str">
        <f t="shared" si="1"/>
        <v>Autriche</v>
      </c>
      <c r="G51" s="16">
        <f t="shared" si="2"/>
        <v>1</v>
      </c>
      <c r="H51" s="16">
        <f t="shared" si="3"/>
        <v>1</v>
      </c>
      <c r="I51" s="16" t="str">
        <f t="shared" si="4"/>
        <v>MexiqueAutriche</v>
      </c>
      <c r="J51" s="109">
        <f t="shared" si="0"/>
        <v>14003</v>
      </c>
      <c r="K51" s="109">
        <f>IF($H51=2,$N51,Notice!$C$67)</f>
        <v>500</v>
      </c>
      <c r="L51" s="109">
        <f>IF($H51=2,0,Notice!$C$66)</f>
        <v>1000</v>
      </c>
      <c r="M51" s="110">
        <v>14003</v>
      </c>
      <c r="N51" s="110">
        <v>1000</v>
      </c>
    </row>
    <row r="52" spans="1:14">
      <c r="A52" s="16">
        <v>54</v>
      </c>
      <c r="B52" s="16">
        <f t="shared" si="5"/>
        <v>19</v>
      </c>
      <c r="C52" s="11" t="str">
        <f t="shared" si="6"/>
        <v>Pologne</v>
      </c>
      <c r="D52" s="2">
        <f t="shared" si="6"/>
        <v>1</v>
      </c>
      <c r="E52" s="16">
        <f t="shared" si="7"/>
        <v>2</v>
      </c>
      <c r="F52" s="16" t="str">
        <f t="shared" si="1"/>
        <v>Autriche</v>
      </c>
      <c r="G52" s="16">
        <f t="shared" si="2"/>
        <v>1</v>
      </c>
      <c r="H52" s="16">
        <f t="shared" si="3"/>
        <v>2</v>
      </c>
      <c r="I52" s="16" t="str">
        <f t="shared" si="4"/>
        <v>PologneAutriche</v>
      </c>
      <c r="J52" s="109">
        <f t="shared" si="0"/>
        <v>0</v>
      </c>
      <c r="K52" s="109">
        <f>IF($H52=2,$N52,Notice!$C$67)</f>
        <v>923.17919921875</v>
      </c>
      <c r="L52" s="109">
        <f>IF($H52=2,0,Notice!$C$66)</f>
        <v>0</v>
      </c>
      <c r="M52" s="110">
        <v>7094</v>
      </c>
      <c r="N52" s="110">
        <v>923.17919921875</v>
      </c>
    </row>
    <row r="53" spans="1:14">
      <c r="A53" s="16">
        <v>55</v>
      </c>
      <c r="B53" s="16">
        <f t="shared" si="5"/>
        <v>20</v>
      </c>
      <c r="C53" s="11" t="str">
        <f t="shared" si="6"/>
        <v>Portugal</v>
      </c>
      <c r="D53" s="2">
        <f t="shared" si="6"/>
        <v>1</v>
      </c>
      <c r="E53" s="16">
        <f t="shared" si="7"/>
        <v>2</v>
      </c>
      <c r="F53" s="16" t="str">
        <f t="shared" si="1"/>
        <v>Autriche</v>
      </c>
      <c r="G53" s="16">
        <f t="shared" si="2"/>
        <v>1</v>
      </c>
      <c r="H53" s="16">
        <f t="shared" si="3"/>
        <v>2</v>
      </c>
      <c r="I53" s="16" t="str">
        <f t="shared" si="4"/>
        <v>PortugalAutriche</v>
      </c>
      <c r="J53" s="109">
        <f t="shared" si="0"/>
        <v>0</v>
      </c>
      <c r="K53" s="109">
        <f>IF($H53=2,$N53,Notice!$C$67)</f>
        <v>2582.676025390625</v>
      </c>
      <c r="L53" s="109">
        <f>IF($H53=2,0,Notice!$C$66)</f>
        <v>0</v>
      </c>
      <c r="M53" s="110">
        <v>3694</v>
      </c>
      <c r="N53" s="110">
        <v>2582.676025390625</v>
      </c>
    </row>
    <row r="54" spans="1:14">
      <c r="A54" s="16">
        <v>56</v>
      </c>
      <c r="B54" s="16">
        <f t="shared" si="5"/>
        <v>21</v>
      </c>
      <c r="C54" s="11" t="str">
        <f t="shared" si="6"/>
        <v>République tchèque</v>
      </c>
      <c r="D54" s="2">
        <f t="shared" si="6"/>
        <v>1</v>
      </c>
      <c r="E54" s="16">
        <f t="shared" si="7"/>
        <v>2</v>
      </c>
      <c r="F54" s="16" t="str">
        <f t="shared" si="1"/>
        <v>Autriche</v>
      </c>
      <c r="G54" s="16">
        <f t="shared" si="2"/>
        <v>1</v>
      </c>
      <c r="H54" s="16">
        <f t="shared" si="3"/>
        <v>2</v>
      </c>
      <c r="I54" s="16" t="str">
        <f t="shared" si="4"/>
        <v>République tchèqueAutriche</v>
      </c>
      <c r="J54" s="109">
        <f t="shared" si="0"/>
        <v>0</v>
      </c>
      <c r="K54" s="109">
        <f>IF($H54=2,$N54,Notice!$C$67)</f>
        <v>365.8446044921875</v>
      </c>
      <c r="L54" s="109">
        <f>IF($H54=2,0,Notice!$C$66)</f>
        <v>0</v>
      </c>
      <c r="M54" s="110">
        <v>6005</v>
      </c>
      <c r="N54" s="110">
        <v>365.8446044921875</v>
      </c>
    </row>
    <row r="55" spans="1:14">
      <c r="A55" s="16">
        <v>57</v>
      </c>
      <c r="B55" s="16">
        <f t="shared" si="5"/>
        <v>22</v>
      </c>
      <c r="C55" s="11" t="str">
        <f t="shared" si="6"/>
        <v>Royaume-Uni</v>
      </c>
      <c r="D55" s="2">
        <f t="shared" si="6"/>
        <v>1</v>
      </c>
      <c r="E55" s="16">
        <f t="shared" si="7"/>
        <v>2</v>
      </c>
      <c r="F55" s="16" t="str">
        <f t="shared" si="1"/>
        <v>Autriche</v>
      </c>
      <c r="G55" s="16">
        <f t="shared" si="2"/>
        <v>1</v>
      </c>
      <c r="H55" s="16">
        <f t="shared" si="3"/>
        <v>2</v>
      </c>
      <c r="I55" s="16" t="str">
        <f t="shared" si="4"/>
        <v>Royaume-UniAutriche</v>
      </c>
      <c r="J55" s="109">
        <f t="shared" si="0"/>
        <v>0</v>
      </c>
      <c r="K55" s="109">
        <f>IF($H55=2,$N55,Notice!$C$67)</f>
        <v>1922.93505859375</v>
      </c>
      <c r="L55" s="109">
        <f>IF($H55=2,0,Notice!$C$66)</f>
        <v>0</v>
      </c>
      <c r="M55" s="110">
        <v>5329</v>
      </c>
      <c r="N55" s="110">
        <v>1922.93505859375</v>
      </c>
    </row>
    <row r="56" spans="1:14">
      <c r="A56" s="16">
        <v>58</v>
      </c>
      <c r="B56" s="16">
        <f t="shared" si="5"/>
        <v>23</v>
      </c>
      <c r="C56" s="11" t="str">
        <f t="shared" si="6"/>
        <v>Slovaquie</v>
      </c>
      <c r="D56" s="2">
        <f t="shared" si="6"/>
        <v>1</v>
      </c>
      <c r="E56" s="16">
        <f t="shared" si="7"/>
        <v>2</v>
      </c>
      <c r="F56" s="16" t="str">
        <f t="shared" si="1"/>
        <v>Autriche</v>
      </c>
      <c r="G56" s="16">
        <f t="shared" si="2"/>
        <v>1</v>
      </c>
      <c r="H56" s="16">
        <f t="shared" si="3"/>
        <v>2</v>
      </c>
      <c r="I56" s="16" t="str">
        <f t="shared" si="4"/>
        <v>SlovaquieAutriche</v>
      </c>
      <c r="J56" s="109">
        <f t="shared" si="0"/>
        <v>0</v>
      </c>
      <c r="K56" s="109">
        <f>IF($H56=2,$N56,Notice!$C$67)</f>
        <v>560.84014892578125</v>
      </c>
      <c r="L56" s="109">
        <f>IF($H56=2,0,Notice!$C$66)</f>
        <v>0</v>
      </c>
      <c r="M56" s="110">
        <v>24000</v>
      </c>
      <c r="N56" s="110">
        <v>560.84014892578125</v>
      </c>
    </row>
    <row r="57" spans="1:14">
      <c r="A57" s="16">
        <v>59</v>
      </c>
      <c r="B57" s="16">
        <f t="shared" si="5"/>
        <v>24</v>
      </c>
      <c r="C57" s="11" t="str">
        <f t="shared" si="6"/>
        <v>Slovénie</v>
      </c>
      <c r="D57" s="2">
        <f t="shared" si="6"/>
        <v>1</v>
      </c>
      <c r="E57" s="16">
        <f t="shared" si="7"/>
        <v>2</v>
      </c>
      <c r="F57" s="16" t="str">
        <f t="shared" si="1"/>
        <v>Autriche</v>
      </c>
      <c r="G57" s="16">
        <f t="shared" si="2"/>
        <v>1</v>
      </c>
      <c r="H57" s="16">
        <f t="shared" si="3"/>
        <v>2</v>
      </c>
      <c r="I57" s="16" t="str">
        <f t="shared" si="4"/>
        <v>SlovénieAutriche</v>
      </c>
      <c r="J57" s="109">
        <f t="shared" si="0"/>
        <v>0</v>
      </c>
      <c r="K57" s="109">
        <f>IF($H57=2,$N57,Notice!$C$67)</f>
        <v>320.877197265625</v>
      </c>
      <c r="L57" s="109">
        <f>IF($H57=2,0,Notice!$C$66)</f>
        <v>0</v>
      </c>
      <c r="M57" s="110">
        <v>24000</v>
      </c>
      <c r="N57" s="110">
        <v>320.877197265625</v>
      </c>
    </row>
    <row r="58" spans="1:14">
      <c r="A58" s="16">
        <v>60</v>
      </c>
      <c r="B58" s="16">
        <f t="shared" si="5"/>
        <v>25</v>
      </c>
      <c r="C58" s="11" t="str">
        <f t="shared" si="6"/>
        <v>Turquie</v>
      </c>
      <c r="D58" s="2">
        <f t="shared" si="6"/>
        <v>0</v>
      </c>
      <c r="E58" s="16">
        <f t="shared" si="7"/>
        <v>2</v>
      </c>
      <c r="F58" s="16" t="str">
        <f t="shared" si="1"/>
        <v>Autriche</v>
      </c>
      <c r="G58" s="16">
        <f t="shared" si="2"/>
        <v>1</v>
      </c>
      <c r="H58" s="16">
        <f t="shared" si="3"/>
        <v>1</v>
      </c>
      <c r="I58" s="16" t="str">
        <f t="shared" si="4"/>
        <v>TurquieAutriche</v>
      </c>
      <c r="J58" s="109">
        <f t="shared" si="0"/>
        <v>2150</v>
      </c>
      <c r="K58" s="109">
        <f>IF($H58=2,$N58,Notice!$C$67)</f>
        <v>500</v>
      </c>
      <c r="L58" s="109">
        <f>IF($H58=2,0,Notice!$C$66)</f>
        <v>1000</v>
      </c>
      <c r="M58" s="110">
        <v>2150</v>
      </c>
      <c r="N58" s="110">
        <v>1000</v>
      </c>
    </row>
    <row r="59" spans="1:14">
      <c r="A59" s="16">
        <v>61</v>
      </c>
      <c r="B59" s="16">
        <f t="shared" si="5"/>
        <v>26</v>
      </c>
      <c r="C59" s="11" t="str">
        <f t="shared" si="6"/>
        <v>Vietnam</v>
      </c>
      <c r="D59" s="2">
        <f t="shared" si="6"/>
        <v>0</v>
      </c>
      <c r="E59" s="16">
        <f t="shared" si="7"/>
        <v>2</v>
      </c>
      <c r="F59" s="16" t="str">
        <f t="shared" si="1"/>
        <v>Autriche</v>
      </c>
      <c r="G59" s="16">
        <f t="shared" si="2"/>
        <v>1</v>
      </c>
      <c r="H59" s="16">
        <f t="shared" si="3"/>
        <v>1</v>
      </c>
      <c r="I59" s="16" t="str">
        <f t="shared" si="4"/>
        <v>VietnamAutriche</v>
      </c>
      <c r="J59" s="109">
        <f t="shared" si="0"/>
        <v>12230</v>
      </c>
      <c r="K59" s="109">
        <f>IF($H59=2,$N59,Notice!$C$67)</f>
        <v>500</v>
      </c>
      <c r="L59" s="109">
        <f>IF($H59=2,0,Notice!$C$66)</f>
        <v>1000</v>
      </c>
      <c r="M59" s="110">
        <v>12230</v>
      </c>
      <c r="N59" s="110">
        <v>1000</v>
      </c>
    </row>
    <row r="60" spans="1:14">
      <c r="A60" s="16">
        <v>62</v>
      </c>
      <c r="B60" s="16">
        <f t="shared" si="5"/>
        <v>28</v>
      </c>
      <c r="C60" s="11" t="str">
        <f t="shared" si="6"/>
        <v>Autres pays d’Europe</v>
      </c>
      <c r="D60" s="2">
        <f t="shared" si="6"/>
        <v>1</v>
      </c>
      <c r="E60" s="16">
        <f t="shared" si="7"/>
        <v>2</v>
      </c>
      <c r="F60" s="16" t="str">
        <f t="shared" si="1"/>
        <v>Autriche</v>
      </c>
      <c r="G60" s="16">
        <f t="shared" si="2"/>
        <v>1</v>
      </c>
      <c r="H60" s="16">
        <f t="shared" si="3"/>
        <v>2</v>
      </c>
      <c r="I60" s="16" t="str">
        <f t="shared" si="4"/>
        <v>Autres pays d’EuropeAutriche</v>
      </c>
      <c r="J60" s="109">
        <f t="shared" si="0"/>
        <v>0</v>
      </c>
      <c r="K60" s="109">
        <f>IF($H60=2,$N60,Notice!$C$67)</f>
        <v>923.17919921875</v>
      </c>
      <c r="L60" s="109">
        <f>IF($H60=2,0,Notice!$C$66)</f>
        <v>0</v>
      </c>
      <c r="M60" s="110">
        <v>7094</v>
      </c>
      <c r="N60" s="110">
        <v>923.17919921875</v>
      </c>
    </row>
    <row r="61" spans="1:14">
      <c r="A61" s="16">
        <v>63</v>
      </c>
      <c r="B61" s="16">
        <f t="shared" si="5"/>
        <v>29</v>
      </c>
      <c r="C61" s="11" t="str">
        <f t="shared" si="6"/>
        <v>Amérique du Nord</v>
      </c>
      <c r="D61" s="2">
        <f t="shared" si="6"/>
        <v>0</v>
      </c>
      <c r="E61" s="16">
        <f t="shared" si="7"/>
        <v>2</v>
      </c>
      <c r="F61" s="16" t="str">
        <f t="shared" si="1"/>
        <v>Autriche</v>
      </c>
      <c r="G61" s="16">
        <f t="shared" si="2"/>
        <v>1</v>
      </c>
      <c r="H61" s="16">
        <f t="shared" si="3"/>
        <v>1</v>
      </c>
      <c r="I61" s="16" t="str">
        <f t="shared" si="4"/>
        <v>Amérique du NordAutriche</v>
      </c>
      <c r="J61" s="109">
        <f t="shared" si="0"/>
        <v>11909</v>
      </c>
      <c r="K61" s="109">
        <f>IF($H61=2,$N61,Notice!$C$67)</f>
        <v>500</v>
      </c>
      <c r="L61" s="109">
        <f>IF($H61=2,0,Notice!$C$66)</f>
        <v>1000</v>
      </c>
      <c r="M61" s="110">
        <v>11909</v>
      </c>
      <c r="N61" s="110">
        <v>1000</v>
      </c>
    </row>
    <row r="62" spans="1:14">
      <c r="A62" s="16">
        <v>64</v>
      </c>
      <c r="B62" s="16">
        <f t="shared" si="5"/>
        <v>30</v>
      </c>
      <c r="C62" s="11" t="str">
        <f t="shared" si="6"/>
        <v>Amérique du Sud</v>
      </c>
      <c r="D62" s="2">
        <f t="shared" si="6"/>
        <v>0</v>
      </c>
      <c r="E62" s="16">
        <f t="shared" si="7"/>
        <v>2</v>
      </c>
      <c r="F62" s="16" t="str">
        <f t="shared" si="1"/>
        <v>Autriche</v>
      </c>
      <c r="G62" s="16">
        <f t="shared" si="2"/>
        <v>1</v>
      </c>
      <c r="H62" s="16">
        <f t="shared" si="3"/>
        <v>1</v>
      </c>
      <c r="I62" s="16" t="str">
        <f t="shared" si="4"/>
        <v>Amérique du SudAutriche</v>
      </c>
      <c r="J62" s="109">
        <f t="shared" si="0"/>
        <v>12132</v>
      </c>
      <c r="K62" s="109">
        <f>IF($H62=2,$N62,Notice!$C$67)</f>
        <v>500</v>
      </c>
      <c r="L62" s="109">
        <f>IF($H62=2,0,Notice!$C$66)</f>
        <v>1000</v>
      </c>
      <c r="M62" s="110">
        <v>12132</v>
      </c>
      <c r="N62" s="110">
        <v>1000</v>
      </c>
    </row>
    <row r="63" spans="1:14">
      <c r="A63" s="16">
        <v>65</v>
      </c>
      <c r="B63" s="16">
        <f t="shared" si="5"/>
        <v>31</v>
      </c>
      <c r="C63" s="11" t="str">
        <f t="shared" si="6"/>
        <v>CC du Golfe</v>
      </c>
      <c r="D63" s="2">
        <f t="shared" si="6"/>
        <v>0</v>
      </c>
      <c r="E63" s="16">
        <f t="shared" si="7"/>
        <v>2</v>
      </c>
      <c r="F63" s="16" t="str">
        <f t="shared" si="1"/>
        <v>Autriche</v>
      </c>
      <c r="G63" s="16">
        <f t="shared" si="2"/>
        <v>1</v>
      </c>
      <c r="H63" s="16">
        <f t="shared" si="3"/>
        <v>1</v>
      </c>
      <c r="I63" s="16" t="str">
        <f t="shared" si="4"/>
        <v>CC du GolfeAutriche</v>
      </c>
      <c r="J63" s="109">
        <f t="shared" si="0"/>
        <v>3246</v>
      </c>
      <c r="K63" s="109">
        <f>IF($H63=2,$N63,Notice!$C$67)</f>
        <v>500</v>
      </c>
      <c r="L63" s="109">
        <f>IF($H63=2,0,Notice!$C$66)</f>
        <v>1000</v>
      </c>
      <c r="M63" s="110">
        <v>3246</v>
      </c>
      <c r="N63" s="110">
        <v>1000</v>
      </c>
    </row>
    <row r="64" spans="1:14">
      <c r="A64" s="16">
        <v>66</v>
      </c>
      <c r="B64" s="16">
        <f t="shared" si="5"/>
        <v>32</v>
      </c>
      <c r="C64" s="11" t="str">
        <f t="shared" si="6"/>
        <v>Autre</v>
      </c>
      <c r="D64" s="2">
        <f t="shared" si="6"/>
        <v>0</v>
      </c>
      <c r="E64" s="16">
        <f t="shared" si="7"/>
        <v>2</v>
      </c>
      <c r="F64" s="16" t="str">
        <f t="shared" si="1"/>
        <v>Autriche</v>
      </c>
      <c r="G64" s="16">
        <f t="shared" si="2"/>
        <v>1</v>
      </c>
      <c r="H64" s="16">
        <f t="shared" si="3"/>
        <v>1</v>
      </c>
      <c r="I64" s="16" t="str">
        <f t="shared" si="4"/>
        <v>AutreAutriche</v>
      </c>
      <c r="J64" s="109">
        <f t="shared" si="0"/>
        <v>24000</v>
      </c>
      <c r="K64" s="109">
        <f>IF($H64=2,$N64,Notice!$C$67)</f>
        <v>500</v>
      </c>
      <c r="L64" s="109">
        <f>IF($H64=2,0,Notice!$C$66)</f>
        <v>1000</v>
      </c>
      <c r="M64" s="110">
        <v>24000</v>
      </c>
      <c r="N64" s="110">
        <v>1000</v>
      </c>
    </row>
    <row r="65" spans="1:14">
      <c r="A65" s="16">
        <v>67</v>
      </c>
      <c r="B65" s="16">
        <f t="shared" si="5"/>
        <v>33</v>
      </c>
      <c r="C65" s="11" t="str">
        <f t="shared" si="6"/>
        <v>Autres pays d’Amérique</v>
      </c>
      <c r="D65" s="2">
        <f t="shared" si="6"/>
        <v>0</v>
      </c>
      <c r="E65" s="16">
        <f t="shared" si="7"/>
        <v>2</v>
      </c>
      <c r="F65" s="16" t="str">
        <f t="shared" si="1"/>
        <v>Autriche</v>
      </c>
      <c r="G65" s="16">
        <f t="shared" si="2"/>
        <v>1</v>
      </c>
      <c r="H65" s="16">
        <f t="shared" si="3"/>
        <v>1</v>
      </c>
      <c r="I65" s="16" t="str">
        <f t="shared" si="4"/>
        <v>Autres pays d’AmériqueAutriche</v>
      </c>
      <c r="J65" s="109">
        <f t="shared" si="0"/>
        <v>11061</v>
      </c>
      <c r="K65" s="109">
        <f>IF($H65=2,$N65,Notice!$C$67)</f>
        <v>500</v>
      </c>
      <c r="L65" s="109">
        <f>IF($H65=2,0,Notice!$C$66)</f>
        <v>1000</v>
      </c>
      <c r="M65" s="110">
        <v>11061</v>
      </c>
      <c r="N65" s="110">
        <v>1000</v>
      </c>
    </row>
    <row r="66" spans="1:14">
      <c r="A66" s="16">
        <v>68</v>
      </c>
      <c r="B66" s="16">
        <f t="shared" si="5"/>
        <v>1</v>
      </c>
      <c r="C66" s="11" t="str">
        <f t="shared" si="6"/>
        <v>Allemagne</v>
      </c>
      <c r="D66" s="2">
        <f t="shared" si="6"/>
        <v>1</v>
      </c>
      <c r="E66" s="16">
        <f t="shared" si="7"/>
        <v>3</v>
      </c>
      <c r="F66" s="16" t="str">
        <f t="shared" si="1"/>
        <v>Belgique</v>
      </c>
      <c r="G66" s="16">
        <f t="shared" si="2"/>
        <v>1</v>
      </c>
      <c r="H66" s="16">
        <f t="shared" si="3"/>
        <v>2</v>
      </c>
      <c r="I66" s="16" t="str">
        <f t="shared" si="4"/>
        <v>AllemagneBelgique</v>
      </c>
      <c r="J66" s="109">
        <f t="shared" si="0"/>
        <v>0</v>
      </c>
      <c r="K66" s="109">
        <f>IF($H66=2,$N66,Notice!$C$67)</f>
        <v>543.6387939453125</v>
      </c>
      <c r="L66" s="109">
        <f>IF($H66=2,0,Notice!$C$66)</f>
        <v>0</v>
      </c>
      <c r="M66" s="110">
        <v>436</v>
      </c>
      <c r="N66" s="110">
        <v>543.6387939453125</v>
      </c>
    </row>
    <row r="67" spans="1:14">
      <c r="A67" s="16">
        <v>69</v>
      </c>
      <c r="B67" s="16">
        <f t="shared" si="5"/>
        <v>2</v>
      </c>
      <c r="C67" s="11" t="str">
        <f t="shared" si="6"/>
        <v>Autriche</v>
      </c>
      <c r="D67" s="2">
        <f t="shared" si="6"/>
        <v>1</v>
      </c>
      <c r="E67" s="16">
        <f t="shared" si="7"/>
        <v>3</v>
      </c>
      <c r="F67" s="16" t="str">
        <f t="shared" si="1"/>
        <v>Belgique</v>
      </c>
      <c r="G67" s="16">
        <f t="shared" si="2"/>
        <v>1</v>
      </c>
      <c r="H67" s="16">
        <f t="shared" si="3"/>
        <v>2</v>
      </c>
      <c r="I67" s="16" t="str">
        <f t="shared" si="4"/>
        <v>AutricheBelgique</v>
      </c>
      <c r="J67" s="109">
        <f t="shared" si="0"/>
        <v>0</v>
      </c>
      <c r="K67" s="109">
        <f>IF($H67=2,$N67,Notice!$C$67)</f>
        <v>967.3538818359375</v>
      </c>
      <c r="L67" s="109">
        <f>IF($H67=2,0,Notice!$C$66)</f>
        <v>0</v>
      </c>
      <c r="M67" s="110">
        <v>5704</v>
      </c>
      <c r="N67" s="110">
        <v>967.3538818359375</v>
      </c>
    </row>
    <row r="68" spans="1:14">
      <c r="A68" s="16">
        <v>70</v>
      </c>
      <c r="B68" s="16">
        <f t="shared" si="5"/>
        <v>3</v>
      </c>
      <c r="C68" s="11" t="str">
        <f t="shared" si="6"/>
        <v>Belgique</v>
      </c>
      <c r="D68" s="2">
        <f t="shared" si="6"/>
        <v>1</v>
      </c>
      <c r="E68" s="16">
        <f t="shared" si="7"/>
        <v>3</v>
      </c>
      <c r="F68" s="16" t="str">
        <f t="shared" si="1"/>
        <v>Belgique</v>
      </c>
      <c r="G68" s="16">
        <f t="shared" si="2"/>
        <v>1</v>
      </c>
      <c r="H68" s="16">
        <f t="shared" si="3"/>
        <v>2</v>
      </c>
      <c r="I68" s="16" t="str">
        <f t="shared" si="4"/>
        <v>BelgiqueBelgique</v>
      </c>
      <c r="J68" s="109">
        <f t="shared" ref="J68:J131" si="8">IF(H68=2,0,M68)</f>
        <v>0</v>
      </c>
      <c r="K68" s="109">
        <f>IF($H68=2,$N68,Notice!$C$67)</f>
        <v>0</v>
      </c>
      <c r="L68" s="109">
        <f>IF($H68=2,0,Notice!$C$66)</f>
        <v>0</v>
      </c>
      <c r="M68" s="110">
        <v>0</v>
      </c>
      <c r="N68" s="110">
        <v>0</v>
      </c>
    </row>
    <row r="69" spans="1:14">
      <c r="A69" s="16">
        <v>71</v>
      </c>
      <c r="B69" s="16">
        <f t="shared" si="5"/>
        <v>4</v>
      </c>
      <c r="C69" s="11" t="str">
        <f t="shared" si="6"/>
        <v>Brésil</v>
      </c>
      <c r="D69" s="2">
        <f t="shared" si="6"/>
        <v>0</v>
      </c>
      <c r="E69" s="16">
        <f t="shared" si="7"/>
        <v>3</v>
      </c>
      <c r="F69" s="16" t="str">
        <f t="shared" ref="F69:F132" si="9">LOOKUP($E69,$B$4:$B$34,C$4:C$34)</f>
        <v>Belgique</v>
      </c>
      <c r="G69" s="16">
        <f t="shared" ref="G69:G132" si="10">LOOKUP($E69,$B$4:$B$34,D$4:D$34)</f>
        <v>1</v>
      </c>
      <c r="H69" s="16">
        <f t="shared" ref="H69:H132" si="11">D69+G69</f>
        <v>1</v>
      </c>
      <c r="I69" s="16" t="str">
        <f t="shared" ref="I69:I132" si="12">C69&amp;F69</f>
        <v>BrésilBelgique</v>
      </c>
      <c r="J69" s="109">
        <f t="shared" si="8"/>
        <v>10177</v>
      </c>
      <c r="K69" s="109">
        <f>IF($H69=2,$N69,Notice!$C$67)</f>
        <v>500</v>
      </c>
      <c r="L69" s="109">
        <f>IF($H69=2,0,Notice!$C$66)</f>
        <v>1000</v>
      </c>
      <c r="M69" s="110">
        <v>10177</v>
      </c>
      <c r="N69" s="110">
        <v>1000</v>
      </c>
    </row>
    <row r="70" spans="1:14">
      <c r="A70" s="16">
        <v>72</v>
      </c>
      <c r="B70" s="16">
        <f t="shared" si="5"/>
        <v>5</v>
      </c>
      <c r="C70" s="11" t="str">
        <f t="shared" si="6"/>
        <v>Chine</v>
      </c>
      <c r="D70" s="2">
        <f t="shared" si="6"/>
        <v>0</v>
      </c>
      <c r="E70" s="16">
        <f t="shared" si="7"/>
        <v>3</v>
      </c>
      <c r="F70" s="16" t="str">
        <f t="shared" si="9"/>
        <v>Belgique</v>
      </c>
      <c r="G70" s="16">
        <f t="shared" si="10"/>
        <v>1</v>
      </c>
      <c r="H70" s="16">
        <f t="shared" si="11"/>
        <v>1</v>
      </c>
      <c r="I70" s="16" t="str">
        <f t="shared" si="12"/>
        <v>ChineBelgique</v>
      </c>
      <c r="J70" s="109">
        <f t="shared" si="8"/>
        <v>19971</v>
      </c>
      <c r="K70" s="109">
        <f>IF($H70=2,$N70,Notice!$C$67)</f>
        <v>500</v>
      </c>
      <c r="L70" s="109">
        <f>IF($H70=2,0,Notice!$C$66)</f>
        <v>1000</v>
      </c>
      <c r="M70" s="110">
        <v>19971</v>
      </c>
      <c r="N70" s="110">
        <v>1000</v>
      </c>
    </row>
    <row r="71" spans="1:14">
      <c r="A71" s="16">
        <v>74</v>
      </c>
      <c r="B71" s="16">
        <f t="shared" si="5"/>
        <v>6</v>
      </c>
      <c r="C71" s="11" t="str">
        <f t="shared" si="6"/>
        <v>Corée du Sud</v>
      </c>
      <c r="D71" s="2">
        <f t="shared" si="6"/>
        <v>0</v>
      </c>
      <c r="E71" s="16">
        <f t="shared" si="7"/>
        <v>3</v>
      </c>
      <c r="F71" s="16" t="str">
        <f t="shared" si="9"/>
        <v>Belgique</v>
      </c>
      <c r="G71" s="16">
        <f t="shared" si="10"/>
        <v>1</v>
      </c>
      <c r="H71" s="16">
        <f t="shared" si="11"/>
        <v>1</v>
      </c>
      <c r="I71" s="16" t="str">
        <f t="shared" si="12"/>
        <v>Corée du SudBelgique</v>
      </c>
      <c r="J71" s="109">
        <f t="shared" si="8"/>
        <v>20558</v>
      </c>
      <c r="K71" s="109">
        <f>IF($H71=2,$N71,Notice!$C$67)</f>
        <v>500</v>
      </c>
      <c r="L71" s="109">
        <f>IF($H71=2,0,Notice!$C$66)</f>
        <v>1000</v>
      </c>
      <c r="M71" s="110">
        <v>20558</v>
      </c>
      <c r="N71" s="110">
        <v>1000</v>
      </c>
    </row>
    <row r="72" spans="1:14">
      <c r="A72" s="16">
        <v>75</v>
      </c>
      <c r="B72" s="16">
        <f t="shared" si="5"/>
        <v>7</v>
      </c>
      <c r="C72" s="11" t="str">
        <f t="shared" si="6"/>
        <v>Espagne</v>
      </c>
      <c r="D72" s="2">
        <f t="shared" si="6"/>
        <v>1</v>
      </c>
      <c r="E72" s="16">
        <f t="shared" si="7"/>
        <v>3</v>
      </c>
      <c r="F72" s="16" t="str">
        <f t="shared" si="9"/>
        <v>Belgique</v>
      </c>
      <c r="G72" s="16">
        <f t="shared" si="10"/>
        <v>1</v>
      </c>
      <c r="H72" s="16">
        <f t="shared" si="11"/>
        <v>2</v>
      </c>
      <c r="I72" s="16" t="str">
        <f t="shared" si="12"/>
        <v>EspagneBelgique</v>
      </c>
      <c r="J72" s="109">
        <f t="shared" si="8"/>
        <v>0</v>
      </c>
      <c r="K72" s="109">
        <f>IF($H72=2,$N72,Notice!$C$67)</f>
        <v>1795.544189453125</v>
      </c>
      <c r="L72" s="109">
        <f>IF($H72=2,0,Notice!$C$66)</f>
        <v>0</v>
      </c>
      <c r="M72" s="110">
        <v>2442</v>
      </c>
      <c r="N72" s="110">
        <v>1795.544189453125</v>
      </c>
    </row>
    <row r="73" spans="1:14">
      <c r="A73" s="16">
        <v>77</v>
      </c>
      <c r="B73" s="16">
        <f t="shared" si="5"/>
        <v>8</v>
      </c>
      <c r="C73" s="11" t="str">
        <f t="shared" si="6"/>
        <v>États-Unis</v>
      </c>
      <c r="D73" s="2">
        <f t="shared" si="6"/>
        <v>0</v>
      </c>
      <c r="E73" s="16">
        <f t="shared" si="7"/>
        <v>3</v>
      </c>
      <c r="F73" s="16" t="str">
        <f t="shared" si="9"/>
        <v>Belgique</v>
      </c>
      <c r="G73" s="16">
        <f t="shared" si="10"/>
        <v>1</v>
      </c>
      <c r="H73" s="16">
        <f t="shared" si="11"/>
        <v>1</v>
      </c>
      <c r="I73" s="16" t="str">
        <f t="shared" si="12"/>
        <v>États-UnisBelgique</v>
      </c>
      <c r="J73" s="109">
        <f t="shared" si="8"/>
        <v>8107</v>
      </c>
      <c r="K73" s="109">
        <f>IF($H73=2,$N73,Notice!$C$67)</f>
        <v>500</v>
      </c>
      <c r="L73" s="109">
        <f>IF($H73=2,0,Notice!$C$66)</f>
        <v>1000</v>
      </c>
      <c r="M73" s="110">
        <v>8107</v>
      </c>
      <c r="N73" s="110">
        <v>1000</v>
      </c>
    </row>
    <row r="74" spans="1:14">
      <c r="A74" s="16">
        <v>78</v>
      </c>
      <c r="B74" s="16">
        <f t="shared" si="5"/>
        <v>9</v>
      </c>
      <c r="C74" s="11" t="str">
        <f t="shared" si="6"/>
        <v>Finlande</v>
      </c>
      <c r="D74" s="2">
        <f t="shared" si="6"/>
        <v>1</v>
      </c>
      <c r="E74" s="16">
        <f t="shared" si="7"/>
        <v>3</v>
      </c>
      <c r="F74" s="16" t="str">
        <f t="shared" si="9"/>
        <v>Belgique</v>
      </c>
      <c r="G74" s="16">
        <f t="shared" si="10"/>
        <v>1</v>
      </c>
      <c r="H74" s="16">
        <f t="shared" si="11"/>
        <v>2</v>
      </c>
      <c r="I74" s="16" t="str">
        <f t="shared" si="12"/>
        <v>FinlandeBelgique</v>
      </c>
      <c r="J74" s="109">
        <f t="shared" si="8"/>
        <v>0</v>
      </c>
      <c r="K74" s="109">
        <f>IF($H74=2,$N74,Notice!$C$67)</f>
        <v>3097.597900390625</v>
      </c>
      <c r="L74" s="109">
        <f>IF($H74=2,0,Notice!$C$66)</f>
        <v>0</v>
      </c>
      <c r="M74" s="110">
        <v>1867</v>
      </c>
      <c r="N74" s="110">
        <v>3097.597900390625</v>
      </c>
    </row>
    <row r="75" spans="1:14">
      <c r="A75" s="16">
        <v>79</v>
      </c>
      <c r="B75" s="16">
        <f t="shared" si="5"/>
        <v>11</v>
      </c>
      <c r="C75" s="11" t="str">
        <f t="shared" si="6"/>
        <v>France</v>
      </c>
      <c r="D75" s="2">
        <f t="shared" si="6"/>
        <v>1</v>
      </c>
      <c r="E75" s="16">
        <f t="shared" si="7"/>
        <v>3</v>
      </c>
      <c r="F75" s="16" t="str">
        <f t="shared" si="9"/>
        <v>Belgique</v>
      </c>
      <c r="G75" s="16">
        <f t="shared" si="10"/>
        <v>1</v>
      </c>
      <c r="H75" s="16">
        <f t="shared" si="11"/>
        <v>2</v>
      </c>
      <c r="I75" s="16" t="str">
        <f t="shared" si="12"/>
        <v>FranceBelgique</v>
      </c>
      <c r="J75" s="109">
        <f t="shared" si="8"/>
        <v>0</v>
      </c>
      <c r="K75" s="109">
        <f>IF($H75=2,$N75,Notice!$C$67)</f>
        <v>600.5946044921875</v>
      </c>
      <c r="L75" s="109">
        <f>IF($H75=2,0,Notice!$C$66)</f>
        <v>0</v>
      </c>
      <c r="M75" s="110">
        <v>3514</v>
      </c>
      <c r="N75" s="110">
        <v>600.5946044921875</v>
      </c>
    </row>
    <row r="76" spans="1:14">
      <c r="A76" s="16">
        <v>80</v>
      </c>
      <c r="B76" s="16">
        <f t="shared" si="5"/>
        <v>12</v>
      </c>
      <c r="C76" s="11" t="str">
        <f t="shared" si="6"/>
        <v>Hongrie</v>
      </c>
      <c r="D76" s="2">
        <f t="shared" si="6"/>
        <v>1</v>
      </c>
      <c r="E76" s="16">
        <f t="shared" si="7"/>
        <v>3</v>
      </c>
      <c r="F76" s="16" t="str">
        <f t="shared" si="9"/>
        <v>Belgique</v>
      </c>
      <c r="G76" s="16">
        <f t="shared" si="10"/>
        <v>1</v>
      </c>
      <c r="H76" s="16">
        <f t="shared" si="11"/>
        <v>2</v>
      </c>
      <c r="I76" s="16" t="str">
        <f t="shared" si="12"/>
        <v>HongrieBelgique</v>
      </c>
      <c r="J76" s="109">
        <f t="shared" si="8"/>
        <v>0</v>
      </c>
      <c r="K76" s="109">
        <f>IF($H76=2,$N76,Notice!$C$67)</f>
        <v>1396.90966796875</v>
      </c>
      <c r="L76" s="109">
        <f>IF($H76=2,0,Notice!$C$66)</f>
        <v>0</v>
      </c>
      <c r="M76" s="110">
        <v>5704</v>
      </c>
      <c r="N76" s="110">
        <v>1396.90966796875</v>
      </c>
    </row>
    <row r="77" spans="1:14">
      <c r="A77" s="16">
        <v>81</v>
      </c>
      <c r="B77" s="16">
        <f t="shared" si="5"/>
        <v>13</v>
      </c>
      <c r="C77" s="11" t="str">
        <f t="shared" si="6"/>
        <v>Inde</v>
      </c>
      <c r="D77" s="2">
        <f t="shared" si="6"/>
        <v>0</v>
      </c>
      <c r="E77" s="16">
        <f t="shared" si="7"/>
        <v>3</v>
      </c>
      <c r="F77" s="16" t="str">
        <f t="shared" si="9"/>
        <v>Belgique</v>
      </c>
      <c r="G77" s="16">
        <f t="shared" si="10"/>
        <v>1</v>
      </c>
      <c r="H77" s="16">
        <f t="shared" si="11"/>
        <v>1</v>
      </c>
      <c r="I77" s="16" t="str">
        <f t="shared" si="12"/>
        <v>IndeBelgique</v>
      </c>
      <c r="J77" s="109">
        <f t="shared" si="8"/>
        <v>12287</v>
      </c>
      <c r="K77" s="109">
        <f>IF($H77=2,$N77,Notice!$C$67)</f>
        <v>500</v>
      </c>
      <c r="L77" s="109">
        <f>IF($H77=2,0,Notice!$C$66)</f>
        <v>1000</v>
      </c>
      <c r="M77" s="110">
        <v>12287</v>
      </c>
      <c r="N77" s="110">
        <v>1000</v>
      </c>
    </row>
    <row r="78" spans="1:14">
      <c r="A78" s="16">
        <v>82</v>
      </c>
      <c r="B78" s="16">
        <f t="shared" si="5"/>
        <v>14</v>
      </c>
      <c r="C78" s="11" t="str">
        <f t="shared" si="6"/>
        <v>Indonésie</v>
      </c>
      <c r="D78" s="2">
        <f t="shared" si="6"/>
        <v>0</v>
      </c>
      <c r="E78" s="16">
        <f t="shared" si="7"/>
        <v>3</v>
      </c>
      <c r="F78" s="16" t="str">
        <f t="shared" si="9"/>
        <v>Belgique</v>
      </c>
      <c r="G78" s="16">
        <f t="shared" si="10"/>
        <v>1</v>
      </c>
      <c r="H78" s="16">
        <f t="shared" si="11"/>
        <v>1</v>
      </c>
      <c r="I78" s="16" t="str">
        <f t="shared" si="12"/>
        <v>IndonésieBelgique</v>
      </c>
      <c r="J78" s="109">
        <f t="shared" si="8"/>
        <v>16490</v>
      </c>
      <c r="K78" s="109">
        <f>IF($H78=2,$N78,Notice!$C$67)</f>
        <v>500</v>
      </c>
      <c r="L78" s="109">
        <f>IF($H78=2,0,Notice!$C$66)</f>
        <v>1000</v>
      </c>
      <c r="M78" s="110">
        <v>16490</v>
      </c>
      <c r="N78" s="110">
        <v>1000</v>
      </c>
    </row>
    <row r="79" spans="1:14">
      <c r="A79" s="16">
        <v>84</v>
      </c>
      <c r="B79" s="16">
        <f t="shared" si="5"/>
        <v>15</v>
      </c>
      <c r="C79" s="11" t="str">
        <f t="shared" si="6"/>
        <v>Italie</v>
      </c>
      <c r="D79" s="2">
        <f t="shared" si="6"/>
        <v>1</v>
      </c>
      <c r="E79" s="16">
        <f t="shared" si="7"/>
        <v>3</v>
      </c>
      <c r="F79" s="16" t="str">
        <f t="shared" si="9"/>
        <v>Belgique</v>
      </c>
      <c r="G79" s="16">
        <f t="shared" si="10"/>
        <v>1</v>
      </c>
      <c r="H79" s="16">
        <f t="shared" si="11"/>
        <v>2</v>
      </c>
      <c r="I79" s="16" t="str">
        <f t="shared" si="12"/>
        <v>ItalieBelgique</v>
      </c>
      <c r="J79" s="109">
        <f t="shared" si="8"/>
        <v>0</v>
      </c>
      <c r="K79" s="109">
        <f>IF($H79=2,$N79,Notice!$C$67)</f>
        <v>1408.769775390625</v>
      </c>
      <c r="L79" s="109">
        <f>IF($H79=2,0,Notice!$C$66)</f>
        <v>0</v>
      </c>
      <c r="M79" s="110">
        <v>3808</v>
      </c>
      <c r="N79" s="110">
        <v>1408.769775390625</v>
      </c>
    </row>
    <row r="80" spans="1:14">
      <c r="A80" s="16">
        <v>85</v>
      </c>
      <c r="B80" s="16">
        <f t="shared" si="5"/>
        <v>16</v>
      </c>
      <c r="C80" s="11" t="str">
        <f t="shared" si="6"/>
        <v>Japon</v>
      </c>
      <c r="D80" s="2">
        <f t="shared" si="6"/>
        <v>0</v>
      </c>
      <c r="E80" s="16">
        <f t="shared" si="7"/>
        <v>3</v>
      </c>
      <c r="F80" s="16" t="str">
        <f t="shared" si="9"/>
        <v>Belgique</v>
      </c>
      <c r="G80" s="16">
        <f t="shared" si="10"/>
        <v>1</v>
      </c>
      <c r="H80" s="16">
        <f t="shared" si="11"/>
        <v>1</v>
      </c>
      <c r="I80" s="16" t="str">
        <f t="shared" si="12"/>
        <v>JaponBelgique</v>
      </c>
      <c r="J80" s="109">
        <f t="shared" si="8"/>
        <v>20880</v>
      </c>
      <c r="K80" s="109">
        <f>IF($H80=2,$N80,Notice!$C$67)</f>
        <v>500</v>
      </c>
      <c r="L80" s="109">
        <f>IF($H80=2,0,Notice!$C$66)</f>
        <v>1000</v>
      </c>
      <c r="M80" s="110">
        <v>20880</v>
      </c>
      <c r="N80" s="110">
        <v>1000</v>
      </c>
    </row>
    <row r="81" spans="1:14">
      <c r="A81" s="16">
        <v>86</v>
      </c>
      <c r="B81" s="16">
        <f t="shared" si="5"/>
        <v>17</v>
      </c>
      <c r="C81" s="11" t="str">
        <f t="shared" si="6"/>
        <v>Maroc</v>
      </c>
      <c r="D81" s="2">
        <f t="shared" si="6"/>
        <v>0</v>
      </c>
      <c r="E81" s="16">
        <f t="shared" si="7"/>
        <v>3</v>
      </c>
      <c r="F81" s="16" t="str">
        <f t="shared" si="9"/>
        <v>Belgique</v>
      </c>
      <c r="G81" s="16">
        <f t="shared" si="10"/>
        <v>1</v>
      </c>
      <c r="H81" s="16">
        <f t="shared" si="11"/>
        <v>1</v>
      </c>
      <c r="I81" s="16" t="str">
        <f t="shared" si="12"/>
        <v>MarocBelgique</v>
      </c>
      <c r="J81" s="109">
        <f t="shared" si="8"/>
        <v>2412</v>
      </c>
      <c r="K81" s="109">
        <f>IF($H81=2,$N81,Notice!$C$67)</f>
        <v>500</v>
      </c>
      <c r="L81" s="109">
        <f>IF($H81=2,0,Notice!$C$66)</f>
        <v>1000</v>
      </c>
      <c r="M81" s="110">
        <v>2412</v>
      </c>
      <c r="N81" s="110">
        <v>1000</v>
      </c>
    </row>
    <row r="82" spans="1:14">
      <c r="A82" s="16">
        <v>87</v>
      </c>
      <c r="B82" s="16">
        <f t="shared" si="5"/>
        <v>18</v>
      </c>
      <c r="C82" s="11" t="str">
        <f t="shared" si="6"/>
        <v>Mexique</v>
      </c>
      <c r="D82" s="2">
        <f t="shared" si="6"/>
        <v>0</v>
      </c>
      <c r="E82" s="16">
        <f t="shared" si="7"/>
        <v>3</v>
      </c>
      <c r="F82" s="16" t="str">
        <f t="shared" si="9"/>
        <v>Belgique</v>
      </c>
      <c r="G82" s="16">
        <f t="shared" si="10"/>
        <v>1</v>
      </c>
      <c r="H82" s="16">
        <f t="shared" si="11"/>
        <v>1</v>
      </c>
      <c r="I82" s="16" t="str">
        <f t="shared" si="12"/>
        <v>MexiqueBelgique</v>
      </c>
      <c r="J82" s="109">
        <f t="shared" si="8"/>
        <v>10023</v>
      </c>
      <c r="K82" s="109">
        <f>IF($H82=2,$N82,Notice!$C$67)</f>
        <v>500</v>
      </c>
      <c r="L82" s="109">
        <f>IF($H82=2,0,Notice!$C$66)</f>
        <v>1000</v>
      </c>
      <c r="M82" s="110">
        <v>10023</v>
      </c>
      <c r="N82" s="110">
        <v>1000</v>
      </c>
    </row>
    <row r="83" spans="1:14">
      <c r="A83" s="16">
        <v>88</v>
      </c>
      <c r="B83" s="16">
        <f t="shared" si="5"/>
        <v>19</v>
      </c>
      <c r="C83" s="11" t="str">
        <f t="shared" si="6"/>
        <v>Pologne</v>
      </c>
      <c r="D83" s="2">
        <f t="shared" si="6"/>
        <v>1</v>
      </c>
      <c r="E83" s="16">
        <f t="shared" si="7"/>
        <v>3</v>
      </c>
      <c r="F83" s="16" t="str">
        <f t="shared" si="9"/>
        <v>Belgique</v>
      </c>
      <c r="G83" s="16">
        <f t="shared" si="10"/>
        <v>1</v>
      </c>
      <c r="H83" s="16">
        <f t="shared" si="11"/>
        <v>2</v>
      </c>
      <c r="I83" s="16" t="str">
        <f t="shared" si="12"/>
        <v>PologneBelgique</v>
      </c>
      <c r="J83" s="109">
        <f t="shared" si="8"/>
        <v>0</v>
      </c>
      <c r="K83" s="109">
        <f>IF($H83=2,$N83,Notice!$C$67)</f>
        <v>1162.3079833984375</v>
      </c>
      <c r="L83" s="109">
        <f>IF($H83=2,0,Notice!$C$66)</f>
        <v>0</v>
      </c>
      <c r="M83" s="110">
        <v>1543</v>
      </c>
      <c r="N83" s="110">
        <v>1162.3079833984375</v>
      </c>
    </row>
    <row r="84" spans="1:14">
      <c r="A84" s="16">
        <v>89</v>
      </c>
      <c r="B84" s="16">
        <f t="shared" si="5"/>
        <v>20</v>
      </c>
      <c r="C84" s="11" t="str">
        <f t="shared" si="6"/>
        <v>Portugal</v>
      </c>
      <c r="D84" s="2">
        <f t="shared" si="6"/>
        <v>1</v>
      </c>
      <c r="E84" s="16">
        <f t="shared" si="7"/>
        <v>3</v>
      </c>
      <c r="F84" s="16" t="str">
        <f t="shared" si="9"/>
        <v>Belgique</v>
      </c>
      <c r="G84" s="16">
        <f t="shared" si="10"/>
        <v>1</v>
      </c>
      <c r="H84" s="16">
        <f t="shared" si="11"/>
        <v>2</v>
      </c>
      <c r="I84" s="16" t="str">
        <f t="shared" si="12"/>
        <v>PortugalBelgique</v>
      </c>
      <c r="J84" s="109">
        <f t="shared" si="8"/>
        <v>0</v>
      </c>
      <c r="K84" s="109">
        <f>IF($H84=2,$N84,Notice!$C$67)</f>
        <v>1887.8087158203125</v>
      </c>
      <c r="L84" s="109">
        <f>IF($H84=2,0,Notice!$C$66)</f>
        <v>0</v>
      </c>
      <c r="M84" s="110">
        <v>1779</v>
      </c>
      <c r="N84" s="110">
        <v>1887.8087158203125</v>
      </c>
    </row>
    <row r="85" spans="1:14">
      <c r="A85" s="16">
        <v>90</v>
      </c>
      <c r="B85" s="16">
        <f t="shared" si="5"/>
        <v>21</v>
      </c>
      <c r="C85" s="11" t="str">
        <f t="shared" si="6"/>
        <v>République tchèque</v>
      </c>
      <c r="D85" s="2">
        <f t="shared" si="6"/>
        <v>1</v>
      </c>
      <c r="E85" s="16">
        <f t="shared" si="7"/>
        <v>3</v>
      </c>
      <c r="F85" s="16" t="str">
        <f t="shared" si="9"/>
        <v>Belgique</v>
      </c>
      <c r="G85" s="16">
        <f t="shared" si="10"/>
        <v>1</v>
      </c>
      <c r="H85" s="16">
        <f t="shared" si="11"/>
        <v>2</v>
      </c>
      <c r="I85" s="16" t="str">
        <f t="shared" si="12"/>
        <v>République tchèqueBelgique</v>
      </c>
      <c r="J85" s="109">
        <f t="shared" si="8"/>
        <v>0</v>
      </c>
      <c r="K85" s="109">
        <f>IF($H85=2,$N85,Notice!$C$67)</f>
        <v>1008.1588134765625</v>
      </c>
      <c r="L85" s="109">
        <f>IF($H85=2,0,Notice!$C$66)</f>
        <v>0</v>
      </c>
      <c r="M85" s="110">
        <v>436</v>
      </c>
      <c r="N85" s="110">
        <v>1008.1588134765625</v>
      </c>
    </row>
    <row r="86" spans="1:14">
      <c r="A86" s="16">
        <v>91</v>
      </c>
      <c r="B86" s="16">
        <f t="shared" si="5"/>
        <v>22</v>
      </c>
      <c r="C86" s="11" t="str">
        <f t="shared" si="6"/>
        <v>Royaume-Uni</v>
      </c>
      <c r="D86" s="2">
        <f t="shared" si="6"/>
        <v>1</v>
      </c>
      <c r="E86" s="16">
        <f t="shared" si="7"/>
        <v>3</v>
      </c>
      <c r="F86" s="16" t="str">
        <f t="shared" si="9"/>
        <v>Belgique</v>
      </c>
      <c r="G86" s="16">
        <f t="shared" si="10"/>
        <v>1</v>
      </c>
      <c r="H86" s="16">
        <f t="shared" si="11"/>
        <v>2</v>
      </c>
      <c r="I86" s="16" t="str">
        <f t="shared" si="12"/>
        <v>Royaume-UniBelgique</v>
      </c>
      <c r="J86" s="109">
        <f t="shared" si="8"/>
        <v>0</v>
      </c>
      <c r="K86" s="109">
        <f>IF($H86=2,$N86,Notice!$C$67)</f>
        <v>931.69537353515625</v>
      </c>
      <c r="L86" s="109">
        <f>IF($H86=2,0,Notice!$C$66)</f>
        <v>0</v>
      </c>
      <c r="M86" s="110">
        <v>324</v>
      </c>
      <c r="N86" s="110">
        <v>931.69537353515625</v>
      </c>
    </row>
    <row r="87" spans="1:14">
      <c r="A87" s="16">
        <v>92</v>
      </c>
      <c r="B87" s="16">
        <f t="shared" si="5"/>
        <v>23</v>
      </c>
      <c r="C87" s="11" t="str">
        <f t="shared" si="6"/>
        <v>Slovaquie</v>
      </c>
      <c r="D87" s="2">
        <f t="shared" si="6"/>
        <v>1</v>
      </c>
      <c r="E87" s="16">
        <f t="shared" si="7"/>
        <v>3</v>
      </c>
      <c r="F87" s="16" t="str">
        <f t="shared" si="9"/>
        <v>Belgique</v>
      </c>
      <c r="G87" s="16">
        <f t="shared" si="10"/>
        <v>1</v>
      </c>
      <c r="H87" s="16">
        <f t="shared" si="11"/>
        <v>2</v>
      </c>
      <c r="I87" s="16" t="str">
        <f t="shared" si="12"/>
        <v>SlovaquieBelgique</v>
      </c>
      <c r="J87" s="109">
        <f t="shared" si="8"/>
        <v>0</v>
      </c>
      <c r="K87" s="109">
        <f>IF($H87=2,$N87,Notice!$C$67)</f>
        <v>1418.3065185546875</v>
      </c>
      <c r="L87" s="109">
        <f>IF($H87=2,0,Notice!$C$66)</f>
        <v>0</v>
      </c>
      <c r="M87" s="110">
        <v>5704</v>
      </c>
      <c r="N87" s="110">
        <v>1418.3065185546875</v>
      </c>
    </row>
    <row r="88" spans="1:14">
      <c r="A88" s="16">
        <v>93</v>
      </c>
      <c r="B88" s="16">
        <f t="shared" si="5"/>
        <v>24</v>
      </c>
      <c r="C88" s="11" t="str">
        <f t="shared" si="6"/>
        <v>Slovénie</v>
      </c>
      <c r="D88" s="2">
        <f t="shared" si="6"/>
        <v>1</v>
      </c>
      <c r="E88" s="16">
        <f t="shared" si="7"/>
        <v>3</v>
      </c>
      <c r="F88" s="16" t="str">
        <f t="shared" si="9"/>
        <v>Belgique</v>
      </c>
      <c r="G88" s="16">
        <f t="shared" si="10"/>
        <v>1</v>
      </c>
      <c r="H88" s="16">
        <f t="shared" si="11"/>
        <v>2</v>
      </c>
      <c r="I88" s="16" t="str">
        <f t="shared" si="12"/>
        <v>SlovénieBelgique</v>
      </c>
      <c r="J88" s="109">
        <f t="shared" si="8"/>
        <v>0</v>
      </c>
      <c r="K88" s="109">
        <f>IF($H88=2,$N88,Notice!$C$67)</f>
        <v>1139.731201171875</v>
      </c>
      <c r="L88" s="109">
        <f>IF($H88=2,0,Notice!$C$66)</f>
        <v>0</v>
      </c>
      <c r="M88" s="110">
        <v>5704</v>
      </c>
      <c r="N88" s="110">
        <v>1139.731201171875</v>
      </c>
    </row>
    <row r="89" spans="1:14">
      <c r="A89" s="16">
        <v>94</v>
      </c>
      <c r="B89" s="16">
        <f t="shared" si="5"/>
        <v>25</v>
      </c>
      <c r="C89" s="11" t="str">
        <f t="shared" si="6"/>
        <v>Turquie</v>
      </c>
      <c r="D89" s="2">
        <f t="shared" si="6"/>
        <v>0</v>
      </c>
      <c r="E89" s="16">
        <f t="shared" si="7"/>
        <v>3</v>
      </c>
      <c r="F89" s="16" t="str">
        <f t="shared" si="9"/>
        <v>Belgique</v>
      </c>
      <c r="G89" s="16">
        <f t="shared" si="10"/>
        <v>1</v>
      </c>
      <c r="H89" s="16">
        <f t="shared" si="11"/>
        <v>1</v>
      </c>
      <c r="I89" s="16" t="str">
        <f t="shared" si="12"/>
        <v>TurquieBelgique</v>
      </c>
      <c r="J89" s="109">
        <f t="shared" si="8"/>
        <v>5664</v>
      </c>
      <c r="K89" s="109">
        <f>IF($H89=2,$N89,Notice!$C$67)</f>
        <v>500</v>
      </c>
      <c r="L89" s="109">
        <f>IF($H89=2,0,Notice!$C$66)</f>
        <v>1000</v>
      </c>
      <c r="M89" s="110">
        <v>5664</v>
      </c>
      <c r="N89" s="110">
        <v>1000</v>
      </c>
    </row>
    <row r="90" spans="1:14">
      <c r="A90" s="16">
        <v>95</v>
      </c>
      <c r="B90" s="16">
        <f t="shared" si="5"/>
        <v>26</v>
      </c>
      <c r="C90" s="11" t="str">
        <f t="shared" si="6"/>
        <v>Vietnam</v>
      </c>
      <c r="D90" s="2">
        <f t="shared" si="6"/>
        <v>0</v>
      </c>
      <c r="E90" s="16">
        <f t="shared" si="7"/>
        <v>3</v>
      </c>
      <c r="F90" s="16" t="str">
        <f t="shared" si="9"/>
        <v>Belgique</v>
      </c>
      <c r="G90" s="16">
        <f t="shared" si="10"/>
        <v>1</v>
      </c>
      <c r="H90" s="16">
        <f t="shared" si="11"/>
        <v>1</v>
      </c>
      <c r="I90" s="16" t="str">
        <f t="shared" si="12"/>
        <v>VietnamBelgique</v>
      </c>
      <c r="J90" s="109">
        <f t="shared" si="8"/>
        <v>17136</v>
      </c>
      <c r="K90" s="109">
        <f>IF($H90=2,$N90,Notice!$C$67)</f>
        <v>500</v>
      </c>
      <c r="L90" s="109">
        <f>IF($H90=2,0,Notice!$C$66)</f>
        <v>1000</v>
      </c>
      <c r="M90" s="110">
        <v>17136</v>
      </c>
      <c r="N90" s="110">
        <v>1000</v>
      </c>
    </row>
    <row r="91" spans="1:14">
      <c r="A91" s="16">
        <v>96</v>
      </c>
      <c r="B91" s="16">
        <f t="shared" si="5"/>
        <v>28</v>
      </c>
      <c r="C91" s="11" t="str">
        <f t="shared" si="6"/>
        <v>Autres pays d’Europe</v>
      </c>
      <c r="D91" s="2">
        <f t="shared" si="6"/>
        <v>1</v>
      </c>
      <c r="E91" s="16">
        <f t="shared" si="7"/>
        <v>3</v>
      </c>
      <c r="F91" s="16" t="str">
        <f t="shared" si="9"/>
        <v>Belgique</v>
      </c>
      <c r="G91" s="16">
        <f t="shared" si="10"/>
        <v>1</v>
      </c>
      <c r="H91" s="16">
        <f t="shared" si="11"/>
        <v>2</v>
      </c>
      <c r="I91" s="16" t="str">
        <f t="shared" si="12"/>
        <v>Autres pays d’EuropeBelgique</v>
      </c>
      <c r="J91" s="109">
        <f t="shared" si="8"/>
        <v>0</v>
      </c>
      <c r="K91" s="109">
        <f>IF($H91=2,$N91,Notice!$C$67)</f>
        <v>1162.3079833984375</v>
      </c>
      <c r="L91" s="109">
        <f>IF($H91=2,0,Notice!$C$66)</f>
        <v>0</v>
      </c>
      <c r="M91" s="110">
        <v>1543</v>
      </c>
      <c r="N91" s="110">
        <v>1162.3079833984375</v>
      </c>
    </row>
    <row r="92" spans="1:14">
      <c r="A92" s="16">
        <v>97</v>
      </c>
      <c r="B92" s="16">
        <f t="shared" si="5"/>
        <v>29</v>
      </c>
      <c r="C92" s="11" t="str">
        <f t="shared" si="6"/>
        <v>Amérique du Nord</v>
      </c>
      <c r="D92" s="2">
        <f t="shared" si="6"/>
        <v>0</v>
      </c>
      <c r="E92" s="16">
        <f t="shared" si="7"/>
        <v>3</v>
      </c>
      <c r="F92" s="16" t="str">
        <f t="shared" si="9"/>
        <v>Belgique</v>
      </c>
      <c r="G92" s="16">
        <f t="shared" si="10"/>
        <v>1</v>
      </c>
      <c r="H92" s="16">
        <f t="shared" si="11"/>
        <v>1</v>
      </c>
      <c r="I92" s="16" t="str">
        <f t="shared" si="12"/>
        <v>Amérique du NordBelgique</v>
      </c>
      <c r="J92" s="109">
        <f t="shared" si="8"/>
        <v>8107</v>
      </c>
      <c r="K92" s="109">
        <f>IF($H92=2,$N92,Notice!$C$67)</f>
        <v>500</v>
      </c>
      <c r="L92" s="109">
        <f>IF($H92=2,0,Notice!$C$66)</f>
        <v>1000</v>
      </c>
      <c r="M92" s="110">
        <v>8107</v>
      </c>
      <c r="N92" s="110">
        <v>1000</v>
      </c>
    </row>
    <row r="93" spans="1:14">
      <c r="A93" s="16">
        <v>98</v>
      </c>
      <c r="B93" s="16">
        <f t="shared" si="5"/>
        <v>30</v>
      </c>
      <c r="C93" s="11" t="str">
        <f t="shared" si="6"/>
        <v>Amérique du Sud</v>
      </c>
      <c r="D93" s="2">
        <f t="shared" si="6"/>
        <v>0</v>
      </c>
      <c r="E93" s="16">
        <f t="shared" si="7"/>
        <v>3</v>
      </c>
      <c r="F93" s="16" t="str">
        <f t="shared" si="9"/>
        <v>Belgique</v>
      </c>
      <c r="G93" s="16">
        <f t="shared" si="10"/>
        <v>1</v>
      </c>
      <c r="H93" s="16">
        <f t="shared" si="11"/>
        <v>1</v>
      </c>
      <c r="I93" s="16" t="str">
        <f t="shared" si="12"/>
        <v>Amérique du SudBelgique</v>
      </c>
      <c r="J93" s="109">
        <f t="shared" si="8"/>
        <v>10177</v>
      </c>
      <c r="K93" s="109">
        <f>IF($H93=2,$N93,Notice!$C$67)</f>
        <v>500</v>
      </c>
      <c r="L93" s="109">
        <f>IF($H93=2,0,Notice!$C$66)</f>
        <v>1000</v>
      </c>
      <c r="M93" s="110">
        <v>10177</v>
      </c>
      <c r="N93" s="110">
        <v>1000</v>
      </c>
    </row>
    <row r="94" spans="1:14">
      <c r="A94" s="16">
        <v>99</v>
      </c>
      <c r="B94" s="16">
        <f t="shared" si="5"/>
        <v>31</v>
      </c>
      <c r="C94" s="11" t="str">
        <f t="shared" si="6"/>
        <v>CC du Golfe</v>
      </c>
      <c r="D94" s="2">
        <f t="shared" si="6"/>
        <v>0</v>
      </c>
      <c r="E94" s="16">
        <f t="shared" si="7"/>
        <v>3</v>
      </c>
      <c r="F94" s="16" t="str">
        <f t="shared" si="9"/>
        <v>Belgique</v>
      </c>
      <c r="G94" s="16">
        <f t="shared" si="10"/>
        <v>1</v>
      </c>
      <c r="H94" s="16">
        <f t="shared" si="11"/>
        <v>1</v>
      </c>
      <c r="I94" s="16" t="str">
        <f t="shared" si="12"/>
        <v>CC du GolfeBelgique</v>
      </c>
      <c r="J94" s="109">
        <f t="shared" si="8"/>
        <v>7902</v>
      </c>
      <c r="K94" s="109">
        <f>IF($H94=2,$N94,Notice!$C$67)</f>
        <v>500</v>
      </c>
      <c r="L94" s="109">
        <f>IF($H94=2,0,Notice!$C$66)</f>
        <v>1000</v>
      </c>
      <c r="M94" s="110">
        <v>7902</v>
      </c>
      <c r="N94" s="110">
        <v>1000</v>
      </c>
    </row>
    <row r="95" spans="1:14">
      <c r="A95" s="16">
        <v>100</v>
      </c>
      <c r="B95" s="16">
        <f t="shared" si="5"/>
        <v>32</v>
      </c>
      <c r="C95" s="11" t="str">
        <f t="shared" si="6"/>
        <v>Autre</v>
      </c>
      <c r="D95" s="2">
        <f t="shared" si="6"/>
        <v>0</v>
      </c>
      <c r="E95" s="16">
        <f t="shared" si="7"/>
        <v>3</v>
      </c>
      <c r="F95" s="16" t="str">
        <f t="shared" si="9"/>
        <v>Belgique</v>
      </c>
      <c r="G95" s="16">
        <f t="shared" si="10"/>
        <v>1</v>
      </c>
      <c r="H95" s="16">
        <f t="shared" si="11"/>
        <v>1</v>
      </c>
      <c r="I95" s="16" t="str">
        <f t="shared" si="12"/>
        <v>AutreBelgique</v>
      </c>
      <c r="J95" s="109">
        <f t="shared" si="8"/>
        <v>24000</v>
      </c>
      <c r="K95" s="109">
        <f>IF($H95=2,$N95,Notice!$C$67)</f>
        <v>500</v>
      </c>
      <c r="L95" s="109">
        <f>IF($H95=2,0,Notice!$C$66)</f>
        <v>1000</v>
      </c>
      <c r="M95" s="110">
        <v>24000</v>
      </c>
      <c r="N95" s="110">
        <v>1000</v>
      </c>
    </row>
    <row r="96" spans="1:14">
      <c r="A96" s="16">
        <v>101</v>
      </c>
      <c r="B96" s="16">
        <f t="shared" si="5"/>
        <v>33</v>
      </c>
      <c r="C96" s="11" t="str">
        <f t="shared" si="6"/>
        <v>Autres pays d’Amérique</v>
      </c>
      <c r="D96" s="2">
        <f t="shared" si="6"/>
        <v>0</v>
      </c>
      <c r="E96" s="16">
        <f t="shared" si="7"/>
        <v>3</v>
      </c>
      <c r="F96" s="16" t="str">
        <f t="shared" si="9"/>
        <v>Belgique</v>
      </c>
      <c r="G96" s="16">
        <f t="shared" si="10"/>
        <v>1</v>
      </c>
      <c r="H96" s="16">
        <f t="shared" si="11"/>
        <v>1</v>
      </c>
      <c r="I96" s="16" t="str">
        <f t="shared" si="12"/>
        <v>Autres pays d’AmériqueBelgique</v>
      </c>
      <c r="J96" s="109">
        <f t="shared" si="8"/>
        <v>6947</v>
      </c>
      <c r="K96" s="109">
        <f>IF($H96=2,$N96,Notice!$C$67)</f>
        <v>500</v>
      </c>
      <c r="L96" s="109">
        <f>IF($H96=2,0,Notice!$C$66)</f>
        <v>1000</v>
      </c>
      <c r="M96" s="110">
        <v>6947</v>
      </c>
      <c r="N96" s="110">
        <v>1000</v>
      </c>
    </row>
    <row r="97" spans="1:14">
      <c r="A97" s="16">
        <v>102</v>
      </c>
      <c r="B97" s="16">
        <f t="shared" si="5"/>
        <v>1</v>
      </c>
      <c r="C97" s="11" t="str">
        <f t="shared" si="6"/>
        <v>Allemagne</v>
      </c>
      <c r="D97" s="2">
        <f t="shared" si="6"/>
        <v>1</v>
      </c>
      <c r="E97" s="16">
        <f t="shared" si="7"/>
        <v>4</v>
      </c>
      <c r="F97" s="16" t="str">
        <f t="shared" si="9"/>
        <v>Brésil</v>
      </c>
      <c r="G97" s="16">
        <f t="shared" si="10"/>
        <v>0</v>
      </c>
      <c r="H97" s="16">
        <f t="shared" si="11"/>
        <v>1</v>
      </c>
      <c r="I97" s="16" t="str">
        <f t="shared" si="12"/>
        <v>AllemagneBrésil</v>
      </c>
      <c r="J97" s="109">
        <f t="shared" si="8"/>
        <v>10409</v>
      </c>
      <c r="K97" s="109">
        <f>IF($H97=2,$N97,Notice!$C$67)</f>
        <v>500</v>
      </c>
      <c r="L97" s="109">
        <f>IF($H97=2,0,Notice!$C$66)</f>
        <v>1000</v>
      </c>
      <c r="M97" s="110">
        <v>10409</v>
      </c>
      <c r="N97" s="110">
        <v>1000</v>
      </c>
    </row>
    <row r="98" spans="1:14">
      <c r="A98" s="16">
        <v>103</v>
      </c>
      <c r="B98" s="16">
        <f t="shared" si="5"/>
        <v>2</v>
      </c>
      <c r="C98" s="11" t="str">
        <f t="shared" si="6"/>
        <v>Autriche</v>
      </c>
      <c r="D98" s="2">
        <f t="shared" si="6"/>
        <v>1</v>
      </c>
      <c r="E98" s="16">
        <f t="shared" si="7"/>
        <v>4</v>
      </c>
      <c r="F98" s="16" t="str">
        <f t="shared" si="9"/>
        <v>Brésil</v>
      </c>
      <c r="G98" s="16">
        <f t="shared" si="10"/>
        <v>0</v>
      </c>
      <c r="H98" s="16">
        <f t="shared" si="11"/>
        <v>1</v>
      </c>
      <c r="I98" s="16" t="str">
        <f t="shared" si="12"/>
        <v>AutricheBrésil</v>
      </c>
      <c r="J98" s="109">
        <f t="shared" si="8"/>
        <v>12132</v>
      </c>
      <c r="K98" s="109">
        <f>IF($H98=2,$N98,Notice!$C$67)</f>
        <v>500</v>
      </c>
      <c r="L98" s="109">
        <f>IF($H98=2,0,Notice!$C$66)</f>
        <v>1000</v>
      </c>
      <c r="M98" s="110">
        <v>12132</v>
      </c>
      <c r="N98" s="110">
        <v>1000</v>
      </c>
    </row>
    <row r="99" spans="1:14">
      <c r="A99" s="16">
        <v>104</v>
      </c>
      <c r="B99" s="16">
        <f t="shared" si="5"/>
        <v>3</v>
      </c>
      <c r="C99" s="11" t="str">
        <f t="shared" si="6"/>
        <v>Belgique</v>
      </c>
      <c r="D99" s="2">
        <f t="shared" si="6"/>
        <v>1</v>
      </c>
      <c r="E99" s="16">
        <f t="shared" si="7"/>
        <v>4</v>
      </c>
      <c r="F99" s="16" t="str">
        <f t="shared" si="9"/>
        <v>Brésil</v>
      </c>
      <c r="G99" s="16">
        <f t="shared" si="10"/>
        <v>0</v>
      </c>
      <c r="H99" s="16">
        <f t="shared" si="11"/>
        <v>1</v>
      </c>
      <c r="I99" s="16" t="str">
        <f t="shared" si="12"/>
        <v>BelgiqueBrésil</v>
      </c>
      <c r="J99" s="109">
        <f t="shared" si="8"/>
        <v>10179</v>
      </c>
      <c r="K99" s="109">
        <f>IF($H99=2,$N99,Notice!$C$67)</f>
        <v>500</v>
      </c>
      <c r="L99" s="109">
        <f>IF($H99=2,0,Notice!$C$66)</f>
        <v>1000</v>
      </c>
      <c r="M99" s="110">
        <v>10179</v>
      </c>
      <c r="N99" s="110">
        <v>1000</v>
      </c>
    </row>
    <row r="100" spans="1:14">
      <c r="A100" s="16">
        <v>105</v>
      </c>
      <c r="B100" s="16">
        <f t="shared" ref="B100:B163" si="13">B69</f>
        <v>4</v>
      </c>
      <c r="C100" s="11" t="str">
        <f t="shared" ref="C100:D163" si="14">LOOKUP($B100,$B$4:$B$34,C$4:C$34)</f>
        <v>Brésil</v>
      </c>
      <c r="D100" s="2">
        <f t="shared" si="14"/>
        <v>0</v>
      </c>
      <c r="E100" s="16">
        <f t="shared" ref="E100:E163" si="15">E69+1</f>
        <v>4</v>
      </c>
      <c r="F100" s="16" t="str">
        <f t="shared" si="9"/>
        <v>Brésil</v>
      </c>
      <c r="G100" s="16">
        <f t="shared" si="10"/>
        <v>0</v>
      </c>
      <c r="H100" s="16">
        <f t="shared" si="11"/>
        <v>0</v>
      </c>
      <c r="I100" s="16" t="str">
        <f t="shared" si="12"/>
        <v>BrésilBrésil</v>
      </c>
      <c r="J100" s="109">
        <f t="shared" si="8"/>
        <v>0</v>
      </c>
      <c r="K100" s="109">
        <f>IF($H100=2,$N100,Notice!$C$67)</f>
        <v>500</v>
      </c>
      <c r="L100" s="109">
        <f>IF($H100=2,0,Notice!$C$66)</f>
        <v>1000</v>
      </c>
      <c r="M100" s="110">
        <v>0</v>
      </c>
      <c r="N100" s="110">
        <v>0</v>
      </c>
    </row>
    <row r="101" spans="1:14">
      <c r="A101" s="16">
        <v>106</v>
      </c>
      <c r="B101" s="16">
        <f t="shared" si="13"/>
        <v>5</v>
      </c>
      <c r="C101" s="11" t="str">
        <f t="shared" si="14"/>
        <v>Chine</v>
      </c>
      <c r="D101" s="2">
        <f t="shared" si="14"/>
        <v>0</v>
      </c>
      <c r="E101" s="16">
        <f t="shared" si="15"/>
        <v>4</v>
      </c>
      <c r="F101" s="16" t="str">
        <f t="shared" si="9"/>
        <v>Brésil</v>
      </c>
      <c r="G101" s="16">
        <f t="shared" si="10"/>
        <v>0</v>
      </c>
      <c r="H101" s="16">
        <f t="shared" si="11"/>
        <v>0</v>
      </c>
      <c r="I101" s="16" t="str">
        <f t="shared" si="12"/>
        <v>ChineBrésil</v>
      </c>
      <c r="J101" s="109">
        <f t="shared" si="8"/>
        <v>21466</v>
      </c>
      <c r="K101" s="109">
        <f>IF($H101=2,$N101,Notice!$C$67)</f>
        <v>500</v>
      </c>
      <c r="L101" s="109">
        <f>IF($H101=2,0,Notice!$C$66)</f>
        <v>1000</v>
      </c>
      <c r="M101" s="110">
        <v>21466</v>
      </c>
      <c r="N101" s="110">
        <v>11520.66015625</v>
      </c>
    </row>
    <row r="102" spans="1:14">
      <c r="A102" s="16">
        <v>107</v>
      </c>
      <c r="B102" s="16">
        <f t="shared" si="13"/>
        <v>6</v>
      </c>
      <c r="C102" s="11" t="str">
        <f t="shared" si="14"/>
        <v>Corée du Sud</v>
      </c>
      <c r="D102" s="2">
        <f t="shared" si="14"/>
        <v>0</v>
      </c>
      <c r="E102" s="16">
        <f t="shared" si="15"/>
        <v>4</v>
      </c>
      <c r="F102" s="16" t="str">
        <f t="shared" si="9"/>
        <v>Brésil</v>
      </c>
      <c r="G102" s="16">
        <f t="shared" si="10"/>
        <v>0</v>
      </c>
      <c r="H102" s="16">
        <f t="shared" si="11"/>
        <v>0</v>
      </c>
      <c r="I102" s="16" t="str">
        <f t="shared" si="12"/>
        <v>Corée du SudBrésil</v>
      </c>
      <c r="J102" s="109">
        <f t="shared" si="8"/>
        <v>22053</v>
      </c>
      <c r="K102" s="109">
        <f>IF($H102=2,$N102,Notice!$C$67)</f>
        <v>500</v>
      </c>
      <c r="L102" s="109">
        <f>IF($H102=2,0,Notice!$C$66)</f>
        <v>1000</v>
      </c>
      <c r="M102" s="110">
        <v>22053</v>
      </c>
      <c r="N102" s="110">
        <v>1000</v>
      </c>
    </row>
    <row r="103" spans="1:14">
      <c r="A103" s="16">
        <v>109</v>
      </c>
      <c r="B103" s="16">
        <f t="shared" si="13"/>
        <v>7</v>
      </c>
      <c r="C103" s="11" t="str">
        <f t="shared" si="14"/>
        <v>Espagne</v>
      </c>
      <c r="D103" s="2">
        <f t="shared" si="14"/>
        <v>1</v>
      </c>
      <c r="E103" s="16">
        <f t="shared" si="15"/>
        <v>4</v>
      </c>
      <c r="F103" s="16" t="str">
        <f t="shared" si="9"/>
        <v>Brésil</v>
      </c>
      <c r="G103" s="16">
        <f t="shared" si="10"/>
        <v>0</v>
      </c>
      <c r="H103" s="16">
        <f t="shared" si="11"/>
        <v>1</v>
      </c>
      <c r="I103" s="16" t="str">
        <f t="shared" si="12"/>
        <v>EspagneBrésil</v>
      </c>
      <c r="J103" s="109">
        <f t="shared" si="8"/>
        <v>8824</v>
      </c>
      <c r="K103" s="109">
        <f>IF($H103=2,$N103,Notice!$C$67)</f>
        <v>500</v>
      </c>
      <c r="L103" s="109">
        <f>IF($H103=2,0,Notice!$C$66)</f>
        <v>1000</v>
      </c>
      <c r="M103" s="110">
        <v>8824</v>
      </c>
      <c r="N103" s="110">
        <v>1000</v>
      </c>
    </row>
    <row r="104" spans="1:14">
      <c r="A104" s="16">
        <v>110</v>
      </c>
      <c r="B104" s="16">
        <f t="shared" si="13"/>
        <v>8</v>
      </c>
      <c r="C104" s="11" t="str">
        <f t="shared" si="14"/>
        <v>États-Unis</v>
      </c>
      <c r="D104" s="2">
        <f t="shared" si="14"/>
        <v>0</v>
      </c>
      <c r="E104" s="16">
        <f t="shared" si="15"/>
        <v>4</v>
      </c>
      <c r="F104" s="16" t="str">
        <f t="shared" si="9"/>
        <v>Brésil</v>
      </c>
      <c r="G104" s="16">
        <f t="shared" si="10"/>
        <v>0</v>
      </c>
      <c r="H104" s="16">
        <f t="shared" si="11"/>
        <v>0</v>
      </c>
      <c r="I104" s="16" t="str">
        <f t="shared" si="12"/>
        <v>États-UnisBrésil</v>
      </c>
      <c r="J104" s="109">
        <f t="shared" si="8"/>
        <v>9779</v>
      </c>
      <c r="K104" s="109">
        <f>IF($H104=2,$N104,Notice!$C$67)</f>
        <v>500</v>
      </c>
      <c r="L104" s="109">
        <f>IF($H104=2,0,Notice!$C$66)</f>
        <v>1000</v>
      </c>
      <c r="M104" s="110">
        <v>9779</v>
      </c>
      <c r="N104" s="110">
        <v>1000</v>
      </c>
    </row>
    <row r="105" spans="1:14">
      <c r="A105" s="16">
        <v>111</v>
      </c>
      <c r="B105" s="16">
        <f t="shared" si="13"/>
        <v>9</v>
      </c>
      <c r="C105" s="11" t="str">
        <f t="shared" si="14"/>
        <v>Finlande</v>
      </c>
      <c r="D105" s="2">
        <f t="shared" si="14"/>
        <v>1</v>
      </c>
      <c r="E105" s="16">
        <f t="shared" si="15"/>
        <v>4</v>
      </c>
      <c r="F105" s="16" t="str">
        <f t="shared" si="9"/>
        <v>Brésil</v>
      </c>
      <c r="G105" s="16">
        <f t="shared" si="10"/>
        <v>0</v>
      </c>
      <c r="H105" s="16">
        <f t="shared" si="11"/>
        <v>1</v>
      </c>
      <c r="I105" s="16" t="str">
        <f t="shared" si="12"/>
        <v>FinlandeBrésil</v>
      </c>
      <c r="J105" s="109">
        <f t="shared" si="8"/>
        <v>12099</v>
      </c>
      <c r="K105" s="109">
        <f>IF($H105=2,$N105,Notice!$C$67)</f>
        <v>500</v>
      </c>
      <c r="L105" s="109">
        <f>IF($H105=2,0,Notice!$C$66)</f>
        <v>1000</v>
      </c>
      <c r="M105" s="110">
        <v>12099</v>
      </c>
      <c r="N105" s="110">
        <v>1000</v>
      </c>
    </row>
    <row r="106" spans="1:14">
      <c r="A106" s="16">
        <v>112</v>
      </c>
      <c r="B106" s="16">
        <f t="shared" si="13"/>
        <v>11</v>
      </c>
      <c r="C106" s="11" t="str">
        <f t="shared" si="14"/>
        <v>France</v>
      </c>
      <c r="D106" s="2">
        <f t="shared" si="14"/>
        <v>1</v>
      </c>
      <c r="E106" s="16">
        <f t="shared" si="15"/>
        <v>4</v>
      </c>
      <c r="F106" s="16" t="str">
        <f t="shared" si="9"/>
        <v>Brésil</v>
      </c>
      <c r="G106" s="16">
        <f t="shared" si="10"/>
        <v>0</v>
      </c>
      <c r="H106" s="16">
        <f t="shared" si="11"/>
        <v>1</v>
      </c>
      <c r="I106" s="16" t="str">
        <f t="shared" si="12"/>
        <v>FranceBrésil</v>
      </c>
      <c r="J106" s="109">
        <f t="shared" si="8"/>
        <v>9896</v>
      </c>
      <c r="K106" s="109">
        <f>IF($H106=2,$N106,Notice!$C$67)</f>
        <v>500</v>
      </c>
      <c r="L106" s="109">
        <f>IF($H106=2,0,Notice!$C$66)</f>
        <v>1000</v>
      </c>
      <c r="M106" s="110">
        <v>9896</v>
      </c>
      <c r="N106" s="110">
        <v>1000</v>
      </c>
    </row>
    <row r="107" spans="1:14">
      <c r="A107" s="16">
        <v>113</v>
      </c>
      <c r="B107" s="16">
        <f t="shared" si="13"/>
        <v>12</v>
      </c>
      <c r="C107" s="11" t="str">
        <f t="shared" si="14"/>
        <v>Hongrie</v>
      </c>
      <c r="D107" s="2">
        <f t="shared" si="14"/>
        <v>1</v>
      </c>
      <c r="E107" s="16">
        <f t="shared" si="15"/>
        <v>4</v>
      </c>
      <c r="F107" s="16" t="str">
        <f t="shared" si="9"/>
        <v>Brésil</v>
      </c>
      <c r="G107" s="16">
        <f t="shared" si="10"/>
        <v>0</v>
      </c>
      <c r="H107" s="16">
        <f t="shared" si="11"/>
        <v>1</v>
      </c>
      <c r="I107" s="16" t="str">
        <f t="shared" si="12"/>
        <v>HongrieBrésil</v>
      </c>
      <c r="J107" s="109">
        <f t="shared" si="8"/>
        <v>12132</v>
      </c>
      <c r="K107" s="109">
        <f>IF($H107=2,$N107,Notice!$C$67)</f>
        <v>500</v>
      </c>
      <c r="L107" s="109">
        <f>IF($H107=2,0,Notice!$C$66)</f>
        <v>1000</v>
      </c>
      <c r="M107" s="110">
        <v>12132</v>
      </c>
      <c r="N107" s="110">
        <v>1000</v>
      </c>
    </row>
    <row r="108" spans="1:14">
      <c r="A108" s="16">
        <v>114</v>
      </c>
      <c r="B108" s="16">
        <f t="shared" si="13"/>
        <v>13</v>
      </c>
      <c r="C108" s="11" t="str">
        <f t="shared" si="14"/>
        <v>Inde</v>
      </c>
      <c r="D108" s="2">
        <f t="shared" si="14"/>
        <v>0</v>
      </c>
      <c r="E108" s="16">
        <f t="shared" si="15"/>
        <v>4</v>
      </c>
      <c r="F108" s="16" t="str">
        <f t="shared" si="9"/>
        <v>Brésil</v>
      </c>
      <c r="G108" s="16">
        <f t="shared" si="10"/>
        <v>0</v>
      </c>
      <c r="H108" s="16">
        <f t="shared" si="11"/>
        <v>0</v>
      </c>
      <c r="I108" s="16" t="str">
        <f t="shared" si="12"/>
        <v>IndeBrésil</v>
      </c>
      <c r="J108" s="109">
        <f t="shared" si="8"/>
        <v>15750</v>
      </c>
      <c r="K108" s="109">
        <f>IF($H108=2,$N108,Notice!$C$67)</f>
        <v>500</v>
      </c>
      <c r="L108" s="109">
        <f>IF($H108=2,0,Notice!$C$66)</f>
        <v>1000</v>
      </c>
      <c r="M108" s="110">
        <v>15750</v>
      </c>
      <c r="N108" s="110">
        <v>10969.806640625</v>
      </c>
    </row>
    <row r="109" spans="1:14">
      <c r="A109" s="16">
        <v>115</v>
      </c>
      <c r="B109" s="16">
        <f t="shared" si="13"/>
        <v>14</v>
      </c>
      <c r="C109" s="11" t="str">
        <f t="shared" si="14"/>
        <v>Indonésie</v>
      </c>
      <c r="D109" s="2">
        <f t="shared" si="14"/>
        <v>0</v>
      </c>
      <c r="E109" s="16">
        <f t="shared" si="15"/>
        <v>4</v>
      </c>
      <c r="F109" s="16" t="str">
        <f t="shared" si="9"/>
        <v>Brésil</v>
      </c>
      <c r="G109" s="16">
        <f t="shared" si="10"/>
        <v>0</v>
      </c>
      <c r="H109" s="16">
        <f t="shared" si="11"/>
        <v>0</v>
      </c>
      <c r="I109" s="16" t="str">
        <f t="shared" si="12"/>
        <v>IndonésieBrésil</v>
      </c>
      <c r="J109" s="109">
        <f t="shared" si="8"/>
        <v>16783</v>
      </c>
      <c r="K109" s="109">
        <f>IF($H109=2,$N109,Notice!$C$67)</f>
        <v>500</v>
      </c>
      <c r="L109" s="109">
        <f>IF($H109=2,0,Notice!$C$66)</f>
        <v>1000</v>
      </c>
      <c r="M109" s="110">
        <v>16783</v>
      </c>
      <c r="N109" s="110">
        <v>1000</v>
      </c>
    </row>
    <row r="110" spans="1:14">
      <c r="A110" s="16">
        <v>116</v>
      </c>
      <c r="B110" s="16">
        <f t="shared" si="13"/>
        <v>15</v>
      </c>
      <c r="C110" s="11" t="str">
        <f t="shared" si="14"/>
        <v>Italie</v>
      </c>
      <c r="D110" s="2">
        <f t="shared" si="14"/>
        <v>1</v>
      </c>
      <c r="E110" s="16">
        <f t="shared" si="15"/>
        <v>4</v>
      </c>
      <c r="F110" s="16" t="str">
        <f t="shared" si="9"/>
        <v>Brésil</v>
      </c>
      <c r="G110" s="16">
        <f t="shared" si="10"/>
        <v>0</v>
      </c>
      <c r="H110" s="16">
        <f t="shared" si="11"/>
        <v>1</v>
      </c>
      <c r="I110" s="16" t="str">
        <f t="shared" si="12"/>
        <v>ItalieBrésil</v>
      </c>
      <c r="J110" s="109">
        <f t="shared" si="8"/>
        <v>10190</v>
      </c>
      <c r="K110" s="109">
        <f>IF($H110=2,$N110,Notice!$C$67)</f>
        <v>500</v>
      </c>
      <c r="L110" s="109">
        <f>IF($H110=2,0,Notice!$C$66)</f>
        <v>1000</v>
      </c>
      <c r="M110" s="110">
        <v>10190</v>
      </c>
      <c r="N110" s="110">
        <v>1000</v>
      </c>
    </row>
    <row r="111" spans="1:14">
      <c r="A111" s="16">
        <v>117</v>
      </c>
      <c r="B111" s="16">
        <f t="shared" si="13"/>
        <v>16</v>
      </c>
      <c r="C111" s="11" t="str">
        <f t="shared" si="14"/>
        <v>Japon</v>
      </c>
      <c r="D111" s="2">
        <f t="shared" si="14"/>
        <v>0</v>
      </c>
      <c r="E111" s="16">
        <f t="shared" si="15"/>
        <v>4</v>
      </c>
      <c r="F111" s="16" t="str">
        <f t="shared" si="9"/>
        <v>Brésil</v>
      </c>
      <c r="G111" s="16">
        <f t="shared" si="10"/>
        <v>0</v>
      </c>
      <c r="H111" s="16">
        <f t="shared" si="11"/>
        <v>0</v>
      </c>
      <c r="I111" s="16" t="str">
        <f t="shared" si="12"/>
        <v>JaponBrésil</v>
      </c>
      <c r="J111" s="109">
        <f t="shared" si="8"/>
        <v>22375</v>
      </c>
      <c r="K111" s="109">
        <f>IF($H111=2,$N111,Notice!$C$67)</f>
        <v>500</v>
      </c>
      <c r="L111" s="109">
        <f>IF($H111=2,0,Notice!$C$66)</f>
        <v>1000</v>
      </c>
      <c r="M111" s="110">
        <v>22375</v>
      </c>
      <c r="N111" s="110">
        <v>1000</v>
      </c>
    </row>
    <row r="112" spans="1:14">
      <c r="A112" s="16">
        <v>118</v>
      </c>
      <c r="B112" s="16">
        <f t="shared" si="13"/>
        <v>17</v>
      </c>
      <c r="C112" s="11" t="str">
        <f t="shared" si="14"/>
        <v>Maroc</v>
      </c>
      <c r="D112" s="2">
        <f t="shared" si="14"/>
        <v>0</v>
      </c>
      <c r="E112" s="16">
        <f t="shared" si="15"/>
        <v>4</v>
      </c>
      <c r="F112" s="16" t="str">
        <f t="shared" si="9"/>
        <v>Brésil</v>
      </c>
      <c r="G112" s="16">
        <f t="shared" si="10"/>
        <v>0</v>
      </c>
      <c r="H112" s="16">
        <f t="shared" si="11"/>
        <v>0</v>
      </c>
      <c r="I112" s="16" t="str">
        <f t="shared" si="12"/>
        <v>MarocBrésil</v>
      </c>
      <c r="J112" s="109">
        <f t="shared" si="8"/>
        <v>8781</v>
      </c>
      <c r="K112" s="109">
        <f>IF($H112=2,$N112,Notice!$C$67)</f>
        <v>500</v>
      </c>
      <c r="L112" s="109">
        <f>IF($H112=2,0,Notice!$C$66)</f>
        <v>1000</v>
      </c>
      <c r="M112" s="110">
        <v>8781</v>
      </c>
      <c r="N112" s="110">
        <v>1000</v>
      </c>
    </row>
    <row r="113" spans="1:14">
      <c r="A113" s="16">
        <v>119</v>
      </c>
      <c r="B113" s="16">
        <f t="shared" si="13"/>
        <v>18</v>
      </c>
      <c r="C113" s="11" t="str">
        <f t="shared" si="14"/>
        <v>Mexique</v>
      </c>
      <c r="D113" s="2">
        <f t="shared" si="14"/>
        <v>0</v>
      </c>
      <c r="E113" s="16">
        <f t="shared" si="15"/>
        <v>4</v>
      </c>
      <c r="F113" s="16" t="str">
        <f t="shared" si="9"/>
        <v>Brésil</v>
      </c>
      <c r="G113" s="16">
        <f t="shared" si="10"/>
        <v>0</v>
      </c>
      <c r="H113" s="16">
        <f t="shared" si="11"/>
        <v>0</v>
      </c>
      <c r="I113" s="16" t="str">
        <f t="shared" si="12"/>
        <v>MexiqueBrésil</v>
      </c>
      <c r="J113" s="109">
        <f t="shared" si="8"/>
        <v>11037</v>
      </c>
      <c r="K113" s="109">
        <f>IF($H113=2,$N113,Notice!$C$67)</f>
        <v>500</v>
      </c>
      <c r="L113" s="109">
        <f>IF($H113=2,0,Notice!$C$66)</f>
        <v>1000</v>
      </c>
      <c r="M113" s="110">
        <v>11037</v>
      </c>
      <c r="N113" s="110">
        <v>1000</v>
      </c>
    </row>
    <row r="114" spans="1:14">
      <c r="A114" s="16">
        <v>120</v>
      </c>
      <c r="B114" s="16">
        <f t="shared" si="13"/>
        <v>19</v>
      </c>
      <c r="C114" s="11" t="str">
        <f t="shared" si="14"/>
        <v>Pologne</v>
      </c>
      <c r="D114" s="2">
        <f t="shared" si="14"/>
        <v>1</v>
      </c>
      <c r="E114" s="16">
        <f t="shared" si="15"/>
        <v>4</v>
      </c>
      <c r="F114" s="16" t="str">
        <f t="shared" si="9"/>
        <v>Brésil</v>
      </c>
      <c r="G114" s="16">
        <f t="shared" si="10"/>
        <v>0</v>
      </c>
      <c r="H114" s="16">
        <f t="shared" si="11"/>
        <v>1</v>
      </c>
      <c r="I114" s="16" t="str">
        <f t="shared" si="12"/>
        <v>PologneBrésil</v>
      </c>
      <c r="J114" s="109">
        <f t="shared" si="8"/>
        <v>11908</v>
      </c>
      <c r="K114" s="109">
        <f>IF($H114=2,$N114,Notice!$C$67)</f>
        <v>500</v>
      </c>
      <c r="L114" s="109">
        <f>IF($H114=2,0,Notice!$C$66)</f>
        <v>1000</v>
      </c>
      <c r="M114" s="110">
        <v>11908</v>
      </c>
      <c r="N114" s="110">
        <v>1000</v>
      </c>
    </row>
    <row r="115" spans="1:14">
      <c r="A115" s="16">
        <v>121</v>
      </c>
      <c r="B115" s="16">
        <f t="shared" si="13"/>
        <v>20</v>
      </c>
      <c r="C115" s="11" t="str">
        <f t="shared" si="14"/>
        <v>Portugal</v>
      </c>
      <c r="D115" s="2">
        <f t="shared" si="14"/>
        <v>1</v>
      </c>
      <c r="E115" s="16">
        <f t="shared" si="15"/>
        <v>4</v>
      </c>
      <c r="F115" s="16" t="str">
        <f t="shared" si="9"/>
        <v>Brésil</v>
      </c>
      <c r="G115" s="16">
        <f t="shared" si="10"/>
        <v>0</v>
      </c>
      <c r="H115" s="16">
        <f t="shared" si="11"/>
        <v>1</v>
      </c>
      <c r="I115" s="16" t="str">
        <f t="shared" si="12"/>
        <v>PortugalBrésil</v>
      </c>
      <c r="J115" s="109">
        <f t="shared" si="8"/>
        <v>8760</v>
      </c>
      <c r="K115" s="109">
        <f>IF($H115=2,$N115,Notice!$C$67)</f>
        <v>500</v>
      </c>
      <c r="L115" s="109">
        <f>IF($H115=2,0,Notice!$C$66)</f>
        <v>1000</v>
      </c>
      <c r="M115" s="110">
        <v>8760</v>
      </c>
      <c r="N115" s="110">
        <v>1000</v>
      </c>
    </row>
    <row r="116" spans="1:14">
      <c r="A116" s="16">
        <v>122</v>
      </c>
      <c r="B116" s="16">
        <f t="shared" si="13"/>
        <v>21</v>
      </c>
      <c r="C116" s="11" t="str">
        <f t="shared" si="14"/>
        <v>République tchèque</v>
      </c>
      <c r="D116" s="2">
        <f t="shared" si="14"/>
        <v>1</v>
      </c>
      <c r="E116" s="16">
        <f t="shared" si="15"/>
        <v>4</v>
      </c>
      <c r="F116" s="16" t="str">
        <f t="shared" si="9"/>
        <v>Brésil</v>
      </c>
      <c r="G116" s="16">
        <f t="shared" si="10"/>
        <v>0</v>
      </c>
      <c r="H116" s="16">
        <f t="shared" si="11"/>
        <v>1</v>
      </c>
      <c r="I116" s="16" t="str">
        <f t="shared" si="12"/>
        <v>République tchèqueBrésil</v>
      </c>
      <c r="J116" s="109">
        <f t="shared" si="8"/>
        <v>10409</v>
      </c>
      <c r="K116" s="109">
        <f>IF($H116=2,$N116,Notice!$C$67)</f>
        <v>500</v>
      </c>
      <c r="L116" s="109">
        <f>IF($H116=2,0,Notice!$C$66)</f>
        <v>1000</v>
      </c>
      <c r="M116" s="110">
        <v>10409</v>
      </c>
      <c r="N116" s="110">
        <v>1000</v>
      </c>
    </row>
    <row r="117" spans="1:14">
      <c r="A117" s="16">
        <v>123</v>
      </c>
      <c r="B117" s="16">
        <f t="shared" si="13"/>
        <v>22</v>
      </c>
      <c r="C117" s="11" t="str">
        <f t="shared" si="14"/>
        <v>Royaume-Uni</v>
      </c>
      <c r="D117" s="2">
        <f t="shared" si="14"/>
        <v>1</v>
      </c>
      <c r="E117" s="16">
        <f t="shared" si="15"/>
        <v>4</v>
      </c>
      <c r="F117" s="16" t="str">
        <f t="shared" si="9"/>
        <v>Brésil</v>
      </c>
      <c r="G117" s="16">
        <f t="shared" si="10"/>
        <v>0</v>
      </c>
      <c r="H117" s="16">
        <f t="shared" si="11"/>
        <v>1</v>
      </c>
      <c r="I117" s="16" t="str">
        <f t="shared" si="12"/>
        <v>Royaume-UniBrésil</v>
      </c>
      <c r="J117" s="109">
        <f t="shared" si="8"/>
        <v>9938</v>
      </c>
      <c r="K117" s="109">
        <f>IF($H117=2,$N117,Notice!$C$67)</f>
        <v>500</v>
      </c>
      <c r="L117" s="109">
        <f>IF($H117=2,0,Notice!$C$66)</f>
        <v>1000</v>
      </c>
      <c r="M117" s="110">
        <v>9938</v>
      </c>
      <c r="N117" s="110">
        <v>1000</v>
      </c>
    </row>
    <row r="118" spans="1:14">
      <c r="A118" s="16">
        <v>124</v>
      </c>
      <c r="B118" s="16">
        <f t="shared" si="13"/>
        <v>23</v>
      </c>
      <c r="C118" s="11" t="str">
        <f t="shared" si="14"/>
        <v>Slovaquie</v>
      </c>
      <c r="D118" s="2">
        <f t="shared" si="14"/>
        <v>1</v>
      </c>
      <c r="E118" s="16">
        <f t="shared" si="15"/>
        <v>4</v>
      </c>
      <c r="F118" s="16" t="str">
        <f t="shared" si="9"/>
        <v>Brésil</v>
      </c>
      <c r="G118" s="16">
        <f t="shared" si="10"/>
        <v>0</v>
      </c>
      <c r="H118" s="16">
        <f t="shared" si="11"/>
        <v>1</v>
      </c>
      <c r="I118" s="16" t="str">
        <f t="shared" si="12"/>
        <v>SlovaquieBrésil</v>
      </c>
      <c r="J118" s="109">
        <f t="shared" si="8"/>
        <v>12132</v>
      </c>
      <c r="K118" s="109">
        <f>IF($H118=2,$N118,Notice!$C$67)</f>
        <v>500</v>
      </c>
      <c r="L118" s="109">
        <f>IF($H118=2,0,Notice!$C$66)</f>
        <v>1000</v>
      </c>
      <c r="M118" s="110">
        <v>12132</v>
      </c>
      <c r="N118" s="110">
        <v>1000</v>
      </c>
    </row>
    <row r="119" spans="1:14">
      <c r="A119" s="16">
        <v>125</v>
      </c>
      <c r="B119" s="16">
        <f t="shared" si="13"/>
        <v>24</v>
      </c>
      <c r="C119" s="11" t="str">
        <f t="shared" si="14"/>
        <v>Slovénie</v>
      </c>
      <c r="D119" s="2">
        <f t="shared" si="14"/>
        <v>1</v>
      </c>
      <c r="E119" s="16">
        <f t="shared" si="15"/>
        <v>4</v>
      </c>
      <c r="F119" s="16" t="str">
        <f t="shared" si="9"/>
        <v>Brésil</v>
      </c>
      <c r="G119" s="16">
        <f t="shared" si="10"/>
        <v>0</v>
      </c>
      <c r="H119" s="16">
        <f t="shared" si="11"/>
        <v>1</v>
      </c>
      <c r="I119" s="16" t="str">
        <f t="shared" si="12"/>
        <v>SlovénieBrésil</v>
      </c>
      <c r="J119" s="109">
        <f t="shared" si="8"/>
        <v>12132</v>
      </c>
      <c r="K119" s="109">
        <f>IF($H119=2,$N119,Notice!$C$67)</f>
        <v>500</v>
      </c>
      <c r="L119" s="109">
        <f>IF($H119=2,0,Notice!$C$66)</f>
        <v>1000</v>
      </c>
      <c r="M119" s="110">
        <v>12132</v>
      </c>
      <c r="N119" s="110">
        <v>1000</v>
      </c>
    </row>
    <row r="120" spans="1:14">
      <c r="A120" s="16">
        <v>126</v>
      </c>
      <c r="B120" s="16">
        <f t="shared" si="13"/>
        <v>25</v>
      </c>
      <c r="C120" s="11" t="str">
        <f t="shared" si="14"/>
        <v>Turquie</v>
      </c>
      <c r="D120" s="2">
        <f t="shared" si="14"/>
        <v>0</v>
      </c>
      <c r="E120" s="16">
        <f t="shared" si="15"/>
        <v>4</v>
      </c>
      <c r="F120" s="16" t="str">
        <f t="shared" si="9"/>
        <v>Brésil</v>
      </c>
      <c r="G120" s="16">
        <f t="shared" si="10"/>
        <v>0</v>
      </c>
      <c r="H120" s="16">
        <f t="shared" si="11"/>
        <v>0</v>
      </c>
      <c r="I120" s="16" t="str">
        <f t="shared" si="12"/>
        <v>TurquieBrésil</v>
      </c>
      <c r="J120" s="109">
        <f t="shared" si="8"/>
        <v>12046</v>
      </c>
      <c r="K120" s="109">
        <f>IF($H120=2,$N120,Notice!$C$67)</f>
        <v>500</v>
      </c>
      <c r="L120" s="109">
        <f>IF($H120=2,0,Notice!$C$66)</f>
        <v>1000</v>
      </c>
      <c r="M120" s="110">
        <v>12046</v>
      </c>
      <c r="N120" s="110">
        <v>4960.78466796875</v>
      </c>
    </row>
    <row r="121" spans="1:14">
      <c r="A121" s="16">
        <v>127</v>
      </c>
      <c r="B121" s="16">
        <f t="shared" si="13"/>
        <v>26</v>
      </c>
      <c r="C121" s="11" t="str">
        <f t="shared" si="14"/>
        <v>Vietnam</v>
      </c>
      <c r="D121" s="2">
        <f t="shared" si="14"/>
        <v>0</v>
      </c>
      <c r="E121" s="16">
        <f t="shared" si="15"/>
        <v>4</v>
      </c>
      <c r="F121" s="16" t="str">
        <f t="shared" si="9"/>
        <v>Brésil</v>
      </c>
      <c r="G121" s="16">
        <f t="shared" si="10"/>
        <v>0</v>
      </c>
      <c r="H121" s="16">
        <f t="shared" si="11"/>
        <v>0</v>
      </c>
      <c r="I121" s="16" t="str">
        <f t="shared" si="12"/>
        <v>VietnamBrésil</v>
      </c>
      <c r="J121" s="109">
        <f t="shared" si="8"/>
        <v>18631</v>
      </c>
      <c r="K121" s="109">
        <f>IF($H121=2,$N121,Notice!$C$67)</f>
        <v>500</v>
      </c>
      <c r="L121" s="109">
        <f>IF($H121=2,0,Notice!$C$66)</f>
        <v>1000</v>
      </c>
      <c r="M121" s="110">
        <v>18631</v>
      </c>
      <c r="N121" s="110">
        <v>14227.0498046875</v>
      </c>
    </row>
    <row r="122" spans="1:14">
      <c r="A122" s="16">
        <v>128</v>
      </c>
      <c r="B122" s="16">
        <f t="shared" si="13"/>
        <v>28</v>
      </c>
      <c r="C122" s="11" t="str">
        <f t="shared" si="14"/>
        <v>Autres pays d’Europe</v>
      </c>
      <c r="D122" s="2">
        <f t="shared" si="14"/>
        <v>1</v>
      </c>
      <c r="E122" s="16">
        <f t="shared" si="15"/>
        <v>4</v>
      </c>
      <c r="F122" s="16" t="str">
        <f t="shared" si="9"/>
        <v>Brésil</v>
      </c>
      <c r="G122" s="16">
        <f t="shared" si="10"/>
        <v>0</v>
      </c>
      <c r="H122" s="16">
        <f t="shared" si="11"/>
        <v>1</v>
      </c>
      <c r="I122" s="16" t="str">
        <f t="shared" si="12"/>
        <v>Autres pays d’EuropeBrésil</v>
      </c>
      <c r="J122" s="109">
        <f t="shared" si="8"/>
        <v>11908</v>
      </c>
      <c r="K122" s="109">
        <f>IF($H122=2,$N122,Notice!$C$67)</f>
        <v>500</v>
      </c>
      <c r="L122" s="109">
        <f>IF($H122=2,0,Notice!$C$66)</f>
        <v>1000</v>
      </c>
      <c r="M122" s="110">
        <v>11908</v>
      </c>
      <c r="N122" s="110">
        <v>1000</v>
      </c>
    </row>
    <row r="123" spans="1:14">
      <c r="A123" s="16">
        <v>129</v>
      </c>
      <c r="B123" s="16">
        <f t="shared" si="13"/>
        <v>29</v>
      </c>
      <c r="C123" s="11" t="str">
        <f t="shared" si="14"/>
        <v>Amérique du Nord</v>
      </c>
      <c r="D123" s="2">
        <f t="shared" si="14"/>
        <v>0</v>
      </c>
      <c r="E123" s="16">
        <f t="shared" si="15"/>
        <v>4</v>
      </c>
      <c r="F123" s="16" t="str">
        <f t="shared" si="9"/>
        <v>Brésil</v>
      </c>
      <c r="G123" s="16">
        <f t="shared" si="10"/>
        <v>0</v>
      </c>
      <c r="H123" s="16">
        <f t="shared" si="11"/>
        <v>0</v>
      </c>
      <c r="I123" s="16" t="str">
        <f t="shared" si="12"/>
        <v>Amérique du NordBrésil</v>
      </c>
      <c r="J123" s="109">
        <f t="shared" si="8"/>
        <v>9779</v>
      </c>
      <c r="K123" s="109">
        <f>IF($H123=2,$N123,Notice!$C$67)</f>
        <v>500</v>
      </c>
      <c r="L123" s="109">
        <f>IF($H123=2,0,Notice!$C$66)</f>
        <v>1000</v>
      </c>
      <c r="M123" s="110">
        <v>9779</v>
      </c>
      <c r="N123" s="110">
        <v>1000</v>
      </c>
    </row>
    <row r="124" spans="1:14">
      <c r="A124" s="16">
        <v>130</v>
      </c>
      <c r="B124" s="16">
        <f t="shared" si="13"/>
        <v>30</v>
      </c>
      <c r="C124" s="11" t="str">
        <f t="shared" si="14"/>
        <v>Amérique du Sud</v>
      </c>
      <c r="D124" s="2">
        <f t="shared" si="14"/>
        <v>0</v>
      </c>
      <c r="E124" s="16">
        <f t="shared" si="15"/>
        <v>4</v>
      </c>
      <c r="F124" s="16" t="str">
        <f t="shared" si="9"/>
        <v>Brésil</v>
      </c>
      <c r="G124" s="16">
        <f t="shared" si="10"/>
        <v>0</v>
      </c>
      <c r="H124" s="16">
        <f t="shared" si="11"/>
        <v>0</v>
      </c>
      <c r="I124" s="16" t="str">
        <f t="shared" si="12"/>
        <v>Amérique du SudBrésil</v>
      </c>
      <c r="J124" s="109">
        <f t="shared" si="8"/>
        <v>0</v>
      </c>
      <c r="K124" s="109">
        <f>IF($H124=2,$N124,Notice!$C$67)</f>
        <v>500</v>
      </c>
      <c r="L124" s="109">
        <f>IF($H124=2,0,Notice!$C$66)</f>
        <v>1000</v>
      </c>
      <c r="M124" s="110">
        <v>0</v>
      </c>
      <c r="N124" s="110">
        <v>0</v>
      </c>
    </row>
    <row r="125" spans="1:14">
      <c r="A125" s="16">
        <v>131</v>
      </c>
      <c r="B125" s="16">
        <f t="shared" si="13"/>
        <v>31</v>
      </c>
      <c r="C125" s="11" t="str">
        <f t="shared" si="14"/>
        <v>CC du Golfe</v>
      </c>
      <c r="D125" s="2">
        <f t="shared" si="14"/>
        <v>0</v>
      </c>
      <c r="E125" s="16">
        <f t="shared" si="15"/>
        <v>4</v>
      </c>
      <c r="F125" s="16" t="str">
        <f t="shared" si="9"/>
        <v>Brésil</v>
      </c>
      <c r="G125" s="16">
        <f t="shared" si="10"/>
        <v>0</v>
      </c>
      <c r="H125" s="16">
        <f t="shared" si="11"/>
        <v>0</v>
      </c>
      <c r="I125" s="16" t="str">
        <f t="shared" si="12"/>
        <v>CC du GolfeBrésil</v>
      </c>
      <c r="J125" s="109">
        <f t="shared" si="8"/>
        <v>14235</v>
      </c>
      <c r="K125" s="109">
        <f>IF($H125=2,$N125,Notice!$C$67)</f>
        <v>500</v>
      </c>
      <c r="L125" s="109">
        <f>IF($H125=2,0,Notice!$C$66)</f>
        <v>1000</v>
      </c>
      <c r="M125" s="110">
        <v>14235</v>
      </c>
      <c r="N125" s="110">
        <v>1000</v>
      </c>
    </row>
    <row r="126" spans="1:14">
      <c r="A126" s="16">
        <v>132</v>
      </c>
      <c r="B126" s="16">
        <f t="shared" si="13"/>
        <v>32</v>
      </c>
      <c r="C126" s="11" t="str">
        <f t="shared" si="14"/>
        <v>Autre</v>
      </c>
      <c r="D126" s="2">
        <f t="shared" si="14"/>
        <v>0</v>
      </c>
      <c r="E126" s="16">
        <f t="shared" si="15"/>
        <v>4</v>
      </c>
      <c r="F126" s="16" t="str">
        <f t="shared" si="9"/>
        <v>Brésil</v>
      </c>
      <c r="G126" s="16">
        <f t="shared" si="10"/>
        <v>0</v>
      </c>
      <c r="H126" s="16">
        <f t="shared" si="11"/>
        <v>0</v>
      </c>
      <c r="I126" s="16" t="str">
        <f t="shared" si="12"/>
        <v>AutreBrésil</v>
      </c>
      <c r="J126" s="109">
        <f t="shared" si="8"/>
        <v>24000</v>
      </c>
      <c r="K126" s="109">
        <f>IF($H126=2,$N126,Notice!$C$67)</f>
        <v>500</v>
      </c>
      <c r="L126" s="109">
        <f>IF($H126=2,0,Notice!$C$66)</f>
        <v>1000</v>
      </c>
      <c r="M126" s="110">
        <v>24000</v>
      </c>
      <c r="N126" s="110">
        <v>1000</v>
      </c>
    </row>
    <row r="127" spans="1:14">
      <c r="A127" s="16">
        <v>133</v>
      </c>
      <c r="B127" s="16">
        <f t="shared" si="13"/>
        <v>33</v>
      </c>
      <c r="C127" s="11" t="str">
        <f t="shared" si="14"/>
        <v>Autres pays d’Amérique</v>
      </c>
      <c r="D127" s="2">
        <f t="shared" si="14"/>
        <v>0</v>
      </c>
      <c r="E127" s="16">
        <f t="shared" si="15"/>
        <v>4</v>
      </c>
      <c r="F127" s="16" t="str">
        <f t="shared" si="9"/>
        <v>Brésil</v>
      </c>
      <c r="G127" s="16">
        <f t="shared" si="10"/>
        <v>0</v>
      </c>
      <c r="H127" s="16">
        <f t="shared" si="11"/>
        <v>0</v>
      </c>
      <c r="I127" s="16" t="str">
        <f t="shared" si="12"/>
        <v>Autres pays d’AmériqueBrésil</v>
      </c>
      <c r="J127" s="109">
        <f t="shared" si="8"/>
        <v>8308</v>
      </c>
      <c r="K127" s="109">
        <f>IF($H127=2,$N127,Notice!$C$67)</f>
        <v>500</v>
      </c>
      <c r="L127" s="109">
        <f>IF($H127=2,0,Notice!$C$66)</f>
        <v>1000</v>
      </c>
      <c r="M127" s="110">
        <v>8308</v>
      </c>
      <c r="N127" s="110">
        <v>1000</v>
      </c>
    </row>
    <row r="128" spans="1:14">
      <c r="A128" s="16">
        <v>134</v>
      </c>
      <c r="B128" s="16">
        <f t="shared" si="13"/>
        <v>1</v>
      </c>
      <c r="C128" s="11" t="str">
        <f t="shared" si="14"/>
        <v>Allemagne</v>
      </c>
      <c r="D128" s="2">
        <f t="shared" si="14"/>
        <v>1</v>
      </c>
      <c r="E128" s="16">
        <f t="shared" si="15"/>
        <v>5</v>
      </c>
      <c r="F128" s="16" t="str">
        <f t="shared" si="9"/>
        <v>Chine</v>
      </c>
      <c r="G128" s="16">
        <f t="shared" si="10"/>
        <v>0</v>
      </c>
      <c r="H128" s="16">
        <f t="shared" si="11"/>
        <v>1</v>
      </c>
      <c r="I128" s="16" t="str">
        <f t="shared" si="12"/>
        <v>AllemagneChine</v>
      </c>
      <c r="J128" s="109">
        <f t="shared" si="8"/>
        <v>20485</v>
      </c>
      <c r="K128" s="109">
        <f>IF($H128=2,$N128,Notice!$C$67)</f>
        <v>500</v>
      </c>
      <c r="L128" s="109">
        <f>IF($H128=2,0,Notice!$C$66)</f>
        <v>1000</v>
      </c>
      <c r="M128" s="110">
        <v>20485</v>
      </c>
      <c r="N128" s="110">
        <v>1000</v>
      </c>
    </row>
    <row r="129" spans="1:14">
      <c r="A129" s="16">
        <v>135</v>
      </c>
      <c r="B129" s="16">
        <f t="shared" si="13"/>
        <v>2</v>
      </c>
      <c r="C129" s="11" t="str">
        <f t="shared" si="14"/>
        <v>Autriche</v>
      </c>
      <c r="D129" s="2">
        <f t="shared" si="14"/>
        <v>1</v>
      </c>
      <c r="E129" s="16">
        <f t="shared" si="15"/>
        <v>5</v>
      </c>
      <c r="F129" s="16" t="str">
        <f t="shared" si="9"/>
        <v>Chine</v>
      </c>
      <c r="G129" s="16">
        <f t="shared" si="10"/>
        <v>0</v>
      </c>
      <c r="H129" s="16">
        <f t="shared" si="11"/>
        <v>1</v>
      </c>
      <c r="I129" s="16" t="str">
        <f t="shared" si="12"/>
        <v>AutricheChine</v>
      </c>
      <c r="J129" s="109">
        <f t="shared" si="8"/>
        <v>15306</v>
      </c>
      <c r="K129" s="109">
        <f>IF($H129=2,$N129,Notice!$C$67)</f>
        <v>500</v>
      </c>
      <c r="L129" s="109">
        <f>IF($H129=2,0,Notice!$C$66)</f>
        <v>1000</v>
      </c>
      <c r="M129" s="110">
        <v>15306</v>
      </c>
      <c r="N129" s="110">
        <v>1000</v>
      </c>
    </row>
    <row r="130" spans="1:14">
      <c r="A130" s="16">
        <v>136</v>
      </c>
      <c r="B130" s="16">
        <f t="shared" si="13"/>
        <v>3</v>
      </c>
      <c r="C130" s="11" t="str">
        <f t="shared" si="14"/>
        <v>Belgique</v>
      </c>
      <c r="D130" s="2">
        <f t="shared" si="14"/>
        <v>1</v>
      </c>
      <c r="E130" s="16">
        <f t="shared" si="15"/>
        <v>5</v>
      </c>
      <c r="F130" s="16" t="str">
        <f t="shared" si="9"/>
        <v>Chine</v>
      </c>
      <c r="G130" s="16">
        <f t="shared" si="10"/>
        <v>0</v>
      </c>
      <c r="H130" s="16">
        <f t="shared" si="11"/>
        <v>1</v>
      </c>
      <c r="I130" s="16" t="str">
        <f t="shared" si="12"/>
        <v>BelgiqueChine</v>
      </c>
      <c r="J130" s="109">
        <f t="shared" si="8"/>
        <v>19970</v>
      </c>
      <c r="K130" s="109">
        <f>IF($H130=2,$N130,Notice!$C$67)</f>
        <v>500</v>
      </c>
      <c r="L130" s="109">
        <f>IF($H130=2,0,Notice!$C$66)</f>
        <v>1000</v>
      </c>
      <c r="M130" s="110">
        <v>19970</v>
      </c>
      <c r="N130" s="110">
        <v>1000</v>
      </c>
    </row>
    <row r="131" spans="1:14">
      <c r="A131" s="16">
        <v>137</v>
      </c>
      <c r="B131" s="16">
        <f t="shared" si="13"/>
        <v>4</v>
      </c>
      <c r="C131" s="11" t="str">
        <f t="shared" si="14"/>
        <v>Brésil</v>
      </c>
      <c r="D131" s="2">
        <f t="shared" si="14"/>
        <v>0</v>
      </c>
      <c r="E131" s="16">
        <f t="shared" si="15"/>
        <v>5</v>
      </c>
      <c r="F131" s="16" t="str">
        <f t="shared" si="9"/>
        <v>Chine</v>
      </c>
      <c r="G131" s="16">
        <f t="shared" si="10"/>
        <v>0</v>
      </c>
      <c r="H131" s="16">
        <f t="shared" si="11"/>
        <v>0</v>
      </c>
      <c r="I131" s="16" t="str">
        <f t="shared" si="12"/>
        <v>BrésilChine</v>
      </c>
      <c r="J131" s="109">
        <f t="shared" si="8"/>
        <v>21462</v>
      </c>
      <c r="K131" s="109">
        <f>IF($H131=2,$N131,Notice!$C$67)</f>
        <v>500</v>
      </c>
      <c r="L131" s="109">
        <f>IF($H131=2,0,Notice!$C$66)</f>
        <v>1000</v>
      </c>
      <c r="M131" s="110">
        <v>21462</v>
      </c>
      <c r="N131" s="110">
        <v>11520.66015625</v>
      </c>
    </row>
    <row r="132" spans="1:14">
      <c r="A132" s="16">
        <v>138</v>
      </c>
      <c r="B132" s="16">
        <f t="shared" si="13"/>
        <v>5</v>
      </c>
      <c r="C132" s="11" t="str">
        <f t="shared" si="14"/>
        <v>Chine</v>
      </c>
      <c r="D132" s="2">
        <f t="shared" si="14"/>
        <v>0</v>
      </c>
      <c r="E132" s="16">
        <f t="shared" si="15"/>
        <v>5</v>
      </c>
      <c r="F132" s="16" t="str">
        <f t="shared" si="9"/>
        <v>Chine</v>
      </c>
      <c r="G132" s="16">
        <f t="shared" si="10"/>
        <v>0</v>
      </c>
      <c r="H132" s="16">
        <f t="shared" si="11"/>
        <v>0</v>
      </c>
      <c r="I132" s="16" t="str">
        <f t="shared" si="12"/>
        <v>ChineChine</v>
      </c>
      <c r="J132" s="109">
        <f t="shared" ref="J132:J195" si="16">IF(H132=2,0,M132)</f>
        <v>0</v>
      </c>
      <c r="K132" s="109">
        <f>IF($H132=2,$N132,Notice!$C$67)</f>
        <v>500</v>
      </c>
      <c r="L132" s="109">
        <f>IF($H132=2,0,Notice!$C$66)</f>
        <v>1000</v>
      </c>
      <c r="M132" s="110">
        <v>0</v>
      </c>
      <c r="N132" s="110">
        <v>0</v>
      </c>
    </row>
    <row r="133" spans="1:14">
      <c r="A133" s="16">
        <v>139</v>
      </c>
      <c r="B133" s="16">
        <f t="shared" si="13"/>
        <v>6</v>
      </c>
      <c r="C133" s="11" t="str">
        <f t="shared" si="14"/>
        <v>Corée du Sud</v>
      </c>
      <c r="D133" s="2">
        <f t="shared" si="14"/>
        <v>0</v>
      </c>
      <c r="E133" s="16">
        <f t="shared" si="15"/>
        <v>5</v>
      </c>
      <c r="F133" s="16" t="str">
        <f t="shared" ref="F133:F196" si="17">LOOKUP($E133,$B$4:$B$34,C$4:C$34)</f>
        <v>Chine</v>
      </c>
      <c r="G133" s="16">
        <f t="shared" ref="G133:G196" si="18">LOOKUP($E133,$B$4:$B$34,D$4:D$34)</f>
        <v>0</v>
      </c>
      <c r="H133" s="16">
        <f t="shared" ref="H133:H196" si="19">D133+G133</f>
        <v>0</v>
      </c>
      <c r="I133" s="16" t="str">
        <f t="shared" ref="I133:I196" si="20">C133&amp;F133</f>
        <v>Corée du SudChine</v>
      </c>
      <c r="J133" s="109">
        <f t="shared" si="16"/>
        <v>662</v>
      </c>
      <c r="K133" s="109">
        <f>IF($H133=2,$N133,Notice!$C$67)</f>
        <v>500</v>
      </c>
      <c r="L133" s="109">
        <f>IF($H133=2,0,Notice!$C$66)</f>
        <v>1000</v>
      </c>
      <c r="M133" s="110">
        <v>662</v>
      </c>
      <c r="N133" s="110">
        <v>2453.026611328125</v>
      </c>
    </row>
    <row r="134" spans="1:14">
      <c r="A134" s="16">
        <v>140</v>
      </c>
      <c r="B134" s="16">
        <f t="shared" si="13"/>
        <v>7</v>
      </c>
      <c r="C134" s="11" t="str">
        <f t="shared" si="14"/>
        <v>Espagne</v>
      </c>
      <c r="D134" s="2">
        <f t="shared" si="14"/>
        <v>1</v>
      </c>
      <c r="E134" s="16">
        <f t="shared" si="15"/>
        <v>5</v>
      </c>
      <c r="F134" s="16" t="str">
        <f t="shared" si="17"/>
        <v>Chine</v>
      </c>
      <c r="G134" s="16">
        <f t="shared" si="18"/>
        <v>0</v>
      </c>
      <c r="H134" s="16">
        <f t="shared" si="19"/>
        <v>1</v>
      </c>
      <c r="I134" s="16" t="str">
        <f t="shared" si="20"/>
        <v>EspagneChine</v>
      </c>
      <c r="J134" s="109">
        <f t="shared" si="16"/>
        <v>16838</v>
      </c>
      <c r="K134" s="109">
        <f>IF($H134=2,$N134,Notice!$C$67)</f>
        <v>500</v>
      </c>
      <c r="L134" s="109">
        <f>IF($H134=2,0,Notice!$C$66)</f>
        <v>1000</v>
      </c>
      <c r="M134" s="110">
        <v>16838</v>
      </c>
      <c r="N134" s="110">
        <v>1000</v>
      </c>
    </row>
    <row r="135" spans="1:14">
      <c r="A135" s="16">
        <v>141</v>
      </c>
      <c r="B135" s="16">
        <f t="shared" si="13"/>
        <v>8</v>
      </c>
      <c r="C135" s="11" t="str">
        <f t="shared" si="14"/>
        <v>États-Unis</v>
      </c>
      <c r="D135" s="2">
        <f t="shared" si="14"/>
        <v>0</v>
      </c>
      <c r="E135" s="16">
        <f t="shared" si="15"/>
        <v>5</v>
      </c>
      <c r="F135" s="16" t="str">
        <f t="shared" si="17"/>
        <v>Chine</v>
      </c>
      <c r="G135" s="16">
        <f t="shared" si="18"/>
        <v>0</v>
      </c>
      <c r="H135" s="16">
        <f t="shared" si="19"/>
        <v>0</v>
      </c>
      <c r="I135" s="16" t="str">
        <f t="shared" si="20"/>
        <v>États-UnisChine</v>
      </c>
      <c r="J135" s="109">
        <f t="shared" si="16"/>
        <v>10402</v>
      </c>
      <c r="K135" s="109">
        <f>IF($H135=2,$N135,Notice!$C$67)</f>
        <v>500</v>
      </c>
      <c r="L135" s="109">
        <f>IF($H135=2,0,Notice!$C$66)</f>
        <v>1000</v>
      </c>
      <c r="M135" s="110">
        <v>10402</v>
      </c>
      <c r="N135" s="110">
        <v>11354.009765625</v>
      </c>
    </row>
    <row r="136" spans="1:14">
      <c r="A136" s="16">
        <v>142</v>
      </c>
      <c r="B136" s="16">
        <f t="shared" si="13"/>
        <v>9</v>
      </c>
      <c r="C136" s="11" t="str">
        <f t="shared" si="14"/>
        <v>Finlande</v>
      </c>
      <c r="D136" s="2">
        <f t="shared" si="14"/>
        <v>1</v>
      </c>
      <c r="E136" s="16">
        <f t="shared" si="15"/>
        <v>5</v>
      </c>
      <c r="F136" s="16" t="str">
        <f t="shared" si="17"/>
        <v>Chine</v>
      </c>
      <c r="G136" s="16">
        <f t="shared" si="18"/>
        <v>0</v>
      </c>
      <c r="H136" s="16">
        <f t="shared" si="19"/>
        <v>1</v>
      </c>
      <c r="I136" s="16" t="str">
        <f t="shared" si="20"/>
        <v>FinlandeChine</v>
      </c>
      <c r="J136" s="109">
        <f t="shared" si="16"/>
        <v>22340</v>
      </c>
      <c r="K136" s="109">
        <f>IF($H136=2,$N136,Notice!$C$67)</f>
        <v>500</v>
      </c>
      <c r="L136" s="109">
        <f>IF($H136=2,0,Notice!$C$66)</f>
        <v>1000</v>
      </c>
      <c r="M136" s="110">
        <v>22340</v>
      </c>
      <c r="N136" s="110">
        <v>1000</v>
      </c>
    </row>
    <row r="137" spans="1:14">
      <c r="A137" s="16">
        <v>143</v>
      </c>
      <c r="B137" s="16">
        <f t="shared" si="13"/>
        <v>11</v>
      </c>
      <c r="C137" s="11" t="str">
        <f t="shared" si="14"/>
        <v>France</v>
      </c>
      <c r="D137" s="2">
        <f t="shared" si="14"/>
        <v>1</v>
      </c>
      <c r="E137" s="16">
        <f t="shared" si="15"/>
        <v>5</v>
      </c>
      <c r="F137" s="16" t="str">
        <f t="shared" si="17"/>
        <v>Chine</v>
      </c>
      <c r="G137" s="16">
        <f t="shared" si="18"/>
        <v>0</v>
      </c>
      <c r="H137" s="16">
        <f t="shared" si="19"/>
        <v>1</v>
      </c>
      <c r="I137" s="16" t="str">
        <f t="shared" si="20"/>
        <v>FranceChine</v>
      </c>
      <c r="J137" s="109">
        <f t="shared" si="16"/>
        <v>15426</v>
      </c>
      <c r="K137" s="109">
        <f>IF($H137=2,$N137,Notice!$C$67)</f>
        <v>500</v>
      </c>
      <c r="L137" s="109">
        <f>IF($H137=2,0,Notice!$C$66)</f>
        <v>1000</v>
      </c>
      <c r="M137" s="110">
        <v>15426</v>
      </c>
      <c r="N137" s="110">
        <v>1000</v>
      </c>
    </row>
    <row r="138" spans="1:14">
      <c r="A138" s="16">
        <v>144</v>
      </c>
      <c r="B138" s="16">
        <f t="shared" si="13"/>
        <v>12</v>
      </c>
      <c r="C138" s="11" t="str">
        <f t="shared" si="14"/>
        <v>Hongrie</v>
      </c>
      <c r="D138" s="2">
        <f t="shared" si="14"/>
        <v>1</v>
      </c>
      <c r="E138" s="16">
        <f t="shared" si="15"/>
        <v>5</v>
      </c>
      <c r="F138" s="16" t="str">
        <f t="shared" si="17"/>
        <v>Chine</v>
      </c>
      <c r="G138" s="16">
        <f t="shared" si="18"/>
        <v>0</v>
      </c>
      <c r="H138" s="16">
        <f t="shared" si="19"/>
        <v>1</v>
      </c>
      <c r="I138" s="16" t="str">
        <f t="shared" si="20"/>
        <v>HongrieChine</v>
      </c>
      <c r="J138" s="109">
        <f t="shared" si="16"/>
        <v>15306</v>
      </c>
      <c r="K138" s="109">
        <f>IF($H138=2,$N138,Notice!$C$67)</f>
        <v>500</v>
      </c>
      <c r="L138" s="109">
        <f>IF($H138=2,0,Notice!$C$66)</f>
        <v>1000</v>
      </c>
      <c r="M138" s="110">
        <v>15306</v>
      </c>
      <c r="N138" s="110">
        <v>1000</v>
      </c>
    </row>
    <row r="139" spans="1:14">
      <c r="A139" s="16">
        <v>145</v>
      </c>
      <c r="B139" s="16">
        <f t="shared" si="13"/>
        <v>13</v>
      </c>
      <c r="C139" s="11" t="str">
        <f t="shared" si="14"/>
        <v>Inde</v>
      </c>
      <c r="D139" s="2">
        <f t="shared" si="14"/>
        <v>0</v>
      </c>
      <c r="E139" s="16">
        <f t="shared" si="15"/>
        <v>5</v>
      </c>
      <c r="F139" s="16" t="str">
        <f t="shared" si="17"/>
        <v>Chine</v>
      </c>
      <c r="G139" s="16">
        <f t="shared" si="18"/>
        <v>0</v>
      </c>
      <c r="H139" s="16">
        <f t="shared" si="19"/>
        <v>0</v>
      </c>
      <c r="I139" s="16" t="str">
        <f t="shared" si="20"/>
        <v>IndeChine</v>
      </c>
      <c r="J139" s="109">
        <f t="shared" si="16"/>
        <v>8761</v>
      </c>
      <c r="K139" s="109">
        <f>IF($H139=2,$N139,Notice!$C$67)</f>
        <v>500</v>
      </c>
      <c r="L139" s="109">
        <f>IF($H139=2,0,Notice!$C$66)</f>
        <v>1000</v>
      </c>
      <c r="M139" s="110">
        <v>8761</v>
      </c>
      <c r="N139" s="110">
        <v>4297.103515625</v>
      </c>
    </row>
    <row r="140" spans="1:14">
      <c r="A140" s="16">
        <v>146</v>
      </c>
      <c r="B140" s="16">
        <f t="shared" si="13"/>
        <v>14</v>
      </c>
      <c r="C140" s="11" t="str">
        <f t="shared" si="14"/>
        <v>Indonésie</v>
      </c>
      <c r="D140" s="2">
        <f t="shared" si="14"/>
        <v>0</v>
      </c>
      <c r="E140" s="16">
        <f t="shared" si="15"/>
        <v>5</v>
      </c>
      <c r="F140" s="16" t="str">
        <f t="shared" si="17"/>
        <v>Chine</v>
      </c>
      <c r="G140" s="16">
        <f t="shared" si="18"/>
        <v>0</v>
      </c>
      <c r="H140" s="16">
        <f t="shared" si="19"/>
        <v>0</v>
      </c>
      <c r="I140" s="16" t="str">
        <f t="shared" si="20"/>
        <v>IndonésieChine</v>
      </c>
      <c r="J140" s="109">
        <f t="shared" si="16"/>
        <v>4901</v>
      </c>
      <c r="K140" s="109">
        <f>IF($H140=2,$N140,Notice!$C$67)</f>
        <v>500</v>
      </c>
      <c r="L140" s="109">
        <f>IF($H140=2,0,Notice!$C$66)</f>
        <v>1000</v>
      </c>
      <c r="M140" s="110">
        <v>4901</v>
      </c>
      <c r="N140" s="110">
        <v>1000</v>
      </c>
    </row>
    <row r="141" spans="1:14">
      <c r="A141" s="16">
        <v>147</v>
      </c>
      <c r="B141" s="16">
        <f t="shared" si="13"/>
        <v>15</v>
      </c>
      <c r="C141" s="11" t="str">
        <f t="shared" si="14"/>
        <v>Italie</v>
      </c>
      <c r="D141" s="2">
        <f t="shared" si="14"/>
        <v>1</v>
      </c>
      <c r="E141" s="16">
        <f t="shared" si="15"/>
        <v>5</v>
      </c>
      <c r="F141" s="16" t="str">
        <f t="shared" si="17"/>
        <v>Chine</v>
      </c>
      <c r="G141" s="16">
        <f t="shared" si="18"/>
        <v>0</v>
      </c>
      <c r="H141" s="16">
        <f t="shared" si="19"/>
        <v>1</v>
      </c>
      <c r="I141" s="16" t="str">
        <f t="shared" si="20"/>
        <v>ItalieChine</v>
      </c>
      <c r="J141" s="109">
        <f t="shared" si="16"/>
        <v>15102</v>
      </c>
      <c r="K141" s="109">
        <f>IF($H141=2,$N141,Notice!$C$67)</f>
        <v>500</v>
      </c>
      <c r="L141" s="109">
        <f>IF($H141=2,0,Notice!$C$66)</f>
        <v>1000</v>
      </c>
      <c r="M141" s="110">
        <v>15102</v>
      </c>
      <c r="N141" s="110">
        <v>1000</v>
      </c>
    </row>
    <row r="142" spans="1:14">
      <c r="A142" s="16">
        <v>148</v>
      </c>
      <c r="B142" s="16">
        <f t="shared" si="13"/>
        <v>16</v>
      </c>
      <c r="C142" s="11" t="str">
        <f t="shared" si="14"/>
        <v>Japon</v>
      </c>
      <c r="D142" s="2">
        <f t="shared" si="14"/>
        <v>0</v>
      </c>
      <c r="E142" s="16">
        <f t="shared" si="15"/>
        <v>5</v>
      </c>
      <c r="F142" s="16" t="str">
        <f t="shared" si="17"/>
        <v>Chine</v>
      </c>
      <c r="G142" s="16">
        <f t="shared" si="18"/>
        <v>0</v>
      </c>
      <c r="H142" s="16">
        <f t="shared" si="19"/>
        <v>0</v>
      </c>
      <c r="I142" s="16" t="str">
        <f t="shared" si="20"/>
        <v>JaponChine</v>
      </c>
      <c r="J142" s="109">
        <f t="shared" si="16"/>
        <v>1459</v>
      </c>
      <c r="K142" s="109">
        <f>IF($H142=2,$N142,Notice!$C$67)</f>
        <v>500</v>
      </c>
      <c r="L142" s="109">
        <f>IF($H142=2,0,Notice!$C$66)</f>
        <v>1000</v>
      </c>
      <c r="M142" s="110">
        <v>1459</v>
      </c>
      <c r="N142" s="110">
        <v>2718.6884765625</v>
      </c>
    </row>
    <row r="143" spans="1:14">
      <c r="A143" s="16">
        <v>149</v>
      </c>
      <c r="B143" s="16">
        <f t="shared" si="13"/>
        <v>17</v>
      </c>
      <c r="C143" s="11" t="str">
        <f t="shared" si="14"/>
        <v>Maroc</v>
      </c>
      <c r="D143" s="2">
        <f t="shared" si="14"/>
        <v>0</v>
      </c>
      <c r="E143" s="16">
        <f t="shared" si="15"/>
        <v>5</v>
      </c>
      <c r="F143" s="16" t="str">
        <f t="shared" si="17"/>
        <v>Chine</v>
      </c>
      <c r="G143" s="16">
        <f t="shared" si="18"/>
        <v>0</v>
      </c>
      <c r="H143" s="16">
        <f t="shared" si="19"/>
        <v>0</v>
      </c>
      <c r="I143" s="16" t="str">
        <f t="shared" si="20"/>
        <v>MarocChine</v>
      </c>
      <c r="J143" s="109">
        <f t="shared" si="16"/>
        <v>16918</v>
      </c>
      <c r="K143" s="109">
        <f>IF($H143=2,$N143,Notice!$C$67)</f>
        <v>500</v>
      </c>
      <c r="L143" s="109">
        <f>IF($H143=2,0,Notice!$C$66)</f>
        <v>1000</v>
      </c>
      <c r="M143" s="110">
        <v>16918</v>
      </c>
      <c r="N143" s="110">
        <v>11504.0498046875</v>
      </c>
    </row>
    <row r="144" spans="1:14">
      <c r="A144" s="16">
        <v>150</v>
      </c>
      <c r="B144" s="16">
        <f t="shared" si="13"/>
        <v>18</v>
      </c>
      <c r="C144" s="11" t="str">
        <f t="shared" si="14"/>
        <v>Mexique</v>
      </c>
      <c r="D144" s="2">
        <f t="shared" si="14"/>
        <v>0</v>
      </c>
      <c r="E144" s="16">
        <f t="shared" si="15"/>
        <v>5</v>
      </c>
      <c r="F144" s="16" t="str">
        <f t="shared" si="17"/>
        <v>Chine</v>
      </c>
      <c r="G144" s="16">
        <f t="shared" si="18"/>
        <v>0</v>
      </c>
      <c r="H144" s="16">
        <f t="shared" si="19"/>
        <v>0</v>
      </c>
      <c r="I144" s="16" t="str">
        <f t="shared" si="20"/>
        <v>MexiqueChine</v>
      </c>
      <c r="J144" s="109">
        <f t="shared" si="16"/>
        <v>13223</v>
      </c>
      <c r="K144" s="109">
        <f>IF($H144=2,$N144,Notice!$C$67)</f>
        <v>500</v>
      </c>
      <c r="L144" s="109">
        <f>IF($H144=2,0,Notice!$C$66)</f>
        <v>1000</v>
      </c>
      <c r="M144" s="110">
        <v>13223</v>
      </c>
      <c r="N144" s="110">
        <v>11349.40625</v>
      </c>
    </row>
    <row r="145" spans="1:14">
      <c r="A145" s="16">
        <v>151</v>
      </c>
      <c r="B145" s="16">
        <f t="shared" si="13"/>
        <v>19</v>
      </c>
      <c r="C145" s="11" t="str">
        <f t="shared" si="14"/>
        <v>Pologne</v>
      </c>
      <c r="D145" s="2">
        <f t="shared" si="14"/>
        <v>1</v>
      </c>
      <c r="E145" s="16">
        <f t="shared" si="15"/>
        <v>5</v>
      </c>
      <c r="F145" s="16" t="str">
        <f t="shared" si="17"/>
        <v>Chine</v>
      </c>
      <c r="G145" s="16">
        <f t="shared" si="18"/>
        <v>0</v>
      </c>
      <c r="H145" s="16">
        <f t="shared" si="19"/>
        <v>1</v>
      </c>
      <c r="I145" s="16" t="str">
        <f t="shared" si="20"/>
        <v>PologneChine</v>
      </c>
      <c r="J145" s="109">
        <f t="shared" si="16"/>
        <v>21543</v>
      </c>
      <c r="K145" s="109">
        <f>IF($H145=2,$N145,Notice!$C$67)</f>
        <v>500</v>
      </c>
      <c r="L145" s="109">
        <f>IF($H145=2,0,Notice!$C$66)</f>
        <v>1000</v>
      </c>
      <c r="M145" s="110">
        <v>21543</v>
      </c>
      <c r="N145" s="110">
        <v>1000</v>
      </c>
    </row>
    <row r="146" spans="1:14">
      <c r="A146" s="16">
        <v>152</v>
      </c>
      <c r="B146" s="16">
        <f t="shared" si="13"/>
        <v>20</v>
      </c>
      <c r="C146" s="11" t="str">
        <f t="shared" si="14"/>
        <v>Portugal</v>
      </c>
      <c r="D146" s="2">
        <f t="shared" si="14"/>
        <v>1</v>
      </c>
      <c r="E146" s="16">
        <f t="shared" si="15"/>
        <v>5</v>
      </c>
      <c r="F146" s="16" t="str">
        <f t="shared" si="17"/>
        <v>Chine</v>
      </c>
      <c r="G146" s="16">
        <f t="shared" si="18"/>
        <v>0</v>
      </c>
      <c r="H146" s="16">
        <f t="shared" si="19"/>
        <v>1</v>
      </c>
      <c r="I146" s="16" t="str">
        <f t="shared" si="20"/>
        <v>PortugalChine</v>
      </c>
      <c r="J146" s="109">
        <f t="shared" si="16"/>
        <v>17380</v>
      </c>
      <c r="K146" s="109">
        <f>IF($H146=2,$N146,Notice!$C$67)</f>
        <v>500</v>
      </c>
      <c r="L146" s="109">
        <f>IF($H146=2,0,Notice!$C$66)</f>
        <v>1000</v>
      </c>
      <c r="M146" s="110">
        <v>17380</v>
      </c>
      <c r="N146" s="110">
        <v>1000</v>
      </c>
    </row>
    <row r="147" spans="1:14">
      <c r="A147" s="16">
        <v>153</v>
      </c>
      <c r="B147" s="16">
        <f t="shared" si="13"/>
        <v>21</v>
      </c>
      <c r="C147" s="11" t="str">
        <f t="shared" si="14"/>
        <v>République tchèque</v>
      </c>
      <c r="D147" s="2">
        <f t="shared" si="14"/>
        <v>1</v>
      </c>
      <c r="E147" s="16">
        <f t="shared" si="15"/>
        <v>5</v>
      </c>
      <c r="F147" s="16" t="str">
        <f t="shared" si="17"/>
        <v>Chine</v>
      </c>
      <c r="G147" s="16">
        <f t="shared" si="18"/>
        <v>0</v>
      </c>
      <c r="H147" s="16">
        <f t="shared" si="19"/>
        <v>1</v>
      </c>
      <c r="I147" s="16" t="str">
        <f t="shared" si="20"/>
        <v>République tchèqueChine</v>
      </c>
      <c r="J147" s="109">
        <f t="shared" si="16"/>
        <v>20485</v>
      </c>
      <c r="K147" s="109">
        <f>IF($H147=2,$N147,Notice!$C$67)</f>
        <v>500</v>
      </c>
      <c r="L147" s="109">
        <f>IF($H147=2,0,Notice!$C$66)</f>
        <v>1000</v>
      </c>
      <c r="M147" s="110">
        <v>20485</v>
      </c>
      <c r="N147" s="110">
        <v>1000</v>
      </c>
    </row>
    <row r="148" spans="1:14">
      <c r="A148" s="16">
        <v>154</v>
      </c>
      <c r="B148" s="16">
        <f t="shared" si="13"/>
        <v>22</v>
      </c>
      <c r="C148" s="11" t="str">
        <f t="shared" si="14"/>
        <v>Royaume-Uni</v>
      </c>
      <c r="D148" s="2">
        <f t="shared" si="14"/>
        <v>1</v>
      </c>
      <c r="E148" s="16">
        <f t="shared" si="15"/>
        <v>5</v>
      </c>
      <c r="F148" s="16" t="str">
        <f t="shared" si="17"/>
        <v>Chine</v>
      </c>
      <c r="G148" s="16">
        <f t="shared" si="18"/>
        <v>0</v>
      </c>
      <c r="H148" s="16">
        <f t="shared" si="19"/>
        <v>1</v>
      </c>
      <c r="I148" s="16" t="str">
        <f t="shared" si="20"/>
        <v>Royaume-UniChine</v>
      </c>
      <c r="J148" s="109">
        <f t="shared" si="16"/>
        <v>19498</v>
      </c>
      <c r="K148" s="109">
        <f>IF($H148=2,$N148,Notice!$C$67)</f>
        <v>500</v>
      </c>
      <c r="L148" s="109">
        <f>IF($H148=2,0,Notice!$C$66)</f>
        <v>1000</v>
      </c>
      <c r="M148" s="110">
        <v>19498</v>
      </c>
      <c r="N148" s="110">
        <v>1000</v>
      </c>
    </row>
    <row r="149" spans="1:14">
      <c r="A149" s="16">
        <v>155</v>
      </c>
      <c r="B149" s="16">
        <f t="shared" si="13"/>
        <v>23</v>
      </c>
      <c r="C149" s="11" t="str">
        <f t="shared" si="14"/>
        <v>Slovaquie</v>
      </c>
      <c r="D149" s="2">
        <f t="shared" si="14"/>
        <v>1</v>
      </c>
      <c r="E149" s="16">
        <f t="shared" si="15"/>
        <v>5</v>
      </c>
      <c r="F149" s="16" t="str">
        <f t="shared" si="17"/>
        <v>Chine</v>
      </c>
      <c r="G149" s="16">
        <f t="shared" si="18"/>
        <v>0</v>
      </c>
      <c r="H149" s="16">
        <f t="shared" si="19"/>
        <v>1</v>
      </c>
      <c r="I149" s="16" t="str">
        <f t="shared" si="20"/>
        <v>SlovaquieChine</v>
      </c>
      <c r="J149" s="109">
        <f t="shared" si="16"/>
        <v>15306</v>
      </c>
      <c r="K149" s="109">
        <f>IF($H149=2,$N149,Notice!$C$67)</f>
        <v>500</v>
      </c>
      <c r="L149" s="109">
        <f>IF($H149=2,0,Notice!$C$66)</f>
        <v>1000</v>
      </c>
      <c r="M149" s="110">
        <v>15306</v>
      </c>
      <c r="N149" s="110">
        <v>1000</v>
      </c>
    </row>
    <row r="150" spans="1:14">
      <c r="A150" s="16">
        <v>156</v>
      </c>
      <c r="B150" s="16">
        <f t="shared" si="13"/>
        <v>24</v>
      </c>
      <c r="C150" s="11" t="str">
        <f t="shared" si="14"/>
        <v>Slovénie</v>
      </c>
      <c r="D150" s="2">
        <f t="shared" si="14"/>
        <v>1</v>
      </c>
      <c r="E150" s="16">
        <f t="shared" si="15"/>
        <v>5</v>
      </c>
      <c r="F150" s="16" t="str">
        <f t="shared" si="17"/>
        <v>Chine</v>
      </c>
      <c r="G150" s="16">
        <f t="shared" si="18"/>
        <v>0</v>
      </c>
      <c r="H150" s="16">
        <f t="shared" si="19"/>
        <v>1</v>
      </c>
      <c r="I150" s="16" t="str">
        <f t="shared" si="20"/>
        <v>SlovénieChine</v>
      </c>
      <c r="J150" s="109">
        <f t="shared" si="16"/>
        <v>15306</v>
      </c>
      <c r="K150" s="109">
        <f>IF($H150=2,$N150,Notice!$C$67)</f>
        <v>500</v>
      </c>
      <c r="L150" s="109">
        <f>IF($H150=2,0,Notice!$C$66)</f>
        <v>1000</v>
      </c>
      <c r="M150" s="110">
        <v>15306</v>
      </c>
      <c r="N150" s="110">
        <v>1000</v>
      </c>
    </row>
    <row r="151" spans="1:14">
      <c r="A151" s="16">
        <v>157</v>
      </c>
      <c r="B151" s="16">
        <f t="shared" si="13"/>
        <v>25</v>
      </c>
      <c r="C151" s="11" t="str">
        <f t="shared" si="14"/>
        <v>Turquie</v>
      </c>
      <c r="D151" s="2">
        <f t="shared" si="14"/>
        <v>0</v>
      </c>
      <c r="E151" s="16">
        <f t="shared" si="15"/>
        <v>5</v>
      </c>
      <c r="F151" s="16" t="str">
        <f t="shared" si="17"/>
        <v>Chine</v>
      </c>
      <c r="G151" s="16">
        <f t="shared" si="18"/>
        <v>0</v>
      </c>
      <c r="H151" s="16">
        <f t="shared" si="19"/>
        <v>0</v>
      </c>
      <c r="I151" s="16" t="str">
        <f t="shared" si="20"/>
        <v>TurquieChine</v>
      </c>
      <c r="J151" s="109">
        <f t="shared" si="16"/>
        <v>14851</v>
      </c>
      <c r="K151" s="109">
        <f>IF($H151=2,$N151,Notice!$C$67)</f>
        <v>500</v>
      </c>
      <c r="L151" s="109">
        <f>IF($H151=2,0,Notice!$C$66)</f>
        <v>1000</v>
      </c>
      <c r="M151" s="110">
        <v>14851</v>
      </c>
      <c r="N151" s="110">
        <v>8026.32763671875</v>
      </c>
    </row>
    <row r="152" spans="1:14">
      <c r="A152" s="16">
        <v>158</v>
      </c>
      <c r="B152" s="16">
        <f t="shared" si="13"/>
        <v>26</v>
      </c>
      <c r="C152" s="11" t="str">
        <f t="shared" si="14"/>
        <v>Vietnam</v>
      </c>
      <c r="D152" s="2">
        <f t="shared" si="14"/>
        <v>0</v>
      </c>
      <c r="E152" s="16">
        <f t="shared" si="15"/>
        <v>5</v>
      </c>
      <c r="F152" s="16" t="str">
        <f t="shared" si="17"/>
        <v>Chine</v>
      </c>
      <c r="G152" s="16">
        <f t="shared" si="18"/>
        <v>0</v>
      </c>
      <c r="H152" s="16">
        <f t="shared" si="19"/>
        <v>0</v>
      </c>
      <c r="I152" s="16" t="str">
        <f t="shared" si="20"/>
        <v>VietnamChine</v>
      </c>
      <c r="J152" s="109">
        <f t="shared" si="16"/>
        <v>2839</v>
      </c>
      <c r="K152" s="109">
        <f>IF($H152=2,$N152,Notice!$C$67)</f>
        <v>500</v>
      </c>
      <c r="L152" s="109">
        <f>IF($H152=2,0,Notice!$C$66)</f>
        <v>1000</v>
      </c>
      <c r="M152" s="110">
        <v>2839</v>
      </c>
      <c r="N152" s="110">
        <v>2790.82470703125</v>
      </c>
    </row>
    <row r="153" spans="1:14">
      <c r="A153" s="16">
        <v>159</v>
      </c>
      <c r="B153" s="16">
        <f t="shared" si="13"/>
        <v>28</v>
      </c>
      <c r="C153" s="11" t="str">
        <f t="shared" si="14"/>
        <v>Autres pays d’Europe</v>
      </c>
      <c r="D153" s="2">
        <f t="shared" si="14"/>
        <v>1</v>
      </c>
      <c r="E153" s="16">
        <f t="shared" si="15"/>
        <v>5</v>
      </c>
      <c r="F153" s="16" t="str">
        <f t="shared" si="17"/>
        <v>Chine</v>
      </c>
      <c r="G153" s="16">
        <f t="shared" si="18"/>
        <v>0</v>
      </c>
      <c r="H153" s="16">
        <f t="shared" si="19"/>
        <v>1</v>
      </c>
      <c r="I153" s="16" t="str">
        <f t="shared" si="20"/>
        <v>Autres pays d’EuropeChine</v>
      </c>
      <c r="J153" s="109">
        <f t="shared" si="16"/>
        <v>21543</v>
      </c>
      <c r="K153" s="109">
        <f>IF($H153=2,$N153,Notice!$C$67)</f>
        <v>500</v>
      </c>
      <c r="L153" s="109">
        <f>IF($H153=2,0,Notice!$C$66)</f>
        <v>1000</v>
      </c>
      <c r="M153" s="110">
        <v>21543</v>
      </c>
      <c r="N153" s="110">
        <v>1000</v>
      </c>
    </row>
    <row r="154" spans="1:14">
      <c r="A154" s="16">
        <v>160</v>
      </c>
      <c r="B154" s="16">
        <f t="shared" si="13"/>
        <v>29</v>
      </c>
      <c r="C154" s="11" t="str">
        <f t="shared" si="14"/>
        <v>Amérique du Nord</v>
      </c>
      <c r="D154" s="2">
        <f t="shared" si="14"/>
        <v>0</v>
      </c>
      <c r="E154" s="16">
        <f t="shared" si="15"/>
        <v>5</v>
      </c>
      <c r="F154" s="16" t="str">
        <f t="shared" si="17"/>
        <v>Chine</v>
      </c>
      <c r="G154" s="16">
        <f t="shared" si="18"/>
        <v>0</v>
      </c>
      <c r="H154" s="16">
        <f t="shared" si="19"/>
        <v>0</v>
      </c>
      <c r="I154" s="16" t="str">
        <f t="shared" si="20"/>
        <v>Amérique du NordChine</v>
      </c>
      <c r="J154" s="109">
        <f t="shared" si="16"/>
        <v>10402</v>
      </c>
      <c r="K154" s="109">
        <f>IF($H154=2,$N154,Notice!$C$67)</f>
        <v>500</v>
      </c>
      <c r="L154" s="109">
        <f>IF($H154=2,0,Notice!$C$66)</f>
        <v>1000</v>
      </c>
      <c r="M154" s="110">
        <v>10402</v>
      </c>
      <c r="N154" s="110">
        <v>11354.009765625</v>
      </c>
    </row>
    <row r="155" spans="1:14">
      <c r="A155" s="16">
        <v>161</v>
      </c>
      <c r="B155" s="16">
        <f t="shared" si="13"/>
        <v>30</v>
      </c>
      <c r="C155" s="11" t="str">
        <f t="shared" si="14"/>
        <v>Amérique du Sud</v>
      </c>
      <c r="D155" s="2">
        <f t="shared" si="14"/>
        <v>0</v>
      </c>
      <c r="E155" s="16">
        <f t="shared" si="15"/>
        <v>5</v>
      </c>
      <c r="F155" s="16" t="str">
        <f t="shared" si="17"/>
        <v>Chine</v>
      </c>
      <c r="G155" s="16">
        <f t="shared" si="18"/>
        <v>0</v>
      </c>
      <c r="H155" s="16">
        <f t="shared" si="19"/>
        <v>0</v>
      </c>
      <c r="I155" s="16" t="str">
        <f t="shared" si="20"/>
        <v>Amérique du SudChine</v>
      </c>
      <c r="J155" s="109">
        <f t="shared" si="16"/>
        <v>21462</v>
      </c>
      <c r="K155" s="109">
        <f>IF($H155=2,$N155,Notice!$C$67)</f>
        <v>500</v>
      </c>
      <c r="L155" s="109">
        <f>IF($H155=2,0,Notice!$C$66)</f>
        <v>1000</v>
      </c>
      <c r="M155" s="110">
        <v>21462</v>
      </c>
      <c r="N155" s="110">
        <v>11520.66015625</v>
      </c>
    </row>
    <row r="156" spans="1:14">
      <c r="A156" s="16">
        <v>162</v>
      </c>
      <c r="B156" s="16">
        <f t="shared" si="13"/>
        <v>31</v>
      </c>
      <c r="C156" s="11" t="str">
        <f t="shared" si="14"/>
        <v>CC du Golfe</v>
      </c>
      <c r="D156" s="2">
        <f t="shared" si="14"/>
        <v>0</v>
      </c>
      <c r="E156" s="16">
        <f t="shared" si="15"/>
        <v>5</v>
      </c>
      <c r="F156" s="16" t="str">
        <f t="shared" si="17"/>
        <v>Chine</v>
      </c>
      <c r="G156" s="16">
        <f t="shared" si="18"/>
        <v>0</v>
      </c>
      <c r="H156" s="16">
        <f t="shared" si="19"/>
        <v>0</v>
      </c>
      <c r="I156" s="16" t="str">
        <f t="shared" si="20"/>
        <v>CC du GolfeChine</v>
      </c>
      <c r="J156" s="109">
        <f t="shared" si="16"/>
        <v>12014</v>
      </c>
      <c r="K156" s="109">
        <f>IF($H156=2,$N156,Notice!$C$67)</f>
        <v>500</v>
      </c>
      <c r="L156" s="109">
        <f>IF($H156=2,0,Notice!$C$66)</f>
        <v>1000</v>
      </c>
      <c r="M156" s="110">
        <v>12014</v>
      </c>
      <c r="N156" s="110">
        <v>7788.11767578125</v>
      </c>
    </row>
    <row r="157" spans="1:14">
      <c r="A157" s="16">
        <v>164</v>
      </c>
      <c r="B157" s="16">
        <f t="shared" si="13"/>
        <v>32</v>
      </c>
      <c r="C157" s="11" t="str">
        <f t="shared" si="14"/>
        <v>Autre</v>
      </c>
      <c r="D157" s="2">
        <f t="shared" si="14"/>
        <v>0</v>
      </c>
      <c r="E157" s="16">
        <f t="shared" si="15"/>
        <v>5</v>
      </c>
      <c r="F157" s="16" t="str">
        <f t="shared" si="17"/>
        <v>Chine</v>
      </c>
      <c r="G157" s="16">
        <f t="shared" si="18"/>
        <v>0</v>
      </c>
      <c r="H157" s="16">
        <f t="shared" si="19"/>
        <v>0</v>
      </c>
      <c r="I157" s="16" t="str">
        <f t="shared" si="20"/>
        <v>AutreChine</v>
      </c>
      <c r="J157" s="109">
        <f t="shared" si="16"/>
        <v>24000</v>
      </c>
      <c r="K157" s="109">
        <f>IF($H157=2,$N157,Notice!$C$67)</f>
        <v>500</v>
      </c>
      <c r="L157" s="109">
        <f>IF($H157=2,0,Notice!$C$66)</f>
        <v>1000</v>
      </c>
      <c r="M157" s="110">
        <v>24000</v>
      </c>
      <c r="N157" s="110">
        <v>1000</v>
      </c>
    </row>
    <row r="158" spans="1:14">
      <c r="A158" s="16">
        <v>165</v>
      </c>
      <c r="B158" s="16">
        <f t="shared" si="13"/>
        <v>33</v>
      </c>
      <c r="C158" s="11" t="str">
        <f t="shared" si="14"/>
        <v>Autres pays d’Amérique</v>
      </c>
      <c r="D158" s="2">
        <f t="shared" si="14"/>
        <v>0</v>
      </c>
      <c r="E158" s="16">
        <f t="shared" si="15"/>
        <v>5</v>
      </c>
      <c r="F158" s="16" t="str">
        <f t="shared" si="17"/>
        <v>Chine</v>
      </c>
      <c r="G158" s="16">
        <f t="shared" si="18"/>
        <v>0</v>
      </c>
      <c r="H158" s="16">
        <f t="shared" si="19"/>
        <v>0</v>
      </c>
      <c r="I158" s="16" t="str">
        <f t="shared" si="20"/>
        <v>Autres pays d’AmériqueChine</v>
      </c>
      <c r="J158" s="109">
        <f t="shared" si="16"/>
        <v>16421</v>
      </c>
      <c r="K158" s="109">
        <f>IF($H158=2,$N158,Notice!$C$67)</f>
        <v>500</v>
      </c>
      <c r="L158" s="109">
        <f>IF($H158=2,0,Notice!$C$66)</f>
        <v>1000</v>
      </c>
      <c r="M158" s="110">
        <v>16421</v>
      </c>
      <c r="N158" s="110">
        <v>11518.923828125</v>
      </c>
    </row>
    <row r="159" spans="1:14">
      <c r="A159" s="16">
        <v>166</v>
      </c>
      <c r="B159" s="16">
        <f t="shared" si="13"/>
        <v>1</v>
      </c>
      <c r="C159" s="11" t="str">
        <f t="shared" si="14"/>
        <v>Allemagne</v>
      </c>
      <c r="D159" s="2">
        <f t="shared" si="14"/>
        <v>1</v>
      </c>
      <c r="E159" s="16">
        <f t="shared" si="15"/>
        <v>6</v>
      </c>
      <c r="F159" s="16" t="str">
        <f t="shared" si="17"/>
        <v>Corée du Sud</v>
      </c>
      <c r="G159" s="16">
        <f t="shared" si="18"/>
        <v>0</v>
      </c>
      <c r="H159" s="16">
        <f t="shared" si="19"/>
        <v>1</v>
      </c>
      <c r="I159" s="16" t="str">
        <f t="shared" si="20"/>
        <v>AllemagneCorée du Sud</v>
      </c>
      <c r="J159" s="109">
        <f t="shared" si="16"/>
        <v>21071</v>
      </c>
      <c r="K159" s="109">
        <f>IF($H159=2,$N159,Notice!$C$67)</f>
        <v>500</v>
      </c>
      <c r="L159" s="109">
        <f>IF($H159=2,0,Notice!$C$66)</f>
        <v>1000</v>
      </c>
      <c r="M159" s="110">
        <v>21071</v>
      </c>
      <c r="N159" s="110">
        <v>1000</v>
      </c>
    </row>
    <row r="160" spans="1:14">
      <c r="A160" s="16">
        <v>167</v>
      </c>
      <c r="B160" s="16">
        <f t="shared" si="13"/>
        <v>2</v>
      </c>
      <c r="C160" s="11" t="str">
        <f t="shared" si="14"/>
        <v>Autriche</v>
      </c>
      <c r="D160" s="2">
        <f t="shared" si="14"/>
        <v>1</v>
      </c>
      <c r="E160" s="16">
        <f t="shared" si="15"/>
        <v>6</v>
      </c>
      <c r="F160" s="16" t="str">
        <f t="shared" si="17"/>
        <v>Corée du Sud</v>
      </c>
      <c r="G160" s="16">
        <f t="shared" si="18"/>
        <v>0</v>
      </c>
      <c r="H160" s="16">
        <f t="shared" si="19"/>
        <v>1</v>
      </c>
      <c r="I160" s="16" t="str">
        <f t="shared" si="20"/>
        <v>AutricheCorée du Sud</v>
      </c>
      <c r="J160" s="109">
        <f t="shared" si="16"/>
        <v>16048</v>
      </c>
      <c r="K160" s="109">
        <f>IF($H160=2,$N160,Notice!$C$67)</f>
        <v>500</v>
      </c>
      <c r="L160" s="109">
        <f>IF($H160=2,0,Notice!$C$66)</f>
        <v>1000</v>
      </c>
      <c r="M160" s="110">
        <v>16048</v>
      </c>
      <c r="N160" s="110">
        <v>1000</v>
      </c>
    </row>
    <row r="161" spans="1:14">
      <c r="A161" s="16">
        <v>168</v>
      </c>
      <c r="B161" s="16">
        <f t="shared" si="13"/>
        <v>3</v>
      </c>
      <c r="C161" s="11" t="str">
        <f t="shared" si="14"/>
        <v>Belgique</v>
      </c>
      <c r="D161" s="2">
        <f t="shared" si="14"/>
        <v>1</v>
      </c>
      <c r="E161" s="16">
        <f t="shared" si="15"/>
        <v>6</v>
      </c>
      <c r="F161" s="16" t="str">
        <f t="shared" si="17"/>
        <v>Corée du Sud</v>
      </c>
      <c r="G161" s="16">
        <f t="shared" si="18"/>
        <v>0</v>
      </c>
      <c r="H161" s="16">
        <f t="shared" si="19"/>
        <v>1</v>
      </c>
      <c r="I161" s="16" t="str">
        <f t="shared" si="20"/>
        <v>BelgiqueCorée du Sud</v>
      </c>
      <c r="J161" s="109">
        <f t="shared" si="16"/>
        <v>20556</v>
      </c>
      <c r="K161" s="109">
        <f>IF($H161=2,$N161,Notice!$C$67)</f>
        <v>500</v>
      </c>
      <c r="L161" s="109">
        <f>IF($H161=2,0,Notice!$C$66)</f>
        <v>1000</v>
      </c>
      <c r="M161" s="110">
        <v>20556</v>
      </c>
      <c r="N161" s="110">
        <v>1000</v>
      </c>
    </row>
    <row r="162" spans="1:14">
      <c r="A162" s="16">
        <v>169</v>
      </c>
      <c r="B162" s="16">
        <f t="shared" si="13"/>
        <v>4</v>
      </c>
      <c r="C162" s="11" t="str">
        <f t="shared" si="14"/>
        <v>Brésil</v>
      </c>
      <c r="D162" s="2">
        <f t="shared" si="14"/>
        <v>0</v>
      </c>
      <c r="E162" s="16">
        <f t="shared" si="15"/>
        <v>6</v>
      </c>
      <c r="F162" s="16" t="str">
        <f t="shared" si="17"/>
        <v>Corée du Sud</v>
      </c>
      <c r="G162" s="16">
        <f t="shared" si="18"/>
        <v>0</v>
      </c>
      <c r="H162" s="16">
        <f t="shared" si="19"/>
        <v>0</v>
      </c>
      <c r="I162" s="16" t="str">
        <f t="shared" si="20"/>
        <v>BrésilCorée du Sud</v>
      </c>
      <c r="J162" s="109">
        <f t="shared" si="16"/>
        <v>22049</v>
      </c>
      <c r="K162" s="109">
        <f>IF($H162=2,$N162,Notice!$C$67)</f>
        <v>500</v>
      </c>
      <c r="L162" s="109">
        <f>IF($H162=2,0,Notice!$C$66)</f>
        <v>1000</v>
      </c>
      <c r="M162" s="110">
        <v>22049</v>
      </c>
      <c r="N162" s="110">
        <v>1000</v>
      </c>
    </row>
    <row r="163" spans="1:14">
      <c r="A163" s="16">
        <v>170</v>
      </c>
      <c r="B163" s="16">
        <f t="shared" si="13"/>
        <v>5</v>
      </c>
      <c r="C163" s="11" t="str">
        <f t="shared" si="14"/>
        <v>Chine</v>
      </c>
      <c r="D163" s="2">
        <f t="shared" si="14"/>
        <v>0</v>
      </c>
      <c r="E163" s="16">
        <f t="shared" si="15"/>
        <v>6</v>
      </c>
      <c r="F163" s="16" t="str">
        <f t="shared" si="17"/>
        <v>Corée du Sud</v>
      </c>
      <c r="G163" s="16">
        <f t="shared" si="18"/>
        <v>0</v>
      </c>
      <c r="H163" s="16">
        <f t="shared" si="19"/>
        <v>0</v>
      </c>
      <c r="I163" s="16" t="str">
        <f t="shared" si="20"/>
        <v>ChineCorée du Sud</v>
      </c>
      <c r="J163" s="109">
        <f t="shared" si="16"/>
        <v>659</v>
      </c>
      <c r="K163" s="109">
        <f>IF($H163=2,$N163,Notice!$C$67)</f>
        <v>500</v>
      </c>
      <c r="L163" s="109">
        <f>IF($H163=2,0,Notice!$C$66)</f>
        <v>1000</v>
      </c>
      <c r="M163" s="110">
        <v>659</v>
      </c>
      <c r="N163" s="110">
        <v>2453.026611328125</v>
      </c>
    </row>
    <row r="164" spans="1:14">
      <c r="A164" s="16">
        <v>171</v>
      </c>
      <c r="B164" s="16">
        <f t="shared" ref="B164:B227" si="21">B133</f>
        <v>6</v>
      </c>
      <c r="C164" s="11" t="str">
        <f t="shared" ref="C164:D227" si="22">LOOKUP($B164,$B$4:$B$34,C$4:C$34)</f>
        <v>Corée du Sud</v>
      </c>
      <c r="D164" s="2">
        <f t="shared" si="22"/>
        <v>0</v>
      </c>
      <c r="E164" s="16">
        <f t="shared" ref="E164:E227" si="23">E133+1</f>
        <v>6</v>
      </c>
      <c r="F164" s="16" t="str">
        <f t="shared" si="17"/>
        <v>Corée du Sud</v>
      </c>
      <c r="G164" s="16">
        <f t="shared" si="18"/>
        <v>0</v>
      </c>
      <c r="H164" s="16">
        <f t="shared" si="19"/>
        <v>0</v>
      </c>
      <c r="I164" s="16" t="str">
        <f t="shared" si="20"/>
        <v>Corée du SudCorée du Sud</v>
      </c>
      <c r="J164" s="109">
        <f t="shared" si="16"/>
        <v>0</v>
      </c>
      <c r="K164" s="109">
        <f>IF($H164=2,$N164,Notice!$C$67)</f>
        <v>500</v>
      </c>
      <c r="L164" s="109">
        <f>IF($H164=2,0,Notice!$C$66)</f>
        <v>1000</v>
      </c>
      <c r="M164" s="110">
        <v>0</v>
      </c>
      <c r="N164" s="110">
        <v>0</v>
      </c>
    </row>
    <row r="165" spans="1:14">
      <c r="A165" s="16">
        <v>172</v>
      </c>
      <c r="B165" s="16">
        <f t="shared" si="21"/>
        <v>7</v>
      </c>
      <c r="C165" s="11" t="str">
        <f t="shared" si="22"/>
        <v>Espagne</v>
      </c>
      <c r="D165" s="2">
        <f t="shared" si="22"/>
        <v>1</v>
      </c>
      <c r="E165" s="16">
        <f t="shared" si="23"/>
        <v>6</v>
      </c>
      <c r="F165" s="16" t="str">
        <f t="shared" si="17"/>
        <v>Corée du Sud</v>
      </c>
      <c r="G165" s="16">
        <f t="shared" si="18"/>
        <v>0</v>
      </c>
      <c r="H165" s="16">
        <f t="shared" si="19"/>
        <v>1</v>
      </c>
      <c r="I165" s="16" t="str">
        <f t="shared" si="20"/>
        <v>EspagneCorée du Sud</v>
      </c>
      <c r="J165" s="109">
        <f t="shared" si="16"/>
        <v>17509</v>
      </c>
      <c r="K165" s="109">
        <f>IF($H165=2,$N165,Notice!$C$67)</f>
        <v>500</v>
      </c>
      <c r="L165" s="109">
        <f>IF($H165=2,0,Notice!$C$66)</f>
        <v>1000</v>
      </c>
      <c r="M165" s="110">
        <v>17509</v>
      </c>
      <c r="N165" s="110">
        <v>1000</v>
      </c>
    </row>
    <row r="166" spans="1:14">
      <c r="A166" s="16">
        <v>173</v>
      </c>
      <c r="B166" s="16">
        <f t="shared" si="21"/>
        <v>8</v>
      </c>
      <c r="C166" s="11" t="str">
        <f t="shared" si="22"/>
        <v>États-Unis</v>
      </c>
      <c r="D166" s="2">
        <f t="shared" si="22"/>
        <v>0</v>
      </c>
      <c r="E166" s="16">
        <f t="shared" si="23"/>
        <v>6</v>
      </c>
      <c r="F166" s="16" t="str">
        <f t="shared" si="17"/>
        <v>Corée du Sud</v>
      </c>
      <c r="G166" s="16">
        <f t="shared" si="18"/>
        <v>0</v>
      </c>
      <c r="H166" s="16">
        <f t="shared" si="19"/>
        <v>0</v>
      </c>
      <c r="I166" s="16" t="str">
        <f t="shared" si="20"/>
        <v>États-UnisCorée du Sud</v>
      </c>
      <c r="J166" s="109">
        <f t="shared" si="16"/>
        <v>9755</v>
      </c>
      <c r="K166" s="109">
        <f>IF($H166=2,$N166,Notice!$C$67)</f>
        <v>500</v>
      </c>
      <c r="L166" s="109">
        <f>IF($H166=2,0,Notice!$C$66)</f>
        <v>1000</v>
      </c>
      <c r="M166" s="110">
        <v>9755</v>
      </c>
      <c r="N166" s="110">
        <v>1000</v>
      </c>
    </row>
    <row r="167" spans="1:14">
      <c r="A167" s="16">
        <v>174</v>
      </c>
      <c r="B167" s="16">
        <f t="shared" si="21"/>
        <v>9</v>
      </c>
      <c r="C167" s="11" t="str">
        <f t="shared" si="22"/>
        <v>Finlande</v>
      </c>
      <c r="D167" s="2">
        <f t="shared" si="22"/>
        <v>1</v>
      </c>
      <c r="E167" s="16">
        <f t="shared" si="23"/>
        <v>6</v>
      </c>
      <c r="F167" s="16" t="str">
        <f t="shared" si="17"/>
        <v>Corée du Sud</v>
      </c>
      <c r="G167" s="16">
        <f t="shared" si="18"/>
        <v>0</v>
      </c>
      <c r="H167" s="16">
        <f t="shared" si="19"/>
        <v>1</v>
      </c>
      <c r="I167" s="16" t="str">
        <f t="shared" si="20"/>
        <v>FinlandeCorée du Sud</v>
      </c>
      <c r="J167" s="109">
        <f t="shared" si="16"/>
        <v>22926</v>
      </c>
      <c r="K167" s="109">
        <f>IF($H167=2,$N167,Notice!$C$67)</f>
        <v>500</v>
      </c>
      <c r="L167" s="109">
        <f>IF($H167=2,0,Notice!$C$66)</f>
        <v>1000</v>
      </c>
      <c r="M167" s="110">
        <v>22926</v>
      </c>
      <c r="N167" s="110">
        <v>1000</v>
      </c>
    </row>
    <row r="168" spans="1:14">
      <c r="A168" s="16">
        <v>176</v>
      </c>
      <c r="B168" s="16">
        <f t="shared" si="21"/>
        <v>11</v>
      </c>
      <c r="C168" s="11" t="str">
        <f t="shared" si="22"/>
        <v>France</v>
      </c>
      <c r="D168" s="2">
        <f t="shared" si="22"/>
        <v>1</v>
      </c>
      <c r="E168" s="16">
        <f t="shared" si="23"/>
        <v>6</v>
      </c>
      <c r="F168" s="16" t="str">
        <f t="shared" si="17"/>
        <v>Corée du Sud</v>
      </c>
      <c r="G168" s="16">
        <f t="shared" si="18"/>
        <v>0</v>
      </c>
      <c r="H168" s="16">
        <f t="shared" si="19"/>
        <v>1</v>
      </c>
      <c r="I168" s="16" t="str">
        <f t="shared" si="20"/>
        <v>FranceCorée du Sud</v>
      </c>
      <c r="J168" s="109">
        <f t="shared" si="16"/>
        <v>16167</v>
      </c>
      <c r="K168" s="109">
        <f>IF($H168=2,$N168,Notice!$C$67)</f>
        <v>500</v>
      </c>
      <c r="L168" s="109">
        <f>IF($H168=2,0,Notice!$C$66)</f>
        <v>1000</v>
      </c>
      <c r="M168" s="110">
        <v>16167</v>
      </c>
      <c r="N168" s="110">
        <v>1000</v>
      </c>
    </row>
    <row r="169" spans="1:14">
      <c r="A169" s="16">
        <v>177</v>
      </c>
      <c r="B169" s="16">
        <f t="shared" si="21"/>
        <v>12</v>
      </c>
      <c r="C169" s="11" t="str">
        <f t="shared" si="22"/>
        <v>Hongrie</v>
      </c>
      <c r="D169" s="2">
        <f t="shared" si="22"/>
        <v>1</v>
      </c>
      <c r="E169" s="16">
        <f t="shared" si="23"/>
        <v>6</v>
      </c>
      <c r="F169" s="16" t="str">
        <f t="shared" si="17"/>
        <v>Corée du Sud</v>
      </c>
      <c r="G169" s="16">
        <f t="shared" si="18"/>
        <v>0</v>
      </c>
      <c r="H169" s="16">
        <f t="shared" si="19"/>
        <v>1</v>
      </c>
      <c r="I169" s="16" t="str">
        <f t="shared" si="20"/>
        <v>HongrieCorée du Sud</v>
      </c>
      <c r="J169" s="109">
        <f t="shared" si="16"/>
        <v>16048</v>
      </c>
      <c r="K169" s="109">
        <f>IF($H169=2,$N169,Notice!$C$67)</f>
        <v>500</v>
      </c>
      <c r="L169" s="109">
        <f>IF($H169=2,0,Notice!$C$66)</f>
        <v>1000</v>
      </c>
      <c r="M169" s="110">
        <v>16048</v>
      </c>
      <c r="N169" s="110">
        <v>1000</v>
      </c>
    </row>
    <row r="170" spans="1:14">
      <c r="A170" s="16">
        <v>178</v>
      </c>
      <c r="B170" s="16">
        <f t="shared" si="21"/>
        <v>13</v>
      </c>
      <c r="C170" s="11" t="str">
        <f t="shared" si="22"/>
        <v>Inde</v>
      </c>
      <c r="D170" s="2">
        <f t="shared" si="22"/>
        <v>0</v>
      </c>
      <c r="E170" s="16">
        <f t="shared" si="23"/>
        <v>6</v>
      </c>
      <c r="F170" s="16" t="str">
        <f t="shared" si="17"/>
        <v>Corée du Sud</v>
      </c>
      <c r="G170" s="16">
        <f t="shared" si="18"/>
        <v>0</v>
      </c>
      <c r="H170" s="16">
        <f t="shared" si="19"/>
        <v>0</v>
      </c>
      <c r="I170" s="16" t="str">
        <f t="shared" si="20"/>
        <v>IndeCorée du Sud</v>
      </c>
      <c r="J170" s="109">
        <f t="shared" si="16"/>
        <v>9348</v>
      </c>
      <c r="K170" s="109">
        <f>IF($H170=2,$N170,Notice!$C$67)</f>
        <v>500</v>
      </c>
      <c r="L170" s="109">
        <f>IF($H170=2,0,Notice!$C$66)</f>
        <v>1000</v>
      </c>
      <c r="M170" s="110">
        <v>9348</v>
      </c>
      <c r="N170" s="110">
        <v>6534.9267578125</v>
      </c>
    </row>
    <row r="171" spans="1:14">
      <c r="A171" s="16">
        <v>179</v>
      </c>
      <c r="B171" s="16">
        <f t="shared" si="21"/>
        <v>14</v>
      </c>
      <c r="C171" s="11" t="str">
        <f t="shared" si="22"/>
        <v>Indonésie</v>
      </c>
      <c r="D171" s="2">
        <f t="shared" si="22"/>
        <v>0</v>
      </c>
      <c r="E171" s="16">
        <f t="shared" si="23"/>
        <v>6</v>
      </c>
      <c r="F171" s="16" t="str">
        <f t="shared" si="17"/>
        <v>Corée du Sud</v>
      </c>
      <c r="G171" s="16">
        <f t="shared" si="18"/>
        <v>0</v>
      </c>
      <c r="H171" s="16">
        <f t="shared" si="19"/>
        <v>0</v>
      </c>
      <c r="I171" s="16" t="str">
        <f t="shared" si="20"/>
        <v>IndonésieCorée du Sud</v>
      </c>
      <c r="J171" s="109">
        <f t="shared" si="16"/>
        <v>5487</v>
      </c>
      <c r="K171" s="109">
        <f>IF($H171=2,$N171,Notice!$C$67)</f>
        <v>500</v>
      </c>
      <c r="L171" s="109">
        <f>IF($H171=2,0,Notice!$C$66)</f>
        <v>1000</v>
      </c>
      <c r="M171" s="110">
        <v>5487</v>
      </c>
      <c r="N171" s="110">
        <v>1000</v>
      </c>
    </row>
    <row r="172" spans="1:14">
      <c r="A172" s="16">
        <v>180</v>
      </c>
      <c r="B172" s="16">
        <f t="shared" si="21"/>
        <v>15</v>
      </c>
      <c r="C172" s="11" t="str">
        <f t="shared" si="22"/>
        <v>Italie</v>
      </c>
      <c r="D172" s="2">
        <f t="shared" si="22"/>
        <v>1</v>
      </c>
      <c r="E172" s="16">
        <f t="shared" si="23"/>
        <v>6</v>
      </c>
      <c r="F172" s="16" t="str">
        <f t="shared" si="17"/>
        <v>Corée du Sud</v>
      </c>
      <c r="G172" s="16">
        <f t="shared" si="18"/>
        <v>0</v>
      </c>
      <c r="H172" s="16">
        <f t="shared" si="19"/>
        <v>1</v>
      </c>
      <c r="I172" s="16" t="str">
        <f t="shared" si="20"/>
        <v>ItalieCorée du Sud</v>
      </c>
      <c r="J172" s="109">
        <f t="shared" si="16"/>
        <v>15844</v>
      </c>
      <c r="K172" s="109">
        <f>IF($H172=2,$N172,Notice!$C$67)</f>
        <v>500</v>
      </c>
      <c r="L172" s="109">
        <f>IF($H172=2,0,Notice!$C$66)</f>
        <v>1000</v>
      </c>
      <c r="M172" s="110">
        <v>15844</v>
      </c>
      <c r="N172" s="110">
        <v>1000</v>
      </c>
    </row>
    <row r="173" spans="1:14">
      <c r="A173" s="16">
        <v>181</v>
      </c>
      <c r="B173" s="16">
        <f t="shared" si="21"/>
        <v>16</v>
      </c>
      <c r="C173" s="11" t="str">
        <f t="shared" si="22"/>
        <v>Japon</v>
      </c>
      <c r="D173" s="2">
        <f t="shared" si="22"/>
        <v>0</v>
      </c>
      <c r="E173" s="16">
        <f t="shared" si="23"/>
        <v>6</v>
      </c>
      <c r="F173" s="16" t="str">
        <f t="shared" si="17"/>
        <v>Corée du Sud</v>
      </c>
      <c r="G173" s="16">
        <f t="shared" si="18"/>
        <v>0</v>
      </c>
      <c r="H173" s="16">
        <f t="shared" si="19"/>
        <v>0</v>
      </c>
      <c r="I173" s="16" t="str">
        <f t="shared" si="20"/>
        <v>JaponCorée du Sud</v>
      </c>
      <c r="J173" s="109">
        <f t="shared" si="16"/>
        <v>954</v>
      </c>
      <c r="K173" s="109">
        <f>IF($H173=2,$N173,Notice!$C$67)</f>
        <v>500</v>
      </c>
      <c r="L173" s="109">
        <f>IF($H173=2,0,Notice!$C$66)</f>
        <v>1000</v>
      </c>
      <c r="M173" s="110">
        <v>954</v>
      </c>
      <c r="N173" s="110">
        <v>1645.3814697265625</v>
      </c>
    </row>
    <row r="174" spans="1:14">
      <c r="A174" s="16">
        <v>182</v>
      </c>
      <c r="B174" s="16">
        <f t="shared" si="21"/>
        <v>17</v>
      </c>
      <c r="C174" s="11" t="str">
        <f t="shared" si="22"/>
        <v>Maroc</v>
      </c>
      <c r="D174" s="2">
        <f t="shared" si="22"/>
        <v>0</v>
      </c>
      <c r="E174" s="16">
        <f t="shared" si="23"/>
        <v>6</v>
      </c>
      <c r="F174" s="16" t="str">
        <f t="shared" si="17"/>
        <v>Corée du Sud</v>
      </c>
      <c r="G174" s="16">
        <f t="shared" si="18"/>
        <v>0</v>
      </c>
      <c r="H174" s="16">
        <f t="shared" si="19"/>
        <v>0</v>
      </c>
      <c r="I174" s="16" t="str">
        <f t="shared" si="20"/>
        <v>MarocCorée du Sud</v>
      </c>
      <c r="J174" s="109">
        <f t="shared" si="16"/>
        <v>17589</v>
      </c>
      <c r="K174" s="109">
        <f>IF($H174=2,$N174,Notice!$C$67)</f>
        <v>500</v>
      </c>
      <c r="L174" s="109">
        <f>IF($H174=2,0,Notice!$C$66)</f>
        <v>1000</v>
      </c>
      <c r="M174" s="110">
        <v>17589</v>
      </c>
      <c r="N174" s="110">
        <v>1000</v>
      </c>
    </row>
    <row r="175" spans="1:14">
      <c r="A175" s="16">
        <v>184</v>
      </c>
      <c r="B175" s="16">
        <f t="shared" si="21"/>
        <v>18</v>
      </c>
      <c r="C175" s="11" t="str">
        <f t="shared" si="22"/>
        <v>Mexique</v>
      </c>
      <c r="D175" s="2">
        <f t="shared" si="22"/>
        <v>0</v>
      </c>
      <c r="E175" s="16">
        <f t="shared" si="23"/>
        <v>6</v>
      </c>
      <c r="F175" s="16" t="str">
        <f t="shared" si="17"/>
        <v>Corée du Sud</v>
      </c>
      <c r="G175" s="16">
        <f t="shared" si="18"/>
        <v>0</v>
      </c>
      <c r="H175" s="16">
        <f t="shared" si="19"/>
        <v>0</v>
      </c>
      <c r="I175" s="16" t="str">
        <f t="shared" si="20"/>
        <v>MexiqueCorée du Sud</v>
      </c>
      <c r="J175" s="109">
        <f t="shared" si="16"/>
        <v>12583</v>
      </c>
      <c r="K175" s="109">
        <f>IF($H175=2,$N175,Notice!$C$67)</f>
        <v>500</v>
      </c>
      <c r="L175" s="109">
        <f>IF($H175=2,0,Notice!$C$66)</f>
        <v>1000</v>
      </c>
      <c r="M175" s="110">
        <v>12583</v>
      </c>
      <c r="N175" s="110">
        <v>1000</v>
      </c>
    </row>
    <row r="176" spans="1:14">
      <c r="A176" s="16">
        <v>186</v>
      </c>
      <c r="B176" s="16">
        <f t="shared" si="21"/>
        <v>19</v>
      </c>
      <c r="C176" s="11" t="str">
        <f t="shared" si="22"/>
        <v>Pologne</v>
      </c>
      <c r="D176" s="2">
        <f t="shared" si="22"/>
        <v>1</v>
      </c>
      <c r="E176" s="16">
        <f t="shared" si="23"/>
        <v>6</v>
      </c>
      <c r="F176" s="16" t="str">
        <f t="shared" si="17"/>
        <v>Corée du Sud</v>
      </c>
      <c r="G176" s="16">
        <f t="shared" si="18"/>
        <v>0</v>
      </c>
      <c r="H176" s="16">
        <f t="shared" si="19"/>
        <v>1</v>
      </c>
      <c r="I176" s="16" t="str">
        <f t="shared" si="20"/>
        <v>PologneCorée du Sud</v>
      </c>
      <c r="J176" s="109">
        <f t="shared" si="16"/>
        <v>22129</v>
      </c>
      <c r="K176" s="109">
        <f>IF($H176=2,$N176,Notice!$C$67)</f>
        <v>500</v>
      </c>
      <c r="L176" s="109">
        <f>IF($H176=2,0,Notice!$C$66)</f>
        <v>1000</v>
      </c>
      <c r="M176" s="110">
        <v>22129</v>
      </c>
      <c r="N176" s="110">
        <v>1000</v>
      </c>
    </row>
    <row r="177" spans="1:14">
      <c r="A177" s="16">
        <v>187</v>
      </c>
      <c r="B177" s="16">
        <f t="shared" si="21"/>
        <v>20</v>
      </c>
      <c r="C177" s="11" t="str">
        <f t="shared" si="22"/>
        <v>Portugal</v>
      </c>
      <c r="D177" s="2">
        <f t="shared" si="22"/>
        <v>1</v>
      </c>
      <c r="E177" s="16">
        <f t="shared" si="23"/>
        <v>6</v>
      </c>
      <c r="F177" s="16" t="str">
        <f t="shared" si="17"/>
        <v>Corée du Sud</v>
      </c>
      <c r="G177" s="16">
        <f t="shared" si="18"/>
        <v>0</v>
      </c>
      <c r="H177" s="16">
        <f t="shared" si="19"/>
        <v>1</v>
      </c>
      <c r="I177" s="16" t="str">
        <f t="shared" si="20"/>
        <v>PortugalCorée du Sud</v>
      </c>
      <c r="J177" s="109">
        <f t="shared" si="16"/>
        <v>18051</v>
      </c>
      <c r="K177" s="109">
        <f>IF($H177=2,$N177,Notice!$C$67)</f>
        <v>500</v>
      </c>
      <c r="L177" s="109">
        <f>IF($H177=2,0,Notice!$C$66)</f>
        <v>1000</v>
      </c>
      <c r="M177" s="110">
        <v>18051</v>
      </c>
      <c r="N177" s="110">
        <v>1000</v>
      </c>
    </row>
    <row r="178" spans="1:14">
      <c r="A178" s="16">
        <v>188</v>
      </c>
      <c r="B178" s="16">
        <f t="shared" si="21"/>
        <v>21</v>
      </c>
      <c r="C178" s="11" t="str">
        <f t="shared" si="22"/>
        <v>République tchèque</v>
      </c>
      <c r="D178" s="2">
        <f t="shared" si="22"/>
        <v>1</v>
      </c>
      <c r="E178" s="16">
        <f t="shared" si="23"/>
        <v>6</v>
      </c>
      <c r="F178" s="16" t="str">
        <f t="shared" si="17"/>
        <v>Corée du Sud</v>
      </c>
      <c r="G178" s="16">
        <f t="shared" si="18"/>
        <v>0</v>
      </c>
      <c r="H178" s="16">
        <f t="shared" si="19"/>
        <v>1</v>
      </c>
      <c r="I178" s="16" t="str">
        <f t="shared" si="20"/>
        <v>République tchèqueCorée du Sud</v>
      </c>
      <c r="J178" s="109">
        <f t="shared" si="16"/>
        <v>21071</v>
      </c>
      <c r="K178" s="109">
        <f>IF($H178=2,$N178,Notice!$C$67)</f>
        <v>500</v>
      </c>
      <c r="L178" s="109">
        <f>IF($H178=2,0,Notice!$C$66)</f>
        <v>1000</v>
      </c>
      <c r="M178" s="110">
        <v>21071</v>
      </c>
      <c r="N178" s="110">
        <v>1000</v>
      </c>
    </row>
    <row r="179" spans="1:14">
      <c r="A179" s="16">
        <v>189</v>
      </c>
      <c r="B179" s="16">
        <f t="shared" si="21"/>
        <v>22</v>
      </c>
      <c r="C179" s="11" t="str">
        <f t="shared" si="22"/>
        <v>Royaume-Uni</v>
      </c>
      <c r="D179" s="2">
        <f t="shared" si="22"/>
        <v>1</v>
      </c>
      <c r="E179" s="16">
        <f t="shared" si="23"/>
        <v>6</v>
      </c>
      <c r="F179" s="16" t="str">
        <f t="shared" si="17"/>
        <v>Corée du Sud</v>
      </c>
      <c r="G179" s="16">
        <f t="shared" si="18"/>
        <v>0</v>
      </c>
      <c r="H179" s="16">
        <f t="shared" si="19"/>
        <v>1</v>
      </c>
      <c r="I179" s="16" t="str">
        <f t="shared" si="20"/>
        <v>Royaume-UniCorée du Sud</v>
      </c>
      <c r="J179" s="109">
        <f t="shared" si="16"/>
        <v>20084</v>
      </c>
      <c r="K179" s="109">
        <f>IF($H179=2,$N179,Notice!$C$67)</f>
        <v>500</v>
      </c>
      <c r="L179" s="109">
        <f>IF($H179=2,0,Notice!$C$66)</f>
        <v>1000</v>
      </c>
      <c r="M179" s="110">
        <v>20084</v>
      </c>
      <c r="N179" s="110">
        <v>1000</v>
      </c>
    </row>
    <row r="180" spans="1:14">
      <c r="A180" s="16">
        <v>190</v>
      </c>
      <c r="B180" s="16">
        <f t="shared" si="21"/>
        <v>23</v>
      </c>
      <c r="C180" s="11" t="str">
        <f t="shared" si="22"/>
        <v>Slovaquie</v>
      </c>
      <c r="D180" s="2">
        <f t="shared" si="22"/>
        <v>1</v>
      </c>
      <c r="E180" s="16">
        <f t="shared" si="23"/>
        <v>6</v>
      </c>
      <c r="F180" s="16" t="str">
        <f t="shared" si="17"/>
        <v>Corée du Sud</v>
      </c>
      <c r="G180" s="16">
        <f t="shared" si="18"/>
        <v>0</v>
      </c>
      <c r="H180" s="16">
        <f t="shared" si="19"/>
        <v>1</v>
      </c>
      <c r="I180" s="16" t="str">
        <f t="shared" si="20"/>
        <v>SlovaquieCorée du Sud</v>
      </c>
      <c r="J180" s="109">
        <f t="shared" si="16"/>
        <v>16048</v>
      </c>
      <c r="K180" s="109">
        <f>IF($H180=2,$N180,Notice!$C$67)</f>
        <v>500</v>
      </c>
      <c r="L180" s="109">
        <f>IF($H180=2,0,Notice!$C$66)</f>
        <v>1000</v>
      </c>
      <c r="M180" s="110">
        <v>16048</v>
      </c>
      <c r="N180" s="110">
        <v>1000</v>
      </c>
    </row>
    <row r="181" spans="1:14">
      <c r="A181" s="16">
        <v>191</v>
      </c>
      <c r="B181" s="16">
        <f t="shared" si="21"/>
        <v>24</v>
      </c>
      <c r="C181" s="11" t="str">
        <f t="shared" si="22"/>
        <v>Slovénie</v>
      </c>
      <c r="D181" s="2">
        <f t="shared" si="22"/>
        <v>1</v>
      </c>
      <c r="E181" s="16">
        <f t="shared" si="23"/>
        <v>6</v>
      </c>
      <c r="F181" s="16" t="str">
        <f t="shared" si="17"/>
        <v>Corée du Sud</v>
      </c>
      <c r="G181" s="16">
        <f t="shared" si="18"/>
        <v>0</v>
      </c>
      <c r="H181" s="16">
        <f t="shared" si="19"/>
        <v>1</v>
      </c>
      <c r="I181" s="16" t="str">
        <f t="shared" si="20"/>
        <v>SlovénieCorée du Sud</v>
      </c>
      <c r="J181" s="109">
        <f t="shared" si="16"/>
        <v>16048</v>
      </c>
      <c r="K181" s="109">
        <f>IF($H181=2,$N181,Notice!$C$67)</f>
        <v>500</v>
      </c>
      <c r="L181" s="109">
        <f>IF($H181=2,0,Notice!$C$66)</f>
        <v>1000</v>
      </c>
      <c r="M181" s="110">
        <v>16048</v>
      </c>
      <c r="N181" s="110">
        <v>1000</v>
      </c>
    </row>
    <row r="182" spans="1:14">
      <c r="A182" s="16">
        <v>192</v>
      </c>
      <c r="B182" s="16">
        <f t="shared" si="21"/>
        <v>25</v>
      </c>
      <c r="C182" s="11" t="str">
        <f t="shared" si="22"/>
        <v>Turquie</v>
      </c>
      <c r="D182" s="2">
        <f t="shared" si="22"/>
        <v>0</v>
      </c>
      <c r="E182" s="16">
        <f t="shared" si="23"/>
        <v>6</v>
      </c>
      <c r="F182" s="16" t="str">
        <f t="shared" si="17"/>
        <v>Corée du Sud</v>
      </c>
      <c r="G182" s="16">
        <f t="shared" si="18"/>
        <v>0</v>
      </c>
      <c r="H182" s="16">
        <f t="shared" si="19"/>
        <v>0</v>
      </c>
      <c r="I182" s="16" t="str">
        <f t="shared" si="20"/>
        <v>TurquieCorée du Sud</v>
      </c>
      <c r="J182" s="109">
        <f t="shared" si="16"/>
        <v>15538</v>
      </c>
      <c r="K182" s="109">
        <f>IF($H182=2,$N182,Notice!$C$67)</f>
        <v>500</v>
      </c>
      <c r="L182" s="109">
        <f>IF($H182=2,0,Notice!$C$66)</f>
        <v>1000</v>
      </c>
      <c r="M182" s="110">
        <v>15538</v>
      </c>
      <c r="N182" s="110">
        <v>10045.3515625</v>
      </c>
    </row>
    <row r="183" spans="1:14">
      <c r="A183" s="16">
        <v>193</v>
      </c>
      <c r="B183" s="16">
        <f t="shared" si="21"/>
        <v>26</v>
      </c>
      <c r="C183" s="11" t="str">
        <f t="shared" si="22"/>
        <v>Vietnam</v>
      </c>
      <c r="D183" s="2">
        <f t="shared" si="22"/>
        <v>0</v>
      </c>
      <c r="E183" s="16">
        <f t="shared" si="23"/>
        <v>6</v>
      </c>
      <c r="F183" s="16" t="str">
        <f t="shared" si="17"/>
        <v>Corée du Sud</v>
      </c>
      <c r="G183" s="16">
        <f t="shared" si="18"/>
        <v>0</v>
      </c>
      <c r="H183" s="16">
        <f t="shared" si="19"/>
        <v>0</v>
      </c>
      <c r="I183" s="16" t="str">
        <f t="shared" si="20"/>
        <v>VietnamCorée du Sud</v>
      </c>
      <c r="J183" s="109">
        <f t="shared" si="16"/>
        <v>3426</v>
      </c>
      <c r="K183" s="109">
        <f>IF($H183=2,$N183,Notice!$C$67)</f>
        <v>500</v>
      </c>
      <c r="L183" s="109">
        <f>IF($H183=2,0,Notice!$C$66)</f>
        <v>1000</v>
      </c>
      <c r="M183" s="110">
        <v>3426</v>
      </c>
      <c r="N183" s="110">
        <v>4179.380859375</v>
      </c>
    </row>
    <row r="184" spans="1:14">
      <c r="A184" s="16">
        <v>194</v>
      </c>
      <c r="B184" s="16">
        <f t="shared" si="21"/>
        <v>28</v>
      </c>
      <c r="C184" s="11" t="str">
        <f t="shared" si="22"/>
        <v>Autres pays d’Europe</v>
      </c>
      <c r="D184" s="2">
        <f t="shared" si="22"/>
        <v>1</v>
      </c>
      <c r="E184" s="16">
        <f t="shared" si="23"/>
        <v>6</v>
      </c>
      <c r="F184" s="16" t="str">
        <f t="shared" si="17"/>
        <v>Corée du Sud</v>
      </c>
      <c r="G184" s="16">
        <f t="shared" si="18"/>
        <v>0</v>
      </c>
      <c r="H184" s="16">
        <f t="shared" si="19"/>
        <v>1</v>
      </c>
      <c r="I184" s="16" t="str">
        <f t="shared" si="20"/>
        <v>Autres pays d’EuropeCorée du Sud</v>
      </c>
      <c r="J184" s="109">
        <f t="shared" si="16"/>
        <v>22129</v>
      </c>
      <c r="K184" s="109">
        <f>IF($H184=2,$N184,Notice!$C$67)</f>
        <v>500</v>
      </c>
      <c r="L184" s="109">
        <f>IF($H184=2,0,Notice!$C$66)</f>
        <v>1000</v>
      </c>
      <c r="M184" s="110">
        <v>22129</v>
      </c>
      <c r="N184" s="110">
        <v>1000</v>
      </c>
    </row>
    <row r="185" spans="1:14">
      <c r="A185" s="16">
        <v>195</v>
      </c>
      <c r="B185" s="16">
        <f t="shared" si="21"/>
        <v>29</v>
      </c>
      <c r="C185" s="11" t="str">
        <f t="shared" si="22"/>
        <v>Amérique du Nord</v>
      </c>
      <c r="D185" s="2">
        <f t="shared" si="22"/>
        <v>0</v>
      </c>
      <c r="E185" s="16">
        <f t="shared" si="23"/>
        <v>6</v>
      </c>
      <c r="F185" s="16" t="str">
        <f t="shared" si="17"/>
        <v>Corée du Sud</v>
      </c>
      <c r="G185" s="16">
        <f t="shared" si="18"/>
        <v>0</v>
      </c>
      <c r="H185" s="16">
        <f t="shared" si="19"/>
        <v>0</v>
      </c>
      <c r="I185" s="16" t="str">
        <f t="shared" si="20"/>
        <v>Amérique du NordCorée du Sud</v>
      </c>
      <c r="J185" s="109">
        <f t="shared" si="16"/>
        <v>9755</v>
      </c>
      <c r="K185" s="109">
        <f>IF($H185=2,$N185,Notice!$C$67)</f>
        <v>500</v>
      </c>
      <c r="L185" s="109">
        <f>IF($H185=2,0,Notice!$C$66)</f>
        <v>1000</v>
      </c>
      <c r="M185" s="110">
        <v>9755</v>
      </c>
      <c r="N185" s="110">
        <v>1000</v>
      </c>
    </row>
    <row r="186" spans="1:14">
      <c r="A186" s="16">
        <v>196</v>
      </c>
      <c r="B186" s="16">
        <f t="shared" si="21"/>
        <v>30</v>
      </c>
      <c r="C186" s="11" t="str">
        <f t="shared" si="22"/>
        <v>Amérique du Sud</v>
      </c>
      <c r="D186" s="2">
        <f t="shared" si="22"/>
        <v>0</v>
      </c>
      <c r="E186" s="16">
        <f t="shared" si="23"/>
        <v>6</v>
      </c>
      <c r="F186" s="16" t="str">
        <f t="shared" si="17"/>
        <v>Corée du Sud</v>
      </c>
      <c r="G186" s="16">
        <f t="shared" si="18"/>
        <v>0</v>
      </c>
      <c r="H186" s="16">
        <f t="shared" si="19"/>
        <v>0</v>
      </c>
      <c r="I186" s="16" t="str">
        <f t="shared" si="20"/>
        <v>Amérique du SudCorée du Sud</v>
      </c>
      <c r="J186" s="109">
        <f t="shared" si="16"/>
        <v>22049</v>
      </c>
      <c r="K186" s="109">
        <f>IF($H186=2,$N186,Notice!$C$67)</f>
        <v>500</v>
      </c>
      <c r="L186" s="109">
        <f>IF($H186=2,0,Notice!$C$66)</f>
        <v>1000</v>
      </c>
      <c r="M186" s="110">
        <v>22049</v>
      </c>
      <c r="N186" s="110">
        <v>1000</v>
      </c>
    </row>
    <row r="187" spans="1:14">
      <c r="A187" s="16">
        <v>197</v>
      </c>
      <c r="B187" s="16">
        <f t="shared" si="21"/>
        <v>31</v>
      </c>
      <c r="C187" s="11" t="str">
        <f t="shared" si="22"/>
        <v>CC du Golfe</v>
      </c>
      <c r="D187" s="2">
        <f t="shared" si="22"/>
        <v>0</v>
      </c>
      <c r="E187" s="16">
        <f t="shared" si="23"/>
        <v>6</v>
      </c>
      <c r="F187" s="16" t="str">
        <f t="shared" si="17"/>
        <v>Corée du Sud</v>
      </c>
      <c r="G187" s="16">
        <f t="shared" si="18"/>
        <v>0</v>
      </c>
      <c r="H187" s="16">
        <f t="shared" si="19"/>
        <v>0</v>
      </c>
      <c r="I187" s="16" t="str">
        <f t="shared" si="20"/>
        <v>CC du GolfeCorée du Sud</v>
      </c>
      <c r="J187" s="109">
        <f t="shared" si="16"/>
        <v>12601</v>
      </c>
      <c r="K187" s="109">
        <f>IF($H187=2,$N187,Notice!$C$67)</f>
        <v>500</v>
      </c>
      <c r="L187" s="109">
        <f>IF($H187=2,0,Notice!$C$66)</f>
        <v>1000</v>
      </c>
      <c r="M187" s="110">
        <v>12601</v>
      </c>
      <c r="N187" s="110">
        <v>1000</v>
      </c>
    </row>
    <row r="188" spans="1:14">
      <c r="A188" s="16">
        <v>198</v>
      </c>
      <c r="B188" s="16">
        <f t="shared" si="21"/>
        <v>32</v>
      </c>
      <c r="C188" s="11" t="str">
        <f t="shared" si="22"/>
        <v>Autre</v>
      </c>
      <c r="D188" s="2">
        <f t="shared" si="22"/>
        <v>0</v>
      </c>
      <c r="E188" s="16">
        <f t="shared" si="23"/>
        <v>6</v>
      </c>
      <c r="F188" s="16" t="str">
        <f t="shared" si="17"/>
        <v>Corée du Sud</v>
      </c>
      <c r="G188" s="16">
        <f t="shared" si="18"/>
        <v>0</v>
      </c>
      <c r="H188" s="16">
        <f t="shared" si="19"/>
        <v>0</v>
      </c>
      <c r="I188" s="16" t="str">
        <f t="shared" si="20"/>
        <v>AutreCorée du Sud</v>
      </c>
      <c r="J188" s="109">
        <f t="shared" si="16"/>
        <v>24000</v>
      </c>
      <c r="K188" s="109">
        <f>IF($H188=2,$N188,Notice!$C$67)</f>
        <v>500</v>
      </c>
      <c r="L188" s="109">
        <f>IF($H188=2,0,Notice!$C$66)</f>
        <v>1000</v>
      </c>
      <c r="M188" s="110">
        <v>24000</v>
      </c>
      <c r="N188" s="110">
        <v>1000</v>
      </c>
    </row>
    <row r="189" spans="1:14">
      <c r="A189" s="16">
        <v>199</v>
      </c>
      <c r="B189" s="16">
        <f t="shared" si="21"/>
        <v>33</v>
      </c>
      <c r="C189" s="11" t="str">
        <f t="shared" si="22"/>
        <v>Autres pays d’Amérique</v>
      </c>
      <c r="D189" s="2">
        <f t="shared" si="22"/>
        <v>0</v>
      </c>
      <c r="E189" s="16">
        <f t="shared" si="23"/>
        <v>6</v>
      </c>
      <c r="F189" s="16" t="str">
        <f t="shared" si="17"/>
        <v>Corée du Sud</v>
      </c>
      <c r="G189" s="16">
        <f t="shared" si="18"/>
        <v>0</v>
      </c>
      <c r="H189" s="16">
        <f t="shared" si="19"/>
        <v>0</v>
      </c>
      <c r="I189" s="16" t="str">
        <f t="shared" si="20"/>
        <v>Autres pays d’AmériqueCorée du Sud</v>
      </c>
      <c r="J189" s="109">
        <f t="shared" si="16"/>
        <v>15781</v>
      </c>
      <c r="K189" s="109">
        <f>IF($H189=2,$N189,Notice!$C$67)</f>
        <v>500</v>
      </c>
      <c r="L189" s="109">
        <f>IF($H189=2,0,Notice!$C$66)</f>
        <v>1000</v>
      </c>
      <c r="M189" s="110">
        <v>15781</v>
      </c>
      <c r="N189" s="110">
        <v>1000</v>
      </c>
    </row>
    <row r="190" spans="1:14">
      <c r="A190" s="16">
        <v>200</v>
      </c>
      <c r="B190" s="16">
        <f t="shared" si="21"/>
        <v>1</v>
      </c>
      <c r="C190" s="11" t="str">
        <f t="shared" si="22"/>
        <v>Allemagne</v>
      </c>
      <c r="D190" s="2">
        <f t="shared" si="22"/>
        <v>1</v>
      </c>
      <c r="E190" s="16">
        <f t="shared" si="23"/>
        <v>7</v>
      </c>
      <c r="F190" s="16" t="str">
        <f t="shared" si="17"/>
        <v>Espagne</v>
      </c>
      <c r="G190" s="16">
        <f t="shared" si="18"/>
        <v>1</v>
      </c>
      <c r="H190" s="16">
        <f t="shared" si="19"/>
        <v>2</v>
      </c>
      <c r="I190" s="16" t="str">
        <f t="shared" si="20"/>
        <v>AllemagneEspagne</v>
      </c>
      <c r="J190" s="109">
        <f t="shared" si="16"/>
        <v>0</v>
      </c>
      <c r="K190" s="109">
        <f>IF($H190=2,$N190,Notice!$C$67)</f>
        <v>2278.64111328125</v>
      </c>
      <c r="L190" s="109">
        <f>IF($H190=2,0,Notice!$C$66)</f>
        <v>0</v>
      </c>
      <c r="M190" s="110">
        <v>2697</v>
      </c>
      <c r="N190" s="110">
        <v>2278.64111328125</v>
      </c>
    </row>
    <row r="191" spans="1:14">
      <c r="A191" s="16">
        <v>201</v>
      </c>
      <c r="B191" s="16">
        <f t="shared" si="21"/>
        <v>2</v>
      </c>
      <c r="C191" s="11" t="str">
        <f t="shared" si="22"/>
        <v>Autriche</v>
      </c>
      <c r="D191" s="2">
        <f t="shared" si="22"/>
        <v>1</v>
      </c>
      <c r="E191" s="16">
        <f t="shared" si="23"/>
        <v>7</v>
      </c>
      <c r="F191" s="16" t="str">
        <f t="shared" si="17"/>
        <v>Espagne</v>
      </c>
      <c r="G191" s="16">
        <f t="shared" si="18"/>
        <v>1</v>
      </c>
      <c r="H191" s="16">
        <f t="shared" si="19"/>
        <v>2</v>
      </c>
      <c r="I191" s="16" t="str">
        <f t="shared" si="20"/>
        <v>AutricheEspagne</v>
      </c>
      <c r="J191" s="109">
        <f t="shared" si="16"/>
        <v>0</v>
      </c>
      <c r="K191" s="109">
        <f>IF($H191=2,$N191,Notice!$C$67)</f>
        <v>2490.411865234375</v>
      </c>
      <c r="L191" s="109">
        <f>IF($H191=2,0,Notice!$C$66)</f>
        <v>0</v>
      </c>
      <c r="M191" s="110">
        <v>3132</v>
      </c>
      <c r="N191" s="110">
        <v>2490.411865234375</v>
      </c>
    </row>
    <row r="192" spans="1:14">
      <c r="A192" s="16">
        <v>202</v>
      </c>
      <c r="B192" s="16">
        <f t="shared" si="21"/>
        <v>3</v>
      </c>
      <c r="C192" s="11" t="str">
        <f t="shared" si="22"/>
        <v>Belgique</v>
      </c>
      <c r="D192" s="2">
        <f t="shared" si="22"/>
        <v>1</v>
      </c>
      <c r="E192" s="16">
        <f t="shared" si="23"/>
        <v>7</v>
      </c>
      <c r="F192" s="16" t="str">
        <f t="shared" si="17"/>
        <v>Espagne</v>
      </c>
      <c r="G192" s="16">
        <f t="shared" si="18"/>
        <v>1</v>
      </c>
      <c r="H192" s="16">
        <f t="shared" si="19"/>
        <v>2</v>
      </c>
      <c r="I192" s="16" t="str">
        <f t="shared" si="20"/>
        <v>BelgiqueEspagne</v>
      </c>
      <c r="J192" s="109">
        <f t="shared" si="16"/>
        <v>0</v>
      </c>
      <c r="K192" s="109">
        <f>IF($H192=2,$N192,Notice!$C$67)</f>
        <v>1795.544189453125</v>
      </c>
      <c r="L192" s="109">
        <f>IF($H192=2,0,Notice!$C$66)</f>
        <v>0</v>
      </c>
      <c r="M192" s="110">
        <v>2442</v>
      </c>
      <c r="N192" s="110">
        <v>1795.544189453125</v>
      </c>
    </row>
    <row r="193" spans="1:14">
      <c r="A193" s="16">
        <v>203</v>
      </c>
      <c r="B193" s="16">
        <f t="shared" si="21"/>
        <v>4</v>
      </c>
      <c r="C193" s="11" t="str">
        <f t="shared" si="22"/>
        <v>Brésil</v>
      </c>
      <c r="D193" s="2">
        <f t="shared" si="22"/>
        <v>0</v>
      </c>
      <c r="E193" s="16">
        <f t="shared" si="23"/>
        <v>7</v>
      </c>
      <c r="F193" s="16" t="str">
        <f t="shared" si="17"/>
        <v>Espagne</v>
      </c>
      <c r="G193" s="16">
        <f t="shared" si="18"/>
        <v>1</v>
      </c>
      <c r="H193" s="16">
        <f t="shared" si="19"/>
        <v>1</v>
      </c>
      <c r="I193" s="16" t="str">
        <f t="shared" si="20"/>
        <v>BrésilEspagne</v>
      </c>
      <c r="J193" s="109">
        <f t="shared" si="16"/>
        <v>8824</v>
      </c>
      <c r="K193" s="109">
        <f>IF($H193=2,$N193,Notice!$C$67)</f>
        <v>500</v>
      </c>
      <c r="L193" s="109">
        <f>IF($H193=2,0,Notice!$C$66)</f>
        <v>1000</v>
      </c>
      <c r="M193" s="110">
        <v>8824</v>
      </c>
      <c r="N193" s="110">
        <v>1000</v>
      </c>
    </row>
    <row r="194" spans="1:14">
      <c r="A194" s="16">
        <v>204</v>
      </c>
      <c r="B194" s="16">
        <f t="shared" si="21"/>
        <v>5</v>
      </c>
      <c r="C194" s="11" t="str">
        <f t="shared" si="22"/>
        <v>Chine</v>
      </c>
      <c r="D194" s="2">
        <f t="shared" si="22"/>
        <v>0</v>
      </c>
      <c r="E194" s="16">
        <f t="shared" si="23"/>
        <v>7</v>
      </c>
      <c r="F194" s="16" t="str">
        <f t="shared" si="17"/>
        <v>Espagne</v>
      </c>
      <c r="G194" s="16">
        <f t="shared" si="18"/>
        <v>1</v>
      </c>
      <c r="H194" s="16">
        <f t="shared" si="19"/>
        <v>1</v>
      </c>
      <c r="I194" s="16" t="str">
        <f t="shared" si="20"/>
        <v>ChineEspagne</v>
      </c>
      <c r="J194" s="109">
        <f t="shared" si="16"/>
        <v>16841</v>
      </c>
      <c r="K194" s="109">
        <f>IF($H194=2,$N194,Notice!$C$67)</f>
        <v>500</v>
      </c>
      <c r="L194" s="109">
        <f>IF($H194=2,0,Notice!$C$66)</f>
        <v>1000</v>
      </c>
      <c r="M194" s="110">
        <v>16841</v>
      </c>
      <c r="N194" s="110">
        <v>1000</v>
      </c>
    </row>
    <row r="195" spans="1:14">
      <c r="A195" s="16">
        <v>205</v>
      </c>
      <c r="B195" s="16">
        <f t="shared" si="21"/>
        <v>6</v>
      </c>
      <c r="C195" s="11" t="str">
        <f t="shared" si="22"/>
        <v>Corée du Sud</v>
      </c>
      <c r="D195" s="2">
        <f t="shared" si="22"/>
        <v>0</v>
      </c>
      <c r="E195" s="16">
        <f t="shared" si="23"/>
        <v>7</v>
      </c>
      <c r="F195" s="16" t="str">
        <f t="shared" si="17"/>
        <v>Espagne</v>
      </c>
      <c r="G195" s="16">
        <f t="shared" si="18"/>
        <v>1</v>
      </c>
      <c r="H195" s="16">
        <f t="shared" si="19"/>
        <v>1</v>
      </c>
      <c r="I195" s="16" t="str">
        <f t="shared" si="20"/>
        <v>Corée du SudEspagne</v>
      </c>
      <c r="J195" s="109">
        <f t="shared" si="16"/>
        <v>17511</v>
      </c>
      <c r="K195" s="109">
        <f>IF($H195=2,$N195,Notice!$C$67)</f>
        <v>500</v>
      </c>
      <c r="L195" s="109">
        <f>IF($H195=2,0,Notice!$C$66)</f>
        <v>1000</v>
      </c>
      <c r="M195" s="110">
        <v>17511</v>
      </c>
      <c r="N195" s="110">
        <v>1000</v>
      </c>
    </row>
    <row r="196" spans="1:14">
      <c r="A196" s="16">
        <v>206</v>
      </c>
      <c r="B196" s="16">
        <f t="shared" si="21"/>
        <v>7</v>
      </c>
      <c r="C196" s="11" t="str">
        <f t="shared" si="22"/>
        <v>Espagne</v>
      </c>
      <c r="D196" s="2">
        <f t="shared" si="22"/>
        <v>1</v>
      </c>
      <c r="E196" s="16">
        <f t="shared" si="23"/>
        <v>7</v>
      </c>
      <c r="F196" s="16" t="str">
        <f t="shared" si="17"/>
        <v>Espagne</v>
      </c>
      <c r="G196" s="16">
        <f t="shared" si="18"/>
        <v>1</v>
      </c>
      <c r="H196" s="16">
        <f t="shared" si="19"/>
        <v>2</v>
      </c>
      <c r="I196" s="16" t="str">
        <f t="shared" si="20"/>
        <v>EspagneEspagne</v>
      </c>
      <c r="J196" s="109">
        <f t="shared" ref="J196:J259" si="24">IF(H196=2,0,M196)</f>
        <v>0</v>
      </c>
      <c r="K196" s="109">
        <f>IF($H196=2,$N196,Notice!$C$67)</f>
        <v>0</v>
      </c>
      <c r="L196" s="109">
        <f>IF($H196=2,0,Notice!$C$66)</f>
        <v>0</v>
      </c>
      <c r="M196" s="110">
        <v>0</v>
      </c>
      <c r="N196" s="110">
        <v>0</v>
      </c>
    </row>
    <row r="197" spans="1:14">
      <c r="A197" s="16">
        <v>207</v>
      </c>
      <c r="B197" s="16">
        <f t="shared" si="21"/>
        <v>8</v>
      </c>
      <c r="C197" s="11" t="str">
        <f t="shared" si="22"/>
        <v>États-Unis</v>
      </c>
      <c r="D197" s="2">
        <f t="shared" si="22"/>
        <v>0</v>
      </c>
      <c r="E197" s="16">
        <f t="shared" si="23"/>
        <v>7</v>
      </c>
      <c r="F197" s="16" t="str">
        <f t="shared" ref="F197:F260" si="25">LOOKUP($E197,$B$4:$B$34,C$4:C$34)</f>
        <v>Espagne</v>
      </c>
      <c r="G197" s="16">
        <f t="shared" ref="G197:G260" si="26">LOOKUP($E197,$B$4:$B$34,D$4:D$34)</f>
        <v>1</v>
      </c>
      <c r="H197" s="16">
        <f t="shared" ref="H197:H260" si="27">D197+G197</f>
        <v>1</v>
      </c>
      <c r="I197" s="16" t="str">
        <f t="shared" ref="I197:I260" si="28">C197&amp;F197</f>
        <v>États-UnisEspagne</v>
      </c>
      <c r="J197" s="109">
        <f t="shared" si="24"/>
        <v>8605</v>
      </c>
      <c r="K197" s="109">
        <f>IF($H197=2,$N197,Notice!$C$67)</f>
        <v>500</v>
      </c>
      <c r="L197" s="109">
        <f>IF($H197=2,0,Notice!$C$66)</f>
        <v>1000</v>
      </c>
      <c r="M197" s="110">
        <v>8605</v>
      </c>
      <c r="N197" s="110">
        <v>1000</v>
      </c>
    </row>
    <row r="198" spans="1:14">
      <c r="A198" s="16">
        <v>208</v>
      </c>
      <c r="B198" s="16">
        <f t="shared" si="21"/>
        <v>9</v>
      </c>
      <c r="C198" s="11" t="str">
        <f t="shared" si="22"/>
        <v>Finlande</v>
      </c>
      <c r="D198" s="2">
        <f t="shared" si="22"/>
        <v>1</v>
      </c>
      <c r="E198" s="16">
        <f t="shared" si="23"/>
        <v>7</v>
      </c>
      <c r="F198" s="16" t="str">
        <f t="shared" si="25"/>
        <v>Espagne</v>
      </c>
      <c r="G198" s="16">
        <f t="shared" si="26"/>
        <v>1</v>
      </c>
      <c r="H198" s="16">
        <f t="shared" si="27"/>
        <v>2</v>
      </c>
      <c r="I198" s="16" t="str">
        <f t="shared" si="28"/>
        <v>FinlandeEspagne</v>
      </c>
      <c r="J198" s="109">
        <f t="shared" si="24"/>
        <v>0</v>
      </c>
      <c r="K198" s="109">
        <f>IF($H198=2,$N198,Notice!$C$67)</f>
        <v>4876.2578125</v>
      </c>
      <c r="L198" s="109">
        <f>IF($H198=2,0,Notice!$C$66)</f>
        <v>0</v>
      </c>
      <c r="M198" s="110">
        <v>4132</v>
      </c>
      <c r="N198" s="110">
        <v>4876.2578125</v>
      </c>
    </row>
    <row r="199" spans="1:14">
      <c r="A199" s="16">
        <v>210</v>
      </c>
      <c r="B199" s="16">
        <f t="shared" si="21"/>
        <v>11</v>
      </c>
      <c r="C199" s="11" t="str">
        <f t="shared" si="22"/>
        <v>France</v>
      </c>
      <c r="D199" s="2">
        <f t="shared" si="22"/>
        <v>1</v>
      </c>
      <c r="E199" s="16">
        <f t="shared" si="23"/>
        <v>7</v>
      </c>
      <c r="F199" s="16" t="str">
        <f t="shared" si="25"/>
        <v>Espagne</v>
      </c>
      <c r="G199" s="16">
        <f t="shared" si="26"/>
        <v>1</v>
      </c>
      <c r="H199" s="16">
        <f t="shared" si="27"/>
        <v>2</v>
      </c>
      <c r="I199" s="16" t="str">
        <f t="shared" si="28"/>
        <v>FranceEspagne</v>
      </c>
      <c r="J199" s="109">
        <f t="shared" si="24"/>
        <v>0</v>
      </c>
      <c r="K199" s="109">
        <f>IF($H199=2,$N199,Notice!$C$67)</f>
        <v>1237.6240234375</v>
      </c>
      <c r="L199" s="109">
        <f>IF($H199=2,0,Notice!$C$66)</f>
        <v>0</v>
      </c>
      <c r="M199" s="110">
        <v>1070</v>
      </c>
      <c r="N199" s="110">
        <v>1237.6240234375</v>
      </c>
    </row>
    <row r="200" spans="1:14">
      <c r="A200" s="16">
        <v>211</v>
      </c>
      <c r="B200" s="16">
        <f t="shared" si="21"/>
        <v>12</v>
      </c>
      <c r="C200" s="11" t="str">
        <f t="shared" si="22"/>
        <v>Hongrie</v>
      </c>
      <c r="D200" s="2">
        <f t="shared" si="22"/>
        <v>1</v>
      </c>
      <c r="E200" s="16">
        <f t="shared" si="23"/>
        <v>7</v>
      </c>
      <c r="F200" s="16" t="str">
        <f t="shared" si="25"/>
        <v>Espagne</v>
      </c>
      <c r="G200" s="16">
        <f t="shared" si="26"/>
        <v>1</v>
      </c>
      <c r="H200" s="16">
        <f t="shared" si="27"/>
        <v>2</v>
      </c>
      <c r="I200" s="16" t="str">
        <f t="shared" si="28"/>
        <v>HongrieEspagne</v>
      </c>
      <c r="J200" s="109">
        <f t="shared" si="24"/>
        <v>0</v>
      </c>
      <c r="K200" s="109">
        <f>IF($H200=2,$N200,Notice!$C$67)</f>
        <v>2787.978759765625</v>
      </c>
      <c r="L200" s="109">
        <f>IF($H200=2,0,Notice!$C$66)</f>
        <v>0</v>
      </c>
      <c r="M200" s="110">
        <v>3132</v>
      </c>
      <c r="N200" s="110">
        <v>2787.978759765625</v>
      </c>
    </row>
    <row r="201" spans="1:14">
      <c r="A201" s="16">
        <v>213</v>
      </c>
      <c r="B201" s="16">
        <f t="shared" si="21"/>
        <v>13</v>
      </c>
      <c r="C201" s="11" t="str">
        <f t="shared" si="22"/>
        <v>Inde</v>
      </c>
      <c r="D201" s="2">
        <f t="shared" si="22"/>
        <v>0</v>
      </c>
      <c r="E201" s="16">
        <f t="shared" si="23"/>
        <v>7</v>
      </c>
      <c r="F201" s="16" t="str">
        <f t="shared" si="25"/>
        <v>Espagne</v>
      </c>
      <c r="G201" s="16">
        <f t="shared" si="26"/>
        <v>1</v>
      </c>
      <c r="H201" s="16">
        <f t="shared" si="27"/>
        <v>1</v>
      </c>
      <c r="I201" s="16" t="str">
        <f t="shared" si="28"/>
        <v>IndeEspagne</v>
      </c>
      <c r="J201" s="109">
        <f t="shared" si="24"/>
        <v>9254</v>
      </c>
      <c r="K201" s="109">
        <f>IF($H201=2,$N201,Notice!$C$67)</f>
        <v>500</v>
      </c>
      <c r="L201" s="109">
        <f>IF($H201=2,0,Notice!$C$66)</f>
        <v>1000</v>
      </c>
      <c r="M201" s="110">
        <v>9254</v>
      </c>
      <c r="N201" s="110">
        <v>1000</v>
      </c>
    </row>
    <row r="202" spans="1:14">
      <c r="A202" s="16">
        <v>214</v>
      </c>
      <c r="B202" s="16">
        <f t="shared" si="21"/>
        <v>14</v>
      </c>
      <c r="C202" s="11" t="str">
        <f t="shared" si="22"/>
        <v>Indonésie</v>
      </c>
      <c r="D202" s="2">
        <f t="shared" si="22"/>
        <v>0</v>
      </c>
      <c r="E202" s="16">
        <f t="shared" si="23"/>
        <v>7</v>
      </c>
      <c r="F202" s="16" t="str">
        <f t="shared" si="25"/>
        <v>Espagne</v>
      </c>
      <c r="G202" s="16">
        <f t="shared" si="26"/>
        <v>1</v>
      </c>
      <c r="H202" s="16">
        <f t="shared" si="27"/>
        <v>1</v>
      </c>
      <c r="I202" s="16" t="str">
        <f t="shared" si="28"/>
        <v>IndonésieEspagne</v>
      </c>
      <c r="J202" s="109">
        <f t="shared" si="24"/>
        <v>13237</v>
      </c>
      <c r="K202" s="109">
        <f>IF($H202=2,$N202,Notice!$C$67)</f>
        <v>500</v>
      </c>
      <c r="L202" s="109">
        <f>IF($H202=2,0,Notice!$C$66)</f>
        <v>1000</v>
      </c>
      <c r="M202" s="110">
        <v>13237</v>
      </c>
      <c r="N202" s="110">
        <v>1000</v>
      </c>
    </row>
    <row r="203" spans="1:14">
      <c r="A203" s="16">
        <v>215</v>
      </c>
      <c r="B203" s="16">
        <f t="shared" si="21"/>
        <v>15</v>
      </c>
      <c r="C203" s="11" t="str">
        <f t="shared" si="22"/>
        <v>Italie</v>
      </c>
      <c r="D203" s="2">
        <f t="shared" si="22"/>
        <v>1</v>
      </c>
      <c r="E203" s="16">
        <f t="shared" si="23"/>
        <v>7</v>
      </c>
      <c r="F203" s="16" t="str">
        <f t="shared" si="25"/>
        <v>Espagne</v>
      </c>
      <c r="G203" s="16">
        <f t="shared" si="26"/>
        <v>1</v>
      </c>
      <c r="H203" s="16">
        <f t="shared" si="27"/>
        <v>2</v>
      </c>
      <c r="I203" s="16" t="str">
        <f t="shared" si="28"/>
        <v>ItalieEspagne</v>
      </c>
      <c r="J203" s="109">
        <f t="shared" si="24"/>
        <v>0</v>
      </c>
      <c r="K203" s="109">
        <f>IF($H203=2,$N203,Notice!$C$67)</f>
        <v>2135.058837890625</v>
      </c>
      <c r="L203" s="109">
        <f>IF($H203=2,0,Notice!$C$66)</f>
        <v>0</v>
      </c>
      <c r="M203" s="110">
        <v>1364</v>
      </c>
      <c r="N203" s="110">
        <v>2135.058837890625</v>
      </c>
    </row>
    <row r="204" spans="1:14">
      <c r="A204" s="16">
        <v>216</v>
      </c>
      <c r="B204" s="16">
        <f t="shared" si="21"/>
        <v>16</v>
      </c>
      <c r="C204" s="11" t="str">
        <f t="shared" si="22"/>
        <v>Japon</v>
      </c>
      <c r="D204" s="2">
        <f t="shared" si="22"/>
        <v>0</v>
      </c>
      <c r="E204" s="16">
        <f t="shared" si="23"/>
        <v>7</v>
      </c>
      <c r="F204" s="16" t="str">
        <f t="shared" si="25"/>
        <v>Espagne</v>
      </c>
      <c r="G204" s="16">
        <f t="shared" si="26"/>
        <v>1</v>
      </c>
      <c r="H204" s="16">
        <f t="shared" si="27"/>
        <v>1</v>
      </c>
      <c r="I204" s="16" t="str">
        <f t="shared" si="28"/>
        <v>JaponEspagne</v>
      </c>
      <c r="J204" s="109">
        <f t="shared" si="24"/>
        <v>17814</v>
      </c>
      <c r="K204" s="109">
        <f>IF($H204=2,$N204,Notice!$C$67)</f>
        <v>500</v>
      </c>
      <c r="L204" s="109">
        <f>IF($H204=2,0,Notice!$C$66)</f>
        <v>1000</v>
      </c>
      <c r="M204" s="110">
        <v>17814</v>
      </c>
      <c r="N204" s="110">
        <v>1000</v>
      </c>
    </row>
    <row r="205" spans="1:14">
      <c r="A205" s="16">
        <v>217</v>
      </c>
      <c r="B205" s="16">
        <f t="shared" si="21"/>
        <v>17</v>
      </c>
      <c r="C205" s="11" t="str">
        <f t="shared" si="22"/>
        <v>Maroc</v>
      </c>
      <c r="D205" s="2">
        <f t="shared" si="22"/>
        <v>0</v>
      </c>
      <c r="E205" s="16">
        <f t="shared" si="23"/>
        <v>7</v>
      </c>
      <c r="F205" s="16" t="str">
        <f t="shared" si="25"/>
        <v>Espagne</v>
      </c>
      <c r="G205" s="16">
        <f t="shared" si="26"/>
        <v>1</v>
      </c>
      <c r="H205" s="16">
        <f t="shared" si="27"/>
        <v>1</v>
      </c>
      <c r="I205" s="16" t="str">
        <f t="shared" si="28"/>
        <v>MarocEspagne</v>
      </c>
      <c r="J205" s="109">
        <f t="shared" si="24"/>
        <v>38</v>
      </c>
      <c r="K205" s="109">
        <f>IF($H205=2,$N205,Notice!$C$67)</f>
        <v>500</v>
      </c>
      <c r="L205" s="109">
        <f>IF($H205=2,0,Notice!$C$66)</f>
        <v>1000</v>
      </c>
      <c r="M205" s="110">
        <v>38</v>
      </c>
      <c r="N205" s="110">
        <v>1000</v>
      </c>
    </row>
    <row r="206" spans="1:14">
      <c r="A206" s="16">
        <v>218</v>
      </c>
      <c r="B206" s="16">
        <f t="shared" si="21"/>
        <v>18</v>
      </c>
      <c r="C206" s="11" t="str">
        <f t="shared" si="22"/>
        <v>Mexique</v>
      </c>
      <c r="D206" s="2">
        <f t="shared" si="22"/>
        <v>0</v>
      </c>
      <c r="E206" s="16">
        <f t="shared" si="23"/>
        <v>7</v>
      </c>
      <c r="F206" s="16" t="str">
        <f t="shared" si="25"/>
        <v>Espagne</v>
      </c>
      <c r="G206" s="16">
        <f t="shared" si="26"/>
        <v>1</v>
      </c>
      <c r="H206" s="16">
        <f t="shared" si="27"/>
        <v>1</v>
      </c>
      <c r="I206" s="16" t="str">
        <f t="shared" si="28"/>
        <v>MexiqueEspagne</v>
      </c>
      <c r="J206" s="109">
        <f t="shared" si="24"/>
        <v>10696</v>
      </c>
      <c r="K206" s="109">
        <f>IF($H206=2,$N206,Notice!$C$67)</f>
        <v>500</v>
      </c>
      <c r="L206" s="109">
        <f>IF($H206=2,0,Notice!$C$66)</f>
        <v>1000</v>
      </c>
      <c r="M206" s="110">
        <v>10696</v>
      </c>
      <c r="N206" s="110">
        <v>1000</v>
      </c>
    </row>
    <row r="207" spans="1:14">
      <c r="A207" s="16">
        <v>220</v>
      </c>
      <c r="B207" s="16">
        <f t="shared" si="21"/>
        <v>19</v>
      </c>
      <c r="C207" s="11" t="str">
        <f t="shared" si="22"/>
        <v>Pologne</v>
      </c>
      <c r="D207" s="2">
        <f t="shared" si="22"/>
        <v>1</v>
      </c>
      <c r="E207" s="16">
        <f t="shared" si="23"/>
        <v>7</v>
      </c>
      <c r="F207" s="16" t="str">
        <f t="shared" si="25"/>
        <v>Espagne</v>
      </c>
      <c r="G207" s="16">
        <f t="shared" si="26"/>
        <v>1</v>
      </c>
      <c r="H207" s="16">
        <f t="shared" si="27"/>
        <v>2</v>
      </c>
      <c r="I207" s="16" t="str">
        <f t="shared" si="28"/>
        <v>PologneEspagne</v>
      </c>
      <c r="J207" s="109">
        <f t="shared" si="24"/>
        <v>0</v>
      </c>
      <c r="K207" s="109">
        <f>IF($H207=2,$N207,Notice!$C$67)</f>
        <v>2940.968017578125</v>
      </c>
      <c r="L207" s="109">
        <f>IF($H207=2,0,Notice!$C$66)</f>
        <v>0</v>
      </c>
      <c r="M207" s="110">
        <v>3890</v>
      </c>
      <c r="N207" s="110">
        <v>2940.968017578125</v>
      </c>
    </row>
    <row r="208" spans="1:14">
      <c r="A208" s="16">
        <v>221</v>
      </c>
      <c r="B208" s="16">
        <f t="shared" si="21"/>
        <v>20</v>
      </c>
      <c r="C208" s="11" t="str">
        <f t="shared" si="22"/>
        <v>Portugal</v>
      </c>
      <c r="D208" s="2">
        <f t="shared" si="22"/>
        <v>1</v>
      </c>
      <c r="E208" s="16">
        <f t="shared" si="23"/>
        <v>7</v>
      </c>
      <c r="F208" s="16" t="str">
        <f t="shared" si="25"/>
        <v>Espagne</v>
      </c>
      <c r="G208" s="16">
        <f t="shared" si="26"/>
        <v>1</v>
      </c>
      <c r="H208" s="16">
        <f t="shared" si="27"/>
        <v>2</v>
      </c>
      <c r="I208" s="16" t="str">
        <f t="shared" si="28"/>
        <v>PortugalEspagne</v>
      </c>
      <c r="J208" s="109">
        <f t="shared" si="24"/>
        <v>0</v>
      </c>
      <c r="K208" s="109">
        <f>IF($H208=2,$N208,Notice!$C$67)</f>
        <v>408.18820190429688</v>
      </c>
      <c r="L208" s="109">
        <f>IF($H208=2,0,Notice!$C$66)</f>
        <v>0</v>
      </c>
      <c r="M208" s="110">
        <v>525</v>
      </c>
      <c r="N208" s="110">
        <v>408.18820190429688</v>
      </c>
    </row>
    <row r="209" spans="1:14">
      <c r="A209" s="16">
        <v>222</v>
      </c>
      <c r="B209" s="16">
        <f t="shared" si="21"/>
        <v>21</v>
      </c>
      <c r="C209" s="11" t="str">
        <f t="shared" si="22"/>
        <v>République tchèque</v>
      </c>
      <c r="D209" s="2">
        <f t="shared" si="22"/>
        <v>1</v>
      </c>
      <c r="E209" s="16">
        <f t="shared" si="23"/>
        <v>7</v>
      </c>
      <c r="F209" s="16" t="str">
        <f t="shared" si="25"/>
        <v>Espagne</v>
      </c>
      <c r="G209" s="16">
        <f t="shared" si="26"/>
        <v>1</v>
      </c>
      <c r="H209" s="16">
        <f t="shared" si="27"/>
        <v>2</v>
      </c>
      <c r="I209" s="16" t="str">
        <f t="shared" si="28"/>
        <v>République tchèqueEspagne</v>
      </c>
      <c r="J209" s="109">
        <f t="shared" si="24"/>
        <v>0</v>
      </c>
      <c r="K209" s="109">
        <f>IF($H209=2,$N209,Notice!$C$67)</f>
        <v>2559.768310546875</v>
      </c>
      <c r="L209" s="109">
        <f>IF($H209=2,0,Notice!$C$66)</f>
        <v>0</v>
      </c>
      <c r="M209" s="110">
        <v>2697</v>
      </c>
      <c r="N209" s="110">
        <v>2559.768310546875</v>
      </c>
    </row>
    <row r="210" spans="1:14">
      <c r="A210" s="16">
        <v>223</v>
      </c>
      <c r="B210" s="16">
        <f t="shared" si="21"/>
        <v>22</v>
      </c>
      <c r="C210" s="11" t="str">
        <f t="shared" si="22"/>
        <v>Royaume-Uni</v>
      </c>
      <c r="D210" s="2">
        <f t="shared" si="22"/>
        <v>1</v>
      </c>
      <c r="E210" s="16">
        <f t="shared" si="23"/>
        <v>7</v>
      </c>
      <c r="F210" s="16" t="str">
        <f t="shared" si="25"/>
        <v>Espagne</v>
      </c>
      <c r="G210" s="16">
        <f t="shared" si="26"/>
        <v>1</v>
      </c>
      <c r="H210" s="16">
        <f t="shared" si="27"/>
        <v>2</v>
      </c>
      <c r="I210" s="16" t="str">
        <f t="shared" si="28"/>
        <v>Royaume-UniEspagne</v>
      </c>
      <c r="J210" s="109">
        <f t="shared" si="24"/>
        <v>0</v>
      </c>
      <c r="K210" s="109">
        <f>IF($H210=2,$N210,Notice!$C$67)</f>
        <v>2323.58642578125</v>
      </c>
      <c r="L210" s="109">
        <f>IF($H210=2,0,Notice!$C$66)</f>
        <v>0</v>
      </c>
      <c r="M210" s="110">
        <v>2126</v>
      </c>
      <c r="N210" s="110">
        <v>2323.58642578125</v>
      </c>
    </row>
    <row r="211" spans="1:14">
      <c r="A211" s="16">
        <v>224</v>
      </c>
      <c r="B211" s="16">
        <f t="shared" si="21"/>
        <v>23</v>
      </c>
      <c r="C211" s="11" t="str">
        <f t="shared" si="22"/>
        <v>Slovaquie</v>
      </c>
      <c r="D211" s="2">
        <f t="shared" si="22"/>
        <v>1</v>
      </c>
      <c r="E211" s="16">
        <f t="shared" si="23"/>
        <v>7</v>
      </c>
      <c r="F211" s="16" t="str">
        <f t="shared" si="25"/>
        <v>Espagne</v>
      </c>
      <c r="G211" s="16">
        <f t="shared" si="26"/>
        <v>1</v>
      </c>
      <c r="H211" s="16">
        <f t="shared" si="27"/>
        <v>2</v>
      </c>
      <c r="I211" s="16" t="str">
        <f t="shared" si="28"/>
        <v>SlovaquieEspagne</v>
      </c>
      <c r="J211" s="109">
        <f t="shared" si="24"/>
        <v>0</v>
      </c>
      <c r="K211" s="109">
        <f>IF($H211=2,$N211,Notice!$C$67)</f>
        <v>2946.60498046875</v>
      </c>
      <c r="L211" s="109">
        <f>IF($H211=2,0,Notice!$C$66)</f>
        <v>0</v>
      </c>
      <c r="M211" s="110">
        <v>3132</v>
      </c>
      <c r="N211" s="110">
        <v>2946.60498046875</v>
      </c>
    </row>
    <row r="212" spans="1:14">
      <c r="A212" s="16">
        <v>225</v>
      </c>
      <c r="B212" s="16">
        <f t="shared" si="21"/>
        <v>24</v>
      </c>
      <c r="C212" s="11" t="str">
        <f t="shared" si="22"/>
        <v>Slovénie</v>
      </c>
      <c r="D212" s="2">
        <f t="shared" si="22"/>
        <v>1</v>
      </c>
      <c r="E212" s="16">
        <f t="shared" si="23"/>
        <v>7</v>
      </c>
      <c r="F212" s="16" t="str">
        <f t="shared" si="25"/>
        <v>Espagne</v>
      </c>
      <c r="G212" s="16">
        <f t="shared" si="26"/>
        <v>1</v>
      </c>
      <c r="H212" s="16">
        <f t="shared" si="27"/>
        <v>2</v>
      </c>
      <c r="I212" s="16" t="str">
        <f t="shared" si="28"/>
        <v>SlovénieEspagne</v>
      </c>
      <c r="J212" s="109">
        <f t="shared" si="24"/>
        <v>0</v>
      </c>
      <c r="K212" s="109">
        <f>IF($H212=2,$N212,Notice!$C$67)</f>
        <v>2315.172607421875</v>
      </c>
      <c r="L212" s="109">
        <f>IF($H212=2,0,Notice!$C$66)</f>
        <v>0</v>
      </c>
      <c r="M212" s="110">
        <v>3132</v>
      </c>
      <c r="N212" s="110">
        <v>2315.172607421875</v>
      </c>
    </row>
    <row r="213" spans="1:14">
      <c r="A213" s="16">
        <v>226</v>
      </c>
      <c r="B213" s="16">
        <f t="shared" si="21"/>
        <v>25</v>
      </c>
      <c r="C213" s="11" t="str">
        <f t="shared" si="22"/>
        <v>Turquie</v>
      </c>
      <c r="D213" s="2">
        <f t="shared" si="22"/>
        <v>0</v>
      </c>
      <c r="E213" s="16">
        <f t="shared" si="23"/>
        <v>7</v>
      </c>
      <c r="F213" s="16" t="str">
        <f t="shared" si="25"/>
        <v>Espagne</v>
      </c>
      <c r="G213" s="16">
        <f t="shared" si="26"/>
        <v>1</v>
      </c>
      <c r="H213" s="16">
        <f t="shared" si="27"/>
        <v>1</v>
      </c>
      <c r="I213" s="16" t="str">
        <f t="shared" si="28"/>
        <v>TurquieEspagne</v>
      </c>
      <c r="J213" s="109">
        <f t="shared" si="24"/>
        <v>3220</v>
      </c>
      <c r="K213" s="109">
        <f>IF($H213=2,$N213,Notice!$C$67)</f>
        <v>500</v>
      </c>
      <c r="L213" s="109">
        <f>IF($H213=2,0,Notice!$C$66)</f>
        <v>1000</v>
      </c>
      <c r="M213" s="110">
        <v>3220</v>
      </c>
      <c r="N213" s="110">
        <v>1000</v>
      </c>
    </row>
    <row r="214" spans="1:14">
      <c r="A214" s="16">
        <v>227</v>
      </c>
      <c r="B214" s="16">
        <f t="shared" si="21"/>
        <v>26</v>
      </c>
      <c r="C214" s="11" t="str">
        <f t="shared" si="22"/>
        <v>Vietnam</v>
      </c>
      <c r="D214" s="2">
        <f t="shared" si="22"/>
        <v>0</v>
      </c>
      <c r="E214" s="16">
        <f t="shared" si="23"/>
        <v>7</v>
      </c>
      <c r="F214" s="16" t="str">
        <f t="shared" si="25"/>
        <v>Espagne</v>
      </c>
      <c r="G214" s="16">
        <f t="shared" si="26"/>
        <v>1</v>
      </c>
      <c r="H214" s="16">
        <f t="shared" si="27"/>
        <v>1</v>
      </c>
      <c r="I214" s="16" t="str">
        <f t="shared" si="28"/>
        <v>VietnamEspagne</v>
      </c>
      <c r="J214" s="109">
        <f t="shared" si="24"/>
        <v>13891</v>
      </c>
      <c r="K214" s="109">
        <f>IF($H214=2,$N214,Notice!$C$67)</f>
        <v>500</v>
      </c>
      <c r="L214" s="109">
        <f>IF($H214=2,0,Notice!$C$66)</f>
        <v>1000</v>
      </c>
      <c r="M214" s="110">
        <v>13891</v>
      </c>
      <c r="N214" s="110">
        <v>1000</v>
      </c>
    </row>
    <row r="215" spans="1:14">
      <c r="A215" s="16">
        <v>228</v>
      </c>
      <c r="B215" s="16">
        <f t="shared" si="21"/>
        <v>28</v>
      </c>
      <c r="C215" s="11" t="str">
        <f t="shared" si="22"/>
        <v>Autres pays d’Europe</v>
      </c>
      <c r="D215" s="2">
        <f t="shared" si="22"/>
        <v>1</v>
      </c>
      <c r="E215" s="16">
        <f t="shared" si="23"/>
        <v>7</v>
      </c>
      <c r="F215" s="16" t="str">
        <f t="shared" si="25"/>
        <v>Espagne</v>
      </c>
      <c r="G215" s="16">
        <f t="shared" si="26"/>
        <v>1</v>
      </c>
      <c r="H215" s="16">
        <f t="shared" si="27"/>
        <v>2</v>
      </c>
      <c r="I215" s="16" t="str">
        <f t="shared" si="28"/>
        <v>Autres pays d’EuropeEspagne</v>
      </c>
      <c r="J215" s="109">
        <f t="shared" si="24"/>
        <v>0</v>
      </c>
      <c r="K215" s="109">
        <f>IF($H215=2,$N215,Notice!$C$67)</f>
        <v>2940.968017578125</v>
      </c>
      <c r="L215" s="109">
        <f>IF($H215=2,0,Notice!$C$66)</f>
        <v>0</v>
      </c>
      <c r="M215" s="110">
        <v>3890</v>
      </c>
      <c r="N215" s="110">
        <v>2940.968017578125</v>
      </c>
    </row>
    <row r="216" spans="1:14">
      <c r="A216" s="16">
        <v>229</v>
      </c>
      <c r="B216" s="16">
        <f t="shared" si="21"/>
        <v>29</v>
      </c>
      <c r="C216" s="11" t="str">
        <f t="shared" si="22"/>
        <v>Amérique du Nord</v>
      </c>
      <c r="D216" s="2">
        <f t="shared" si="22"/>
        <v>0</v>
      </c>
      <c r="E216" s="16">
        <f t="shared" si="23"/>
        <v>7</v>
      </c>
      <c r="F216" s="16" t="str">
        <f t="shared" si="25"/>
        <v>Espagne</v>
      </c>
      <c r="G216" s="16">
        <f t="shared" si="26"/>
        <v>1</v>
      </c>
      <c r="H216" s="16">
        <f t="shared" si="27"/>
        <v>1</v>
      </c>
      <c r="I216" s="16" t="str">
        <f t="shared" si="28"/>
        <v>Amérique du NordEspagne</v>
      </c>
      <c r="J216" s="109">
        <f t="shared" si="24"/>
        <v>8605</v>
      </c>
      <c r="K216" s="109">
        <f>IF($H216=2,$N216,Notice!$C$67)</f>
        <v>500</v>
      </c>
      <c r="L216" s="109">
        <f>IF($H216=2,0,Notice!$C$66)</f>
        <v>1000</v>
      </c>
      <c r="M216" s="110">
        <v>8605</v>
      </c>
      <c r="N216" s="110">
        <v>1000</v>
      </c>
    </row>
    <row r="217" spans="1:14">
      <c r="A217" s="16">
        <v>230</v>
      </c>
      <c r="B217" s="16">
        <f t="shared" si="21"/>
        <v>30</v>
      </c>
      <c r="C217" s="11" t="str">
        <f t="shared" si="22"/>
        <v>Amérique du Sud</v>
      </c>
      <c r="D217" s="2">
        <f t="shared" si="22"/>
        <v>0</v>
      </c>
      <c r="E217" s="16">
        <f t="shared" si="23"/>
        <v>7</v>
      </c>
      <c r="F217" s="16" t="str">
        <f t="shared" si="25"/>
        <v>Espagne</v>
      </c>
      <c r="G217" s="16">
        <f t="shared" si="26"/>
        <v>1</v>
      </c>
      <c r="H217" s="16">
        <f t="shared" si="27"/>
        <v>1</v>
      </c>
      <c r="I217" s="16" t="str">
        <f t="shared" si="28"/>
        <v>Amérique du SudEspagne</v>
      </c>
      <c r="J217" s="109">
        <f t="shared" si="24"/>
        <v>8824</v>
      </c>
      <c r="K217" s="109">
        <f>IF($H217=2,$N217,Notice!$C$67)</f>
        <v>500</v>
      </c>
      <c r="L217" s="109">
        <f>IF($H217=2,0,Notice!$C$66)</f>
        <v>1000</v>
      </c>
      <c r="M217" s="110">
        <v>8824</v>
      </c>
      <c r="N217" s="110">
        <v>1000</v>
      </c>
    </row>
    <row r="218" spans="1:14">
      <c r="A218" s="16">
        <v>231</v>
      </c>
      <c r="B218" s="16">
        <f t="shared" si="21"/>
        <v>31</v>
      </c>
      <c r="C218" s="11" t="str">
        <f t="shared" si="22"/>
        <v>CC du Golfe</v>
      </c>
      <c r="D218" s="2">
        <f t="shared" si="22"/>
        <v>0</v>
      </c>
      <c r="E218" s="16">
        <f t="shared" si="23"/>
        <v>7</v>
      </c>
      <c r="F218" s="16" t="str">
        <f t="shared" si="25"/>
        <v>Espagne</v>
      </c>
      <c r="G218" s="16">
        <f t="shared" si="26"/>
        <v>1</v>
      </c>
      <c r="H218" s="16">
        <f t="shared" si="27"/>
        <v>1</v>
      </c>
      <c r="I218" s="16" t="str">
        <f t="shared" si="28"/>
        <v>CC du GolfeEspagne</v>
      </c>
      <c r="J218" s="109">
        <f t="shared" si="24"/>
        <v>4805</v>
      </c>
      <c r="K218" s="109">
        <f>IF($H218=2,$N218,Notice!$C$67)</f>
        <v>500</v>
      </c>
      <c r="L218" s="109">
        <f>IF($H218=2,0,Notice!$C$66)</f>
        <v>1000</v>
      </c>
      <c r="M218" s="110">
        <v>4805</v>
      </c>
      <c r="N218" s="110">
        <v>1000</v>
      </c>
    </row>
    <row r="219" spans="1:14">
      <c r="A219" s="16">
        <v>232</v>
      </c>
      <c r="B219" s="16">
        <f t="shared" si="21"/>
        <v>32</v>
      </c>
      <c r="C219" s="11" t="str">
        <f t="shared" si="22"/>
        <v>Autre</v>
      </c>
      <c r="D219" s="2">
        <f t="shared" si="22"/>
        <v>0</v>
      </c>
      <c r="E219" s="16">
        <f t="shared" si="23"/>
        <v>7</v>
      </c>
      <c r="F219" s="16" t="str">
        <f t="shared" si="25"/>
        <v>Espagne</v>
      </c>
      <c r="G219" s="16">
        <f t="shared" si="26"/>
        <v>1</v>
      </c>
      <c r="H219" s="16">
        <f t="shared" si="27"/>
        <v>1</v>
      </c>
      <c r="I219" s="16" t="str">
        <f t="shared" si="28"/>
        <v>AutreEspagne</v>
      </c>
      <c r="J219" s="109">
        <f t="shared" si="24"/>
        <v>24000</v>
      </c>
      <c r="K219" s="109">
        <f>IF($H219=2,$N219,Notice!$C$67)</f>
        <v>500</v>
      </c>
      <c r="L219" s="109">
        <f>IF($H219=2,0,Notice!$C$66)</f>
        <v>1000</v>
      </c>
      <c r="M219" s="110">
        <v>24000</v>
      </c>
      <c r="N219" s="110">
        <v>1000</v>
      </c>
    </row>
    <row r="220" spans="1:14">
      <c r="A220" s="16">
        <v>233</v>
      </c>
      <c r="B220" s="16">
        <f t="shared" si="21"/>
        <v>33</v>
      </c>
      <c r="C220" s="11" t="str">
        <f t="shared" si="22"/>
        <v>Autres pays d’Amérique</v>
      </c>
      <c r="D220" s="2">
        <f t="shared" si="22"/>
        <v>0</v>
      </c>
      <c r="E220" s="16">
        <f t="shared" si="23"/>
        <v>7</v>
      </c>
      <c r="F220" s="16" t="str">
        <f t="shared" si="25"/>
        <v>Espagne</v>
      </c>
      <c r="G220" s="16">
        <f t="shared" si="26"/>
        <v>1</v>
      </c>
      <c r="H220" s="16">
        <f t="shared" si="27"/>
        <v>1</v>
      </c>
      <c r="I220" s="16" t="str">
        <f t="shared" si="28"/>
        <v>Autres pays d’AmériqueEspagne</v>
      </c>
      <c r="J220" s="109">
        <f t="shared" si="24"/>
        <v>7752</v>
      </c>
      <c r="K220" s="109">
        <f>IF($H220=2,$N220,Notice!$C$67)</f>
        <v>500</v>
      </c>
      <c r="L220" s="109">
        <f>IF($H220=2,0,Notice!$C$66)</f>
        <v>1000</v>
      </c>
      <c r="M220" s="110">
        <v>7752</v>
      </c>
      <c r="N220" s="110">
        <v>1000</v>
      </c>
    </row>
    <row r="221" spans="1:14">
      <c r="A221" s="16">
        <v>234</v>
      </c>
      <c r="B221" s="16">
        <f t="shared" si="21"/>
        <v>1</v>
      </c>
      <c r="C221" s="11" t="str">
        <f t="shared" si="22"/>
        <v>Allemagne</v>
      </c>
      <c r="D221" s="2">
        <f t="shared" si="22"/>
        <v>1</v>
      </c>
      <c r="E221" s="16">
        <f t="shared" si="23"/>
        <v>8</v>
      </c>
      <c r="F221" s="16" t="str">
        <f t="shared" si="25"/>
        <v>États-Unis</v>
      </c>
      <c r="G221" s="16">
        <f t="shared" si="26"/>
        <v>0</v>
      </c>
      <c r="H221" s="16">
        <f t="shared" si="27"/>
        <v>1</v>
      </c>
      <c r="I221" s="16" t="str">
        <f t="shared" si="28"/>
        <v>AllemagneÉtats-Unis</v>
      </c>
      <c r="J221" s="109">
        <f t="shared" si="24"/>
        <v>8319</v>
      </c>
      <c r="K221" s="109">
        <f>IF($H221=2,$N221,Notice!$C$67)</f>
        <v>500</v>
      </c>
      <c r="L221" s="109">
        <f>IF($H221=2,0,Notice!$C$66)</f>
        <v>1000</v>
      </c>
      <c r="M221" s="110">
        <v>8319</v>
      </c>
      <c r="N221" s="110">
        <v>1000</v>
      </c>
    </row>
    <row r="222" spans="1:14">
      <c r="A222" s="16">
        <v>235</v>
      </c>
      <c r="B222" s="16">
        <f t="shared" si="21"/>
        <v>2</v>
      </c>
      <c r="C222" s="11" t="str">
        <f t="shared" si="22"/>
        <v>Autriche</v>
      </c>
      <c r="D222" s="2">
        <f t="shared" si="22"/>
        <v>1</v>
      </c>
      <c r="E222" s="16">
        <f t="shared" si="23"/>
        <v>8</v>
      </c>
      <c r="F222" s="16" t="str">
        <f t="shared" si="25"/>
        <v>États-Unis</v>
      </c>
      <c r="G222" s="16">
        <f t="shared" si="26"/>
        <v>0</v>
      </c>
      <c r="H222" s="16">
        <f t="shared" si="27"/>
        <v>1</v>
      </c>
      <c r="I222" s="16" t="str">
        <f t="shared" si="28"/>
        <v>AutricheÉtats-Unis</v>
      </c>
      <c r="J222" s="109">
        <f t="shared" si="24"/>
        <v>11909</v>
      </c>
      <c r="K222" s="109">
        <f>IF($H222=2,$N222,Notice!$C$67)</f>
        <v>500</v>
      </c>
      <c r="L222" s="109">
        <f>IF($H222=2,0,Notice!$C$66)</f>
        <v>1000</v>
      </c>
      <c r="M222" s="110">
        <v>11909</v>
      </c>
      <c r="N222" s="110">
        <v>1000</v>
      </c>
    </row>
    <row r="223" spans="1:14">
      <c r="A223" s="16">
        <v>236</v>
      </c>
      <c r="B223" s="16">
        <f t="shared" si="21"/>
        <v>3</v>
      </c>
      <c r="C223" s="11" t="str">
        <f t="shared" si="22"/>
        <v>Belgique</v>
      </c>
      <c r="D223" s="2">
        <f t="shared" si="22"/>
        <v>1</v>
      </c>
      <c r="E223" s="16">
        <f t="shared" si="23"/>
        <v>8</v>
      </c>
      <c r="F223" s="16" t="str">
        <f t="shared" si="25"/>
        <v>États-Unis</v>
      </c>
      <c r="G223" s="16">
        <f t="shared" si="26"/>
        <v>0</v>
      </c>
      <c r="H223" s="16">
        <f t="shared" si="27"/>
        <v>1</v>
      </c>
      <c r="I223" s="16" t="str">
        <f t="shared" si="28"/>
        <v>BelgiqueÉtats-Unis</v>
      </c>
      <c r="J223" s="109">
        <f t="shared" si="24"/>
        <v>8106</v>
      </c>
      <c r="K223" s="109">
        <f>IF($H223=2,$N223,Notice!$C$67)</f>
        <v>500</v>
      </c>
      <c r="L223" s="109">
        <f>IF($H223=2,0,Notice!$C$66)</f>
        <v>1000</v>
      </c>
      <c r="M223" s="110">
        <v>8106</v>
      </c>
      <c r="N223" s="110">
        <v>1000</v>
      </c>
    </row>
    <row r="224" spans="1:14">
      <c r="A224" s="16">
        <v>237</v>
      </c>
      <c r="B224" s="16">
        <f t="shared" si="21"/>
        <v>4</v>
      </c>
      <c r="C224" s="11" t="str">
        <f t="shared" si="22"/>
        <v>Brésil</v>
      </c>
      <c r="D224" s="2">
        <f t="shared" si="22"/>
        <v>0</v>
      </c>
      <c r="E224" s="16">
        <f t="shared" si="23"/>
        <v>8</v>
      </c>
      <c r="F224" s="16" t="str">
        <f t="shared" si="25"/>
        <v>États-Unis</v>
      </c>
      <c r="G224" s="16">
        <f t="shared" si="26"/>
        <v>0</v>
      </c>
      <c r="H224" s="16">
        <f t="shared" si="27"/>
        <v>0</v>
      </c>
      <c r="I224" s="16" t="str">
        <f t="shared" si="28"/>
        <v>BrésilÉtats-Unis</v>
      </c>
      <c r="J224" s="109">
        <f t="shared" si="24"/>
        <v>9777</v>
      </c>
      <c r="K224" s="109">
        <f>IF($H224=2,$N224,Notice!$C$67)</f>
        <v>500</v>
      </c>
      <c r="L224" s="109">
        <f>IF($H224=2,0,Notice!$C$66)</f>
        <v>1000</v>
      </c>
      <c r="M224" s="110">
        <v>9777</v>
      </c>
      <c r="N224" s="110">
        <v>1000</v>
      </c>
    </row>
    <row r="225" spans="1:14">
      <c r="A225" s="16">
        <v>238</v>
      </c>
      <c r="B225" s="16">
        <f t="shared" si="21"/>
        <v>5</v>
      </c>
      <c r="C225" s="11" t="str">
        <f t="shared" si="22"/>
        <v>Chine</v>
      </c>
      <c r="D225" s="2">
        <f t="shared" si="22"/>
        <v>0</v>
      </c>
      <c r="E225" s="16">
        <f t="shared" si="23"/>
        <v>8</v>
      </c>
      <c r="F225" s="16" t="str">
        <f t="shared" si="25"/>
        <v>États-Unis</v>
      </c>
      <c r="G225" s="16">
        <f t="shared" si="26"/>
        <v>0</v>
      </c>
      <c r="H225" s="16">
        <f t="shared" si="27"/>
        <v>0</v>
      </c>
      <c r="I225" s="16" t="str">
        <f t="shared" si="28"/>
        <v>ChineÉtats-Unis</v>
      </c>
      <c r="J225" s="109">
        <f t="shared" si="24"/>
        <v>10401</v>
      </c>
      <c r="K225" s="109">
        <f>IF($H225=2,$N225,Notice!$C$67)</f>
        <v>500</v>
      </c>
      <c r="L225" s="109">
        <f>IF($H225=2,0,Notice!$C$66)</f>
        <v>1000</v>
      </c>
      <c r="M225" s="110">
        <v>10401</v>
      </c>
      <c r="N225" s="110">
        <v>11354.009765625</v>
      </c>
    </row>
    <row r="226" spans="1:14">
      <c r="A226" s="16">
        <v>239</v>
      </c>
      <c r="B226" s="16">
        <f t="shared" si="21"/>
        <v>6</v>
      </c>
      <c r="C226" s="11" t="str">
        <f t="shared" si="22"/>
        <v>Corée du Sud</v>
      </c>
      <c r="D226" s="2">
        <f t="shared" si="22"/>
        <v>0</v>
      </c>
      <c r="E226" s="16">
        <f t="shared" si="23"/>
        <v>8</v>
      </c>
      <c r="F226" s="16" t="str">
        <f t="shared" si="25"/>
        <v>États-Unis</v>
      </c>
      <c r="G226" s="16">
        <f t="shared" si="26"/>
        <v>0</v>
      </c>
      <c r="H226" s="16">
        <f t="shared" si="27"/>
        <v>0</v>
      </c>
      <c r="I226" s="16" t="str">
        <f t="shared" si="28"/>
        <v>Corée du SudÉtats-Unis</v>
      </c>
      <c r="J226" s="109">
        <f t="shared" si="24"/>
        <v>9755</v>
      </c>
      <c r="K226" s="109">
        <f>IF($H226=2,$N226,Notice!$C$67)</f>
        <v>500</v>
      </c>
      <c r="L226" s="109">
        <f>IF($H226=2,0,Notice!$C$66)</f>
        <v>1000</v>
      </c>
      <c r="M226" s="110">
        <v>9755</v>
      </c>
      <c r="N226" s="110">
        <v>1000</v>
      </c>
    </row>
    <row r="227" spans="1:14">
      <c r="A227" s="16">
        <v>240</v>
      </c>
      <c r="B227" s="16">
        <f t="shared" si="21"/>
        <v>7</v>
      </c>
      <c r="C227" s="11" t="str">
        <f t="shared" si="22"/>
        <v>Espagne</v>
      </c>
      <c r="D227" s="2">
        <f t="shared" si="22"/>
        <v>1</v>
      </c>
      <c r="E227" s="16">
        <f t="shared" si="23"/>
        <v>8</v>
      </c>
      <c r="F227" s="16" t="str">
        <f t="shared" si="25"/>
        <v>États-Unis</v>
      </c>
      <c r="G227" s="16">
        <f t="shared" si="26"/>
        <v>0</v>
      </c>
      <c r="H227" s="16">
        <f t="shared" si="27"/>
        <v>1</v>
      </c>
      <c r="I227" s="16" t="str">
        <f t="shared" si="28"/>
        <v>EspagneÉtats-Unis</v>
      </c>
      <c r="J227" s="109">
        <f t="shared" si="24"/>
        <v>8601</v>
      </c>
      <c r="K227" s="109">
        <f>IF($H227=2,$N227,Notice!$C$67)</f>
        <v>500</v>
      </c>
      <c r="L227" s="109">
        <f>IF($H227=2,0,Notice!$C$66)</f>
        <v>1000</v>
      </c>
      <c r="M227" s="110">
        <v>8601</v>
      </c>
      <c r="N227" s="110">
        <v>1000</v>
      </c>
    </row>
    <row r="228" spans="1:14">
      <c r="A228" s="16">
        <v>241</v>
      </c>
      <c r="B228" s="16">
        <f t="shared" ref="B228:B291" si="29">B197</f>
        <v>8</v>
      </c>
      <c r="C228" s="11" t="str">
        <f t="shared" ref="C228:D291" si="30">LOOKUP($B228,$B$4:$B$34,C$4:C$34)</f>
        <v>États-Unis</v>
      </c>
      <c r="D228" s="2">
        <f t="shared" si="30"/>
        <v>0</v>
      </c>
      <c r="E228" s="16">
        <f t="shared" ref="E228:E291" si="31">E197+1</f>
        <v>8</v>
      </c>
      <c r="F228" s="16" t="str">
        <f t="shared" si="25"/>
        <v>États-Unis</v>
      </c>
      <c r="G228" s="16">
        <f t="shared" si="26"/>
        <v>0</v>
      </c>
      <c r="H228" s="16">
        <f t="shared" si="27"/>
        <v>0</v>
      </c>
      <c r="I228" s="16" t="str">
        <f t="shared" si="28"/>
        <v>États-UnisÉtats-Unis</v>
      </c>
      <c r="J228" s="109">
        <f t="shared" si="24"/>
        <v>0</v>
      </c>
      <c r="K228" s="109">
        <f>IF($H228=2,$N228,Notice!$C$67)</f>
        <v>500</v>
      </c>
      <c r="L228" s="109">
        <f>IF($H228=2,0,Notice!$C$66)</f>
        <v>1000</v>
      </c>
      <c r="M228" s="110">
        <v>0</v>
      </c>
      <c r="N228" s="110">
        <v>0</v>
      </c>
    </row>
    <row r="229" spans="1:14">
      <c r="A229" s="16">
        <v>242</v>
      </c>
      <c r="B229" s="16">
        <f t="shared" si="29"/>
        <v>9</v>
      </c>
      <c r="C229" s="11" t="str">
        <f t="shared" si="30"/>
        <v>Finlande</v>
      </c>
      <c r="D229" s="2">
        <f t="shared" si="30"/>
        <v>1</v>
      </c>
      <c r="E229" s="16">
        <f t="shared" si="31"/>
        <v>8</v>
      </c>
      <c r="F229" s="16" t="str">
        <f t="shared" si="25"/>
        <v>États-Unis</v>
      </c>
      <c r="G229" s="16">
        <f t="shared" si="26"/>
        <v>0</v>
      </c>
      <c r="H229" s="16">
        <f t="shared" si="27"/>
        <v>1</v>
      </c>
      <c r="I229" s="16" t="str">
        <f t="shared" si="28"/>
        <v>FinlandeÉtats-Unis</v>
      </c>
      <c r="J229" s="109">
        <f t="shared" si="24"/>
        <v>9296</v>
      </c>
      <c r="K229" s="109">
        <f>IF($H229=2,$N229,Notice!$C$67)</f>
        <v>500</v>
      </c>
      <c r="L229" s="109">
        <f>IF($H229=2,0,Notice!$C$66)</f>
        <v>1000</v>
      </c>
      <c r="M229" s="110">
        <v>9296</v>
      </c>
      <c r="N229" s="110">
        <v>1000</v>
      </c>
    </row>
    <row r="230" spans="1:14">
      <c r="A230" s="16">
        <v>243</v>
      </c>
      <c r="B230" s="16">
        <f t="shared" si="29"/>
        <v>11</v>
      </c>
      <c r="C230" s="11" t="str">
        <f t="shared" si="30"/>
        <v>France</v>
      </c>
      <c r="D230" s="2">
        <f t="shared" si="30"/>
        <v>1</v>
      </c>
      <c r="E230" s="16">
        <f t="shared" si="31"/>
        <v>8</v>
      </c>
      <c r="F230" s="16" t="str">
        <f t="shared" si="25"/>
        <v>États-Unis</v>
      </c>
      <c r="G230" s="16">
        <f t="shared" si="26"/>
        <v>0</v>
      </c>
      <c r="H230" s="16">
        <f t="shared" si="27"/>
        <v>1</v>
      </c>
      <c r="I230" s="16" t="str">
        <f t="shared" si="28"/>
        <v>FranceÉtats-Unis</v>
      </c>
      <c r="J230" s="109">
        <f t="shared" si="24"/>
        <v>9673</v>
      </c>
      <c r="K230" s="109">
        <f>IF($H230=2,$N230,Notice!$C$67)</f>
        <v>500</v>
      </c>
      <c r="L230" s="109">
        <f>IF($H230=2,0,Notice!$C$66)</f>
        <v>1000</v>
      </c>
      <c r="M230" s="110">
        <v>9673</v>
      </c>
      <c r="N230" s="110">
        <v>1000</v>
      </c>
    </row>
    <row r="231" spans="1:14">
      <c r="A231" s="16">
        <v>245</v>
      </c>
      <c r="B231" s="16">
        <f t="shared" si="29"/>
        <v>12</v>
      </c>
      <c r="C231" s="11" t="str">
        <f t="shared" si="30"/>
        <v>Hongrie</v>
      </c>
      <c r="D231" s="2">
        <f t="shared" si="30"/>
        <v>1</v>
      </c>
      <c r="E231" s="16">
        <f t="shared" si="31"/>
        <v>8</v>
      </c>
      <c r="F231" s="16" t="str">
        <f t="shared" si="25"/>
        <v>États-Unis</v>
      </c>
      <c r="G231" s="16">
        <f t="shared" si="26"/>
        <v>0</v>
      </c>
      <c r="H231" s="16">
        <f t="shared" si="27"/>
        <v>1</v>
      </c>
      <c r="I231" s="16" t="str">
        <f t="shared" si="28"/>
        <v>HongrieÉtats-Unis</v>
      </c>
      <c r="J231" s="109">
        <f t="shared" si="24"/>
        <v>11909</v>
      </c>
      <c r="K231" s="109">
        <f>IF($H231=2,$N231,Notice!$C$67)</f>
        <v>500</v>
      </c>
      <c r="L231" s="109">
        <f>IF($H231=2,0,Notice!$C$66)</f>
        <v>1000</v>
      </c>
      <c r="M231" s="110">
        <v>11909</v>
      </c>
      <c r="N231" s="110">
        <v>1000</v>
      </c>
    </row>
    <row r="232" spans="1:14">
      <c r="A232" s="16">
        <v>246</v>
      </c>
      <c r="B232" s="16">
        <f t="shared" si="29"/>
        <v>13</v>
      </c>
      <c r="C232" s="11" t="str">
        <f t="shared" si="30"/>
        <v>Inde</v>
      </c>
      <c r="D232" s="2">
        <f t="shared" si="30"/>
        <v>0</v>
      </c>
      <c r="E232" s="16">
        <f t="shared" si="31"/>
        <v>8</v>
      </c>
      <c r="F232" s="16" t="str">
        <f t="shared" si="25"/>
        <v>États-Unis</v>
      </c>
      <c r="G232" s="16">
        <f t="shared" si="26"/>
        <v>0</v>
      </c>
      <c r="H232" s="16">
        <f t="shared" si="27"/>
        <v>0</v>
      </c>
      <c r="I232" s="16" t="str">
        <f t="shared" si="28"/>
        <v>IndeÉtats-Unis</v>
      </c>
      <c r="J232" s="109">
        <f t="shared" si="24"/>
        <v>18312</v>
      </c>
      <c r="K232" s="109">
        <f>IF($H232=2,$N232,Notice!$C$67)</f>
        <v>500</v>
      </c>
      <c r="L232" s="109">
        <f>IF($H232=2,0,Notice!$C$66)</f>
        <v>1000</v>
      </c>
      <c r="M232" s="110">
        <v>18312</v>
      </c>
      <c r="N232" s="110">
        <v>10876.44921875</v>
      </c>
    </row>
    <row r="233" spans="1:14">
      <c r="A233" s="16">
        <v>247</v>
      </c>
      <c r="B233" s="16">
        <f t="shared" si="29"/>
        <v>14</v>
      </c>
      <c r="C233" s="11" t="str">
        <f t="shared" si="30"/>
        <v>Indonésie</v>
      </c>
      <c r="D233" s="2">
        <f t="shared" si="30"/>
        <v>0</v>
      </c>
      <c r="E233" s="16">
        <f t="shared" si="31"/>
        <v>8</v>
      </c>
      <c r="F233" s="16" t="str">
        <f t="shared" si="25"/>
        <v>États-Unis</v>
      </c>
      <c r="G233" s="16">
        <f t="shared" si="26"/>
        <v>0</v>
      </c>
      <c r="H233" s="16">
        <f t="shared" si="27"/>
        <v>0</v>
      </c>
      <c r="I233" s="16" t="str">
        <f t="shared" si="28"/>
        <v>IndonésieÉtats-Unis</v>
      </c>
      <c r="J233" s="109">
        <f t="shared" si="24"/>
        <v>13999</v>
      </c>
      <c r="K233" s="109">
        <f>IF($H233=2,$N233,Notice!$C$67)</f>
        <v>500</v>
      </c>
      <c r="L233" s="109">
        <f>IF($H233=2,0,Notice!$C$66)</f>
        <v>1000</v>
      </c>
      <c r="M233" s="110">
        <v>13999</v>
      </c>
      <c r="N233" s="110">
        <v>1000</v>
      </c>
    </row>
    <row r="234" spans="1:14">
      <c r="A234" s="16">
        <v>248</v>
      </c>
      <c r="B234" s="16">
        <f t="shared" si="29"/>
        <v>15</v>
      </c>
      <c r="C234" s="11" t="str">
        <f t="shared" si="30"/>
        <v>Italie</v>
      </c>
      <c r="D234" s="2">
        <f t="shared" si="30"/>
        <v>1</v>
      </c>
      <c r="E234" s="16">
        <f t="shared" si="31"/>
        <v>8</v>
      </c>
      <c r="F234" s="16" t="str">
        <f t="shared" si="25"/>
        <v>États-Unis</v>
      </c>
      <c r="G234" s="16">
        <f t="shared" si="26"/>
        <v>0</v>
      </c>
      <c r="H234" s="16">
        <f t="shared" si="27"/>
        <v>1</v>
      </c>
      <c r="I234" s="16" t="str">
        <f t="shared" si="28"/>
        <v>ItalieÉtats-Unis</v>
      </c>
      <c r="J234" s="109">
        <f t="shared" si="24"/>
        <v>9967</v>
      </c>
      <c r="K234" s="109">
        <f>IF($H234=2,$N234,Notice!$C$67)</f>
        <v>500</v>
      </c>
      <c r="L234" s="109">
        <f>IF($H234=2,0,Notice!$C$66)</f>
        <v>1000</v>
      </c>
      <c r="M234" s="110">
        <v>9967</v>
      </c>
      <c r="N234" s="110">
        <v>1000</v>
      </c>
    </row>
    <row r="235" spans="1:14">
      <c r="A235" s="16">
        <v>249</v>
      </c>
      <c r="B235" s="16">
        <f t="shared" si="29"/>
        <v>16</v>
      </c>
      <c r="C235" s="11" t="str">
        <f t="shared" si="30"/>
        <v>Japon</v>
      </c>
      <c r="D235" s="2">
        <f t="shared" si="30"/>
        <v>0</v>
      </c>
      <c r="E235" s="16">
        <f t="shared" si="31"/>
        <v>8</v>
      </c>
      <c r="F235" s="16" t="str">
        <f t="shared" si="25"/>
        <v>États-Unis</v>
      </c>
      <c r="G235" s="16">
        <f t="shared" si="26"/>
        <v>0</v>
      </c>
      <c r="H235" s="16">
        <f t="shared" si="27"/>
        <v>0</v>
      </c>
      <c r="I235" s="16" t="str">
        <f t="shared" si="28"/>
        <v>JaponÉtats-Unis</v>
      </c>
      <c r="J235" s="109">
        <f t="shared" si="24"/>
        <v>8905</v>
      </c>
      <c r="K235" s="109">
        <f>IF($H235=2,$N235,Notice!$C$67)</f>
        <v>500</v>
      </c>
      <c r="L235" s="109">
        <f>IF($H235=2,0,Notice!$C$66)</f>
        <v>1000</v>
      </c>
      <c r="M235" s="110">
        <v>8905</v>
      </c>
      <c r="N235" s="110">
        <v>1000</v>
      </c>
    </row>
    <row r="236" spans="1:14">
      <c r="A236" s="16">
        <v>250</v>
      </c>
      <c r="B236" s="16">
        <f t="shared" si="29"/>
        <v>17</v>
      </c>
      <c r="C236" s="11" t="str">
        <f t="shared" si="30"/>
        <v>Maroc</v>
      </c>
      <c r="D236" s="2">
        <f t="shared" si="30"/>
        <v>0</v>
      </c>
      <c r="E236" s="16">
        <f t="shared" si="31"/>
        <v>8</v>
      </c>
      <c r="F236" s="16" t="str">
        <f t="shared" si="25"/>
        <v>États-Unis</v>
      </c>
      <c r="G236" s="16">
        <f t="shared" si="26"/>
        <v>0</v>
      </c>
      <c r="H236" s="16">
        <f t="shared" si="27"/>
        <v>0</v>
      </c>
      <c r="I236" s="16" t="str">
        <f t="shared" si="28"/>
        <v>MarocÉtats-Unis</v>
      </c>
      <c r="J236" s="109">
        <f t="shared" si="24"/>
        <v>8558</v>
      </c>
      <c r="K236" s="109">
        <f>IF($H236=2,$N236,Notice!$C$67)</f>
        <v>500</v>
      </c>
      <c r="L236" s="109">
        <f>IF($H236=2,0,Notice!$C$66)</f>
        <v>1000</v>
      </c>
      <c r="M236" s="110">
        <v>8558</v>
      </c>
      <c r="N236" s="110">
        <v>1000</v>
      </c>
    </row>
    <row r="237" spans="1:14">
      <c r="A237" s="16">
        <v>251</v>
      </c>
      <c r="B237" s="16">
        <f t="shared" si="29"/>
        <v>18</v>
      </c>
      <c r="C237" s="11" t="str">
        <f t="shared" si="30"/>
        <v>Mexique</v>
      </c>
      <c r="D237" s="2">
        <f t="shared" si="30"/>
        <v>0</v>
      </c>
      <c r="E237" s="16">
        <f t="shared" si="31"/>
        <v>8</v>
      </c>
      <c r="F237" s="16" t="str">
        <f t="shared" si="25"/>
        <v>États-Unis</v>
      </c>
      <c r="G237" s="16">
        <f t="shared" si="26"/>
        <v>0</v>
      </c>
      <c r="H237" s="16">
        <f t="shared" si="27"/>
        <v>0</v>
      </c>
      <c r="I237" s="16" t="str">
        <f t="shared" si="28"/>
        <v>MexiqueÉtats-Unis</v>
      </c>
      <c r="J237" s="109">
        <f t="shared" si="24"/>
        <v>2759</v>
      </c>
      <c r="K237" s="109">
        <f>IF($H237=2,$N237,Notice!$C$67)</f>
        <v>500</v>
      </c>
      <c r="L237" s="109">
        <f>IF($H237=2,0,Notice!$C$66)</f>
        <v>1000</v>
      </c>
      <c r="M237" s="110">
        <v>2759</v>
      </c>
      <c r="N237" s="110">
        <v>2224.969970703125</v>
      </c>
    </row>
    <row r="238" spans="1:14">
      <c r="A238" s="16">
        <v>252</v>
      </c>
      <c r="B238" s="16">
        <f t="shared" si="29"/>
        <v>19</v>
      </c>
      <c r="C238" s="11" t="str">
        <f t="shared" si="30"/>
        <v>Pologne</v>
      </c>
      <c r="D238" s="2">
        <f t="shared" si="30"/>
        <v>1</v>
      </c>
      <c r="E238" s="16">
        <f t="shared" si="31"/>
        <v>8</v>
      </c>
      <c r="F238" s="16" t="str">
        <f t="shared" si="25"/>
        <v>États-Unis</v>
      </c>
      <c r="G238" s="16">
        <f t="shared" si="26"/>
        <v>0</v>
      </c>
      <c r="H238" s="16">
        <f t="shared" si="27"/>
        <v>1</v>
      </c>
      <c r="I238" s="16" t="str">
        <f t="shared" si="28"/>
        <v>PologneÉtats-Unis</v>
      </c>
      <c r="J238" s="109">
        <f t="shared" si="24"/>
        <v>9139</v>
      </c>
      <c r="K238" s="109">
        <f>IF($H238=2,$N238,Notice!$C$67)</f>
        <v>500</v>
      </c>
      <c r="L238" s="109">
        <f>IF($H238=2,0,Notice!$C$66)</f>
        <v>1000</v>
      </c>
      <c r="M238" s="110">
        <v>9139</v>
      </c>
      <c r="N238" s="110">
        <v>1000</v>
      </c>
    </row>
    <row r="239" spans="1:14">
      <c r="A239" s="16">
        <v>253</v>
      </c>
      <c r="B239" s="16">
        <f t="shared" si="29"/>
        <v>20</v>
      </c>
      <c r="C239" s="11" t="str">
        <f t="shared" si="30"/>
        <v>Portugal</v>
      </c>
      <c r="D239" s="2">
        <f t="shared" si="30"/>
        <v>1</v>
      </c>
      <c r="E239" s="16">
        <f t="shared" si="31"/>
        <v>8</v>
      </c>
      <c r="F239" s="16" t="str">
        <f t="shared" si="25"/>
        <v>États-Unis</v>
      </c>
      <c r="G239" s="16">
        <f t="shared" si="26"/>
        <v>0</v>
      </c>
      <c r="H239" s="16">
        <f t="shared" si="27"/>
        <v>1</v>
      </c>
      <c r="I239" s="16" t="str">
        <f t="shared" si="28"/>
        <v>PortugalÉtats-Unis</v>
      </c>
      <c r="J239" s="109">
        <f t="shared" si="24"/>
        <v>7944</v>
      </c>
      <c r="K239" s="109">
        <f>IF($H239=2,$N239,Notice!$C$67)</f>
        <v>500</v>
      </c>
      <c r="L239" s="109">
        <f>IF($H239=2,0,Notice!$C$66)</f>
        <v>1000</v>
      </c>
      <c r="M239" s="110">
        <v>7944</v>
      </c>
      <c r="N239" s="110">
        <v>1000</v>
      </c>
    </row>
    <row r="240" spans="1:14">
      <c r="A240" s="16">
        <v>254</v>
      </c>
      <c r="B240" s="16">
        <f t="shared" si="29"/>
        <v>21</v>
      </c>
      <c r="C240" s="11" t="str">
        <f t="shared" si="30"/>
        <v>République tchèque</v>
      </c>
      <c r="D240" s="2">
        <f t="shared" si="30"/>
        <v>1</v>
      </c>
      <c r="E240" s="16">
        <f t="shared" si="31"/>
        <v>8</v>
      </c>
      <c r="F240" s="16" t="str">
        <f t="shared" si="25"/>
        <v>États-Unis</v>
      </c>
      <c r="G240" s="16">
        <f t="shared" si="26"/>
        <v>0</v>
      </c>
      <c r="H240" s="16">
        <f t="shared" si="27"/>
        <v>1</v>
      </c>
      <c r="I240" s="16" t="str">
        <f t="shared" si="28"/>
        <v>République tchèqueÉtats-Unis</v>
      </c>
      <c r="J240" s="109">
        <f t="shared" si="24"/>
        <v>8319</v>
      </c>
      <c r="K240" s="109">
        <f>IF($H240=2,$N240,Notice!$C$67)</f>
        <v>500</v>
      </c>
      <c r="L240" s="109">
        <f>IF($H240=2,0,Notice!$C$66)</f>
        <v>1000</v>
      </c>
      <c r="M240" s="110">
        <v>8319</v>
      </c>
      <c r="N240" s="110">
        <v>1000</v>
      </c>
    </row>
    <row r="241" spans="1:14">
      <c r="A241" s="16">
        <v>255</v>
      </c>
      <c r="B241" s="16">
        <f t="shared" si="29"/>
        <v>22</v>
      </c>
      <c r="C241" s="11" t="str">
        <f t="shared" si="30"/>
        <v>Royaume-Uni</v>
      </c>
      <c r="D241" s="2">
        <f t="shared" si="30"/>
        <v>1</v>
      </c>
      <c r="E241" s="16">
        <f t="shared" si="31"/>
        <v>8</v>
      </c>
      <c r="F241" s="16" t="str">
        <f t="shared" si="25"/>
        <v>États-Unis</v>
      </c>
      <c r="G241" s="16">
        <f t="shared" si="26"/>
        <v>0</v>
      </c>
      <c r="H241" s="16">
        <f t="shared" si="27"/>
        <v>1</v>
      </c>
      <c r="I241" s="16" t="str">
        <f t="shared" si="28"/>
        <v>Royaume-UniÉtats-Unis</v>
      </c>
      <c r="J241" s="109">
        <f t="shared" si="24"/>
        <v>7767</v>
      </c>
      <c r="K241" s="109">
        <f>IF($H241=2,$N241,Notice!$C$67)</f>
        <v>500</v>
      </c>
      <c r="L241" s="109">
        <f>IF($H241=2,0,Notice!$C$66)</f>
        <v>1000</v>
      </c>
      <c r="M241" s="110">
        <v>7767</v>
      </c>
      <c r="N241" s="110">
        <v>1000</v>
      </c>
    </row>
    <row r="242" spans="1:14">
      <c r="A242" s="16">
        <v>256</v>
      </c>
      <c r="B242" s="16">
        <f t="shared" si="29"/>
        <v>23</v>
      </c>
      <c r="C242" s="11" t="str">
        <f t="shared" si="30"/>
        <v>Slovaquie</v>
      </c>
      <c r="D242" s="2">
        <f t="shared" si="30"/>
        <v>1</v>
      </c>
      <c r="E242" s="16">
        <f t="shared" si="31"/>
        <v>8</v>
      </c>
      <c r="F242" s="16" t="str">
        <f t="shared" si="25"/>
        <v>États-Unis</v>
      </c>
      <c r="G242" s="16">
        <f t="shared" si="26"/>
        <v>0</v>
      </c>
      <c r="H242" s="16">
        <f t="shared" si="27"/>
        <v>1</v>
      </c>
      <c r="I242" s="16" t="str">
        <f t="shared" si="28"/>
        <v>SlovaquieÉtats-Unis</v>
      </c>
      <c r="J242" s="109">
        <f t="shared" si="24"/>
        <v>11909</v>
      </c>
      <c r="K242" s="109">
        <f>IF($H242=2,$N242,Notice!$C$67)</f>
        <v>500</v>
      </c>
      <c r="L242" s="109">
        <f>IF($H242=2,0,Notice!$C$66)</f>
        <v>1000</v>
      </c>
      <c r="M242" s="110">
        <v>11909</v>
      </c>
      <c r="N242" s="110">
        <v>1000</v>
      </c>
    </row>
    <row r="243" spans="1:14">
      <c r="A243" s="16">
        <v>257</v>
      </c>
      <c r="B243" s="16">
        <f t="shared" si="29"/>
        <v>24</v>
      </c>
      <c r="C243" s="11" t="str">
        <f t="shared" si="30"/>
        <v>Slovénie</v>
      </c>
      <c r="D243" s="2">
        <f t="shared" si="30"/>
        <v>1</v>
      </c>
      <c r="E243" s="16">
        <f t="shared" si="31"/>
        <v>8</v>
      </c>
      <c r="F243" s="16" t="str">
        <f t="shared" si="25"/>
        <v>États-Unis</v>
      </c>
      <c r="G243" s="16">
        <f t="shared" si="26"/>
        <v>0</v>
      </c>
      <c r="H243" s="16">
        <f t="shared" si="27"/>
        <v>1</v>
      </c>
      <c r="I243" s="16" t="str">
        <f t="shared" si="28"/>
        <v>SlovénieÉtats-Unis</v>
      </c>
      <c r="J243" s="109">
        <f t="shared" si="24"/>
        <v>11909</v>
      </c>
      <c r="K243" s="109">
        <f>IF($H243=2,$N243,Notice!$C$67)</f>
        <v>500</v>
      </c>
      <c r="L243" s="109">
        <f>IF($H243=2,0,Notice!$C$66)</f>
        <v>1000</v>
      </c>
      <c r="M243" s="110">
        <v>11909</v>
      </c>
      <c r="N243" s="110">
        <v>1000</v>
      </c>
    </row>
    <row r="244" spans="1:14">
      <c r="A244" s="16">
        <v>258</v>
      </c>
      <c r="B244" s="16">
        <f t="shared" si="29"/>
        <v>25</v>
      </c>
      <c r="C244" s="11" t="str">
        <f t="shared" si="30"/>
        <v>Turquie</v>
      </c>
      <c r="D244" s="2">
        <f t="shared" si="30"/>
        <v>0</v>
      </c>
      <c r="E244" s="16">
        <f t="shared" si="31"/>
        <v>8</v>
      </c>
      <c r="F244" s="16" t="str">
        <f t="shared" si="25"/>
        <v>États-Unis</v>
      </c>
      <c r="G244" s="16">
        <f t="shared" si="26"/>
        <v>0</v>
      </c>
      <c r="H244" s="16">
        <f t="shared" si="27"/>
        <v>0</v>
      </c>
      <c r="I244" s="16" t="str">
        <f t="shared" si="28"/>
        <v>TurquieÉtats-Unis</v>
      </c>
      <c r="J244" s="109">
        <f t="shared" si="24"/>
        <v>11823</v>
      </c>
      <c r="K244" s="109">
        <f>IF($H244=2,$N244,Notice!$C$67)</f>
        <v>500</v>
      </c>
      <c r="L244" s="109">
        <f>IF($H244=2,0,Notice!$C$66)</f>
        <v>1000</v>
      </c>
      <c r="M244" s="110">
        <v>11823</v>
      </c>
      <c r="N244" s="110">
        <v>4855.09814453125</v>
      </c>
    </row>
    <row r="245" spans="1:14">
      <c r="A245" s="16">
        <v>259</v>
      </c>
      <c r="B245" s="16">
        <f t="shared" si="29"/>
        <v>26</v>
      </c>
      <c r="C245" s="11" t="str">
        <f t="shared" si="30"/>
        <v>Vietnam</v>
      </c>
      <c r="D245" s="2">
        <f t="shared" si="30"/>
        <v>0</v>
      </c>
      <c r="E245" s="16">
        <f t="shared" si="31"/>
        <v>8</v>
      </c>
      <c r="F245" s="16" t="str">
        <f t="shared" si="25"/>
        <v>États-Unis</v>
      </c>
      <c r="G245" s="16">
        <f t="shared" si="26"/>
        <v>0</v>
      </c>
      <c r="H245" s="16">
        <f t="shared" si="27"/>
        <v>0</v>
      </c>
      <c r="I245" s="16" t="str">
        <f t="shared" si="28"/>
        <v>VietnamÉtats-Unis</v>
      </c>
      <c r="J245" s="109">
        <f t="shared" si="24"/>
        <v>12906</v>
      </c>
      <c r="K245" s="109">
        <f>IF($H245=2,$N245,Notice!$C$67)</f>
        <v>500</v>
      </c>
      <c r="L245" s="109">
        <f>IF($H245=2,0,Notice!$C$66)</f>
        <v>1000</v>
      </c>
      <c r="M245" s="110">
        <v>12906</v>
      </c>
      <c r="N245" s="110">
        <v>14059.2734375</v>
      </c>
    </row>
    <row r="246" spans="1:14">
      <c r="A246" s="16">
        <v>260</v>
      </c>
      <c r="B246" s="16">
        <f t="shared" si="29"/>
        <v>28</v>
      </c>
      <c r="C246" s="11" t="str">
        <f t="shared" si="30"/>
        <v>Autres pays d’Europe</v>
      </c>
      <c r="D246" s="2">
        <f t="shared" si="30"/>
        <v>1</v>
      </c>
      <c r="E246" s="16">
        <f t="shared" si="31"/>
        <v>8</v>
      </c>
      <c r="F246" s="16" t="str">
        <f t="shared" si="25"/>
        <v>États-Unis</v>
      </c>
      <c r="G246" s="16">
        <f t="shared" si="26"/>
        <v>0</v>
      </c>
      <c r="H246" s="16">
        <f t="shared" si="27"/>
        <v>1</v>
      </c>
      <c r="I246" s="16" t="str">
        <f t="shared" si="28"/>
        <v>Autres pays d’EuropeÉtats-Unis</v>
      </c>
      <c r="J246" s="109">
        <f t="shared" si="24"/>
        <v>9139</v>
      </c>
      <c r="K246" s="109">
        <f>IF($H246=2,$N246,Notice!$C$67)</f>
        <v>500</v>
      </c>
      <c r="L246" s="109">
        <f>IF($H246=2,0,Notice!$C$66)</f>
        <v>1000</v>
      </c>
      <c r="M246" s="110">
        <v>9139</v>
      </c>
      <c r="N246" s="110">
        <v>1000</v>
      </c>
    </row>
    <row r="247" spans="1:14">
      <c r="A247" s="16">
        <v>261</v>
      </c>
      <c r="B247" s="16">
        <f t="shared" si="29"/>
        <v>29</v>
      </c>
      <c r="C247" s="11" t="str">
        <f t="shared" si="30"/>
        <v>Amérique du Nord</v>
      </c>
      <c r="D247" s="2">
        <f t="shared" si="30"/>
        <v>0</v>
      </c>
      <c r="E247" s="16">
        <f t="shared" si="31"/>
        <v>8</v>
      </c>
      <c r="F247" s="16" t="str">
        <f t="shared" si="25"/>
        <v>États-Unis</v>
      </c>
      <c r="G247" s="16">
        <f t="shared" si="26"/>
        <v>0</v>
      </c>
      <c r="H247" s="16">
        <f t="shared" si="27"/>
        <v>0</v>
      </c>
      <c r="I247" s="16" t="str">
        <f t="shared" si="28"/>
        <v>Amérique du NordÉtats-Unis</v>
      </c>
      <c r="J247" s="109">
        <f t="shared" si="24"/>
        <v>0</v>
      </c>
      <c r="K247" s="109">
        <f>IF($H247=2,$N247,Notice!$C$67)</f>
        <v>500</v>
      </c>
      <c r="L247" s="109">
        <f>IF($H247=2,0,Notice!$C$66)</f>
        <v>1000</v>
      </c>
      <c r="M247" s="110">
        <v>0</v>
      </c>
      <c r="N247" s="110">
        <v>0</v>
      </c>
    </row>
    <row r="248" spans="1:14">
      <c r="A248" s="16">
        <v>262</v>
      </c>
      <c r="B248" s="16">
        <f t="shared" si="29"/>
        <v>30</v>
      </c>
      <c r="C248" s="11" t="str">
        <f t="shared" si="30"/>
        <v>Amérique du Sud</v>
      </c>
      <c r="D248" s="2">
        <f t="shared" si="30"/>
        <v>0</v>
      </c>
      <c r="E248" s="16">
        <f t="shared" si="31"/>
        <v>8</v>
      </c>
      <c r="F248" s="16" t="str">
        <f t="shared" si="25"/>
        <v>États-Unis</v>
      </c>
      <c r="G248" s="16">
        <f t="shared" si="26"/>
        <v>0</v>
      </c>
      <c r="H248" s="16">
        <f t="shared" si="27"/>
        <v>0</v>
      </c>
      <c r="I248" s="16" t="str">
        <f t="shared" si="28"/>
        <v>Amérique du SudÉtats-Unis</v>
      </c>
      <c r="J248" s="109">
        <f t="shared" si="24"/>
        <v>9777</v>
      </c>
      <c r="K248" s="109">
        <f>IF($H248=2,$N248,Notice!$C$67)</f>
        <v>500</v>
      </c>
      <c r="L248" s="109">
        <f>IF($H248=2,0,Notice!$C$66)</f>
        <v>1000</v>
      </c>
      <c r="M248" s="110">
        <v>9777</v>
      </c>
      <c r="N248" s="110">
        <v>1000</v>
      </c>
    </row>
    <row r="249" spans="1:14">
      <c r="A249" s="16">
        <v>263</v>
      </c>
      <c r="B249" s="16">
        <f t="shared" si="29"/>
        <v>31</v>
      </c>
      <c r="C249" s="11" t="str">
        <f t="shared" si="30"/>
        <v>CC du Golfe</v>
      </c>
      <c r="D249" s="2">
        <f t="shared" si="30"/>
        <v>0</v>
      </c>
      <c r="E249" s="16">
        <f t="shared" si="31"/>
        <v>8</v>
      </c>
      <c r="F249" s="16" t="str">
        <f t="shared" si="25"/>
        <v>États-Unis</v>
      </c>
      <c r="G249" s="16">
        <f t="shared" si="26"/>
        <v>0</v>
      </c>
      <c r="H249" s="16">
        <f t="shared" si="27"/>
        <v>0</v>
      </c>
      <c r="I249" s="16" t="str">
        <f t="shared" si="28"/>
        <v>CC du GolfeÉtats-Unis</v>
      </c>
      <c r="J249" s="109">
        <f t="shared" si="24"/>
        <v>14233</v>
      </c>
      <c r="K249" s="109">
        <f>IF($H249=2,$N249,Notice!$C$67)</f>
        <v>500</v>
      </c>
      <c r="L249" s="109">
        <f>IF($H249=2,0,Notice!$C$66)</f>
        <v>1000</v>
      </c>
      <c r="M249" s="110">
        <v>14233</v>
      </c>
      <c r="N249" s="110">
        <v>1000</v>
      </c>
    </row>
    <row r="250" spans="1:14">
      <c r="A250" s="16">
        <v>264</v>
      </c>
      <c r="B250" s="16">
        <f t="shared" si="29"/>
        <v>32</v>
      </c>
      <c r="C250" s="11" t="str">
        <f t="shared" si="30"/>
        <v>Autre</v>
      </c>
      <c r="D250" s="2">
        <f t="shared" si="30"/>
        <v>0</v>
      </c>
      <c r="E250" s="16">
        <f t="shared" si="31"/>
        <v>8</v>
      </c>
      <c r="F250" s="16" t="str">
        <f t="shared" si="25"/>
        <v>États-Unis</v>
      </c>
      <c r="G250" s="16">
        <f t="shared" si="26"/>
        <v>0</v>
      </c>
      <c r="H250" s="16">
        <f t="shared" si="27"/>
        <v>0</v>
      </c>
      <c r="I250" s="16" t="str">
        <f t="shared" si="28"/>
        <v>AutreÉtats-Unis</v>
      </c>
      <c r="J250" s="109">
        <f t="shared" si="24"/>
        <v>24000</v>
      </c>
      <c r="K250" s="109">
        <f>IF($H250=2,$N250,Notice!$C$67)</f>
        <v>500</v>
      </c>
      <c r="L250" s="109">
        <f>IF($H250=2,0,Notice!$C$66)</f>
        <v>1000</v>
      </c>
      <c r="M250" s="110">
        <v>24000</v>
      </c>
      <c r="N250" s="110">
        <v>1000</v>
      </c>
    </row>
    <row r="251" spans="1:14">
      <c r="A251" s="16">
        <v>265</v>
      </c>
      <c r="B251" s="16">
        <f t="shared" si="29"/>
        <v>33</v>
      </c>
      <c r="C251" s="11" t="str">
        <f t="shared" si="30"/>
        <v>Autres pays d’Amérique</v>
      </c>
      <c r="D251" s="2">
        <f t="shared" si="30"/>
        <v>0</v>
      </c>
      <c r="E251" s="16">
        <f t="shared" si="31"/>
        <v>8</v>
      </c>
      <c r="F251" s="16" t="str">
        <f t="shared" si="25"/>
        <v>États-Unis</v>
      </c>
      <c r="G251" s="16">
        <f t="shared" si="26"/>
        <v>0</v>
      </c>
      <c r="H251" s="16">
        <f t="shared" si="27"/>
        <v>0</v>
      </c>
      <c r="I251" s="16" t="str">
        <f t="shared" si="28"/>
        <v>Autres pays d’AmériqueÉtats-Unis</v>
      </c>
      <c r="J251" s="109">
        <f t="shared" si="24"/>
        <v>2719</v>
      </c>
      <c r="K251" s="109">
        <f>IF($H251=2,$N251,Notice!$C$67)</f>
        <v>500</v>
      </c>
      <c r="L251" s="109">
        <f>IF($H251=2,0,Notice!$C$66)</f>
        <v>1000</v>
      </c>
      <c r="M251" s="110">
        <v>2719</v>
      </c>
      <c r="N251" s="110">
        <v>5456.0146484375</v>
      </c>
    </row>
    <row r="252" spans="1:14">
      <c r="A252" s="16">
        <v>266</v>
      </c>
      <c r="B252" s="16">
        <f t="shared" si="29"/>
        <v>1</v>
      </c>
      <c r="C252" s="11" t="str">
        <f t="shared" si="30"/>
        <v>Allemagne</v>
      </c>
      <c r="D252" s="2">
        <f t="shared" si="30"/>
        <v>1</v>
      </c>
      <c r="E252" s="16">
        <f t="shared" si="31"/>
        <v>9</v>
      </c>
      <c r="F252" s="16" t="str">
        <f t="shared" si="25"/>
        <v>Finlande</v>
      </c>
      <c r="G252" s="16">
        <f t="shared" si="26"/>
        <v>1</v>
      </c>
      <c r="H252" s="16">
        <f t="shared" si="27"/>
        <v>2</v>
      </c>
      <c r="I252" s="16" t="str">
        <f t="shared" si="28"/>
        <v>AllemagneFinlande</v>
      </c>
      <c r="J252" s="109">
        <f t="shared" si="24"/>
        <v>0</v>
      </c>
      <c r="K252" s="109">
        <f>IF($H252=2,$N252,Notice!$C$67)</f>
        <v>2841.035888671875</v>
      </c>
      <c r="L252" s="109">
        <f>IF($H252=2,0,Notice!$C$66)</f>
        <v>0</v>
      </c>
      <c r="M252" s="110">
        <v>1647</v>
      </c>
      <c r="N252" s="110">
        <v>2841.035888671875</v>
      </c>
    </row>
    <row r="253" spans="1:14">
      <c r="A253" s="16">
        <v>267</v>
      </c>
      <c r="B253" s="16">
        <f t="shared" si="29"/>
        <v>2</v>
      </c>
      <c r="C253" s="11" t="str">
        <f t="shared" si="30"/>
        <v>Autriche</v>
      </c>
      <c r="D253" s="2">
        <f t="shared" si="30"/>
        <v>1</v>
      </c>
      <c r="E253" s="16">
        <f t="shared" si="31"/>
        <v>9</v>
      </c>
      <c r="F253" s="16" t="str">
        <f t="shared" si="25"/>
        <v>Finlande</v>
      </c>
      <c r="G253" s="16">
        <f t="shared" si="26"/>
        <v>1</v>
      </c>
      <c r="H253" s="16">
        <f t="shared" si="27"/>
        <v>2</v>
      </c>
      <c r="I253" s="16" t="str">
        <f t="shared" si="28"/>
        <v>AutricheFinlande</v>
      </c>
      <c r="J253" s="109">
        <f t="shared" si="24"/>
        <v>0</v>
      </c>
      <c r="K253" s="109">
        <f>IF($H253=2,$N253,Notice!$C$67)</f>
        <v>3516.1279296875</v>
      </c>
      <c r="L253" s="109">
        <f>IF($H253=2,0,Notice!$C$66)</f>
        <v>0</v>
      </c>
      <c r="M253" s="110">
        <v>7416</v>
      </c>
      <c r="N253" s="110">
        <v>3516.1279296875</v>
      </c>
    </row>
    <row r="254" spans="1:14">
      <c r="A254" s="16">
        <v>268</v>
      </c>
      <c r="B254" s="16">
        <f t="shared" si="29"/>
        <v>3</v>
      </c>
      <c r="C254" s="11" t="str">
        <f t="shared" si="30"/>
        <v>Belgique</v>
      </c>
      <c r="D254" s="2">
        <f t="shared" si="30"/>
        <v>1</v>
      </c>
      <c r="E254" s="16">
        <f t="shared" si="31"/>
        <v>9</v>
      </c>
      <c r="F254" s="16" t="str">
        <f t="shared" si="25"/>
        <v>Finlande</v>
      </c>
      <c r="G254" s="16">
        <f t="shared" si="26"/>
        <v>1</v>
      </c>
      <c r="H254" s="16">
        <f t="shared" si="27"/>
        <v>2</v>
      </c>
      <c r="I254" s="16" t="str">
        <f t="shared" si="28"/>
        <v>BelgiqueFinlande</v>
      </c>
      <c r="J254" s="109">
        <f t="shared" si="24"/>
        <v>0</v>
      </c>
      <c r="K254" s="109">
        <f>IF($H254=2,$N254,Notice!$C$67)</f>
        <v>3097.597900390625</v>
      </c>
      <c r="L254" s="109">
        <f>IF($H254=2,0,Notice!$C$66)</f>
        <v>0</v>
      </c>
      <c r="M254" s="110">
        <v>1866</v>
      </c>
      <c r="N254" s="110">
        <v>3097.597900390625</v>
      </c>
    </row>
    <row r="255" spans="1:14">
      <c r="A255" s="16">
        <v>269</v>
      </c>
      <c r="B255" s="16">
        <f t="shared" si="29"/>
        <v>4</v>
      </c>
      <c r="C255" s="11" t="str">
        <f t="shared" si="30"/>
        <v>Brésil</v>
      </c>
      <c r="D255" s="2">
        <f t="shared" si="30"/>
        <v>0</v>
      </c>
      <c r="E255" s="16">
        <f t="shared" si="31"/>
        <v>9</v>
      </c>
      <c r="F255" s="16" t="str">
        <f t="shared" si="25"/>
        <v>Finlande</v>
      </c>
      <c r="G255" s="16">
        <f t="shared" si="26"/>
        <v>1</v>
      </c>
      <c r="H255" s="16">
        <f t="shared" si="27"/>
        <v>1</v>
      </c>
      <c r="I255" s="16" t="str">
        <f t="shared" si="28"/>
        <v>BrésilFinlande</v>
      </c>
      <c r="J255" s="109">
        <f t="shared" si="24"/>
        <v>12098</v>
      </c>
      <c r="K255" s="109">
        <f>IF($H255=2,$N255,Notice!$C$67)</f>
        <v>500</v>
      </c>
      <c r="L255" s="109">
        <f>IF($H255=2,0,Notice!$C$66)</f>
        <v>1000</v>
      </c>
      <c r="M255" s="110">
        <v>12098</v>
      </c>
      <c r="N255" s="110">
        <v>1000</v>
      </c>
    </row>
    <row r="256" spans="1:14">
      <c r="A256" s="16">
        <v>270</v>
      </c>
      <c r="B256" s="16">
        <f t="shared" si="29"/>
        <v>5</v>
      </c>
      <c r="C256" s="11" t="str">
        <f t="shared" si="30"/>
        <v>Chine</v>
      </c>
      <c r="D256" s="2">
        <f t="shared" si="30"/>
        <v>0</v>
      </c>
      <c r="E256" s="16">
        <f t="shared" si="31"/>
        <v>9</v>
      </c>
      <c r="F256" s="16" t="str">
        <f t="shared" si="25"/>
        <v>Finlande</v>
      </c>
      <c r="G256" s="16">
        <f t="shared" si="26"/>
        <v>1</v>
      </c>
      <c r="H256" s="16">
        <f t="shared" si="27"/>
        <v>1</v>
      </c>
      <c r="I256" s="16" t="str">
        <f t="shared" si="28"/>
        <v>ChineFinlande</v>
      </c>
      <c r="J256" s="109">
        <f t="shared" si="24"/>
        <v>22338</v>
      </c>
      <c r="K256" s="109">
        <f>IF($H256=2,$N256,Notice!$C$67)</f>
        <v>500</v>
      </c>
      <c r="L256" s="109">
        <f>IF($H256=2,0,Notice!$C$66)</f>
        <v>1000</v>
      </c>
      <c r="M256" s="110">
        <v>22338</v>
      </c>
      <c r="N256" s="110">
        <v>1000</v>
      </c>
    </row>
    <row r="257" spans="1:14">
      <c r="A257" s="16">
        <v>271</v>
      </c>
      <c r="B257" s="16">
        <f t="shared" si="29"/>
        <v>6</v>
      </c>
      <c r="C257" s="11" t="str">
        <f t="shared" si="30"/>
        <v>Corée du Sud</v>
      </c>
      <c r="D257" s="2">
        <f t="shared" si="30"/>
        <v>0</v>
      </c>
      <c r="E257" s="16">
        <f t="shared" si="31"/>
        <v>9</v>
      </c>
      <c r="F257" s="16" t="str">
        <f t="shared" si="25"/>
        <v>Finlande</v>
      </c>
      <c r="G257" s="16">
        <f t="shared" si="26"/>
        <v>1</v>
      </c>
      <c r="H257" s="16">
        <f t="shared" si="27"/>
        <v>1</v>
      </c>
      <c r="I257" s="16" t="str">
        <f t="shared" si="28"/>
        <v>Corée du SudFinlande</v>
      </c>
      <c r="J257" s="109">
        <f t="shared" si="24"/>
        <v>22925</v>
      </c>
      <c r="K257" s="109">
        <f>IF($H257=2,$N257,Notice!$C$67)</f>
        <v>500</v>
      </c>
      <c r="L257" s="109">
        <f>IF($H257=2,0,Notice!$C$66)</f>
        <v>1000</v>
      </c>
      <c r="M257" s="110">
        <v>22925</v>
      </c>
      <c r="N257" s="110">
        <v>1000</v>
      </c>
    </row>
    <row r="258" spans="1:14">
      <c r="A258" s="16">
        <v>272</v>
      </c>
      <c r="B258" s="16">
        <f t="shared" si="29"/>
        <v>7</v>
      </c>
      <c r="C258" s="11" t="str">
        <f t="shared" si="30"/>
        <v>Espagne</v>
      </c>
      <c r="D258" s="2">
        <f t="shared" si="30"/>
        <v>1</v>
      </c>
      <c r="E258" s="16">
        <f t="shared" si="31"/>
        <v>9</v>
      </c>
      <c r="F258" s="16" t="str">
        <f t="shared" si="25"/>
        <v>Finlande</v>
      </c>
      <c r="G258" s="16">
        <f t="shared" si="26"/>
        <v>1</v>
      </c>
      <c r="H258" s="16">
        <f t="shared" si="27"/>
        <v>2</v>
      </c>
      <c r="I258" s="16" t="str">
        <f t="shared" si="28"/>
        <v>EspagneFinlande</v>
      </c>
      <c r="J258" s="109">
        <f t="shared" si="24"/>
        <v>0</v>
      </c>
      <c r="K258" s="109">
        <f>IF($H258=2,$N258,Notice!$C$67)</f>
        <v>4876.2578125</v>
      </c>
      <c r="L258" s="109">
        <f>IF($H258=2,0,Notice!$C$66)</f>
        <v>0</v>
      </c>
      <c r="M258" s="110">
        <v>4131</v>
      </c>
      <c r="N258" s="110">
        <v>4876.2578125</v>
      </c>
    </row>
    <row r="259" spans="1:14">
      <c r="A259" s="16">
        <v>273</v>
      </c>
      <c r="B259" s="16">
        <f t="shared" si="29"/>
        <v>8</v>
      </c>
      <c r="C259" s="11" t="str">
        <f t="shared" si="30"/>
        <v>États-Unis</v>
      </c>
      <c r="D259" s="2">
        <f t="shared" si="30"/>
        <v>0</v>
      </c>
      <c r="E259" s="16">
        <f t="shared" si="31"/>
        <v>9</v>
      </c>
      <c r="F259" s="16" t="str">
        <f t="shared" si="25"/>
        <v>Finlande</v>
      </c>
      <c r="G259" s="16">
        <f t="shared" si="26"/>
        <v>1</v>
      </c>
      <c r="H259" s="16">
        <f t="shared" si="27"/>
        <v>1</v>
      </c>
      <c r="I259" s="16" t="str">
        <f t="shared" si="28"/>
        <v>États-UnisFinlande</v>
      </c>
      <c r="J259" s="109">
        <f t="shared" si="24"/>
        <v>9298</v>
      </c>
      <c r="K259" s="109">
        <f>IF($H259=2,$N259,Notice!$C$67)</f>
        <v>500</v>
      </c>
      <c r="L259" s="109">
        <f>IF($H259=2,0,Notice!$C$66)</f>
        <v>1000</v>
      </c>
      <c r="M259" s="110">
        <v>9298</v>
      </c>
      <c r="N259" s="110">
        <v>1000</v>
      </c>
    </row>
    <row r="260" spans="1:14">
      <c r="A260" s="16">
        <v>274</v>
      </c>
      <c r="B260" s="16">
        <f t="shared" si="29"/>
        <v>9</v>
      </c>
      <c r="C260" s="11" t="str">
        <f t="shared" si="30"/>
        <v>Finlande</v>
      </c>
      <c r="D260" s="2">
        <f t="shared" si="30"/>
        <v>1</v>
      </c>
      <c r="E260" s="16">
        <f t="shared" si="31"/>
        <v>9</v>
      </c>
      <c r="F260" s="16" t="str">
        <f t="shared" si="25"/>
        <v>Finlande</v>
      </c>
      <c r="G260" s="16">
        <f t="shared" si="26"/>
        <v>1</v>
      </c>
      <c r="H260" s="16">
        <f t="shared" si="27"/>
        <v>2</v>
      </c>
      <c r="I260" s="16" t="str">
        <f t="shared" si="28"/>
        <v>FinlandeFinlande</v>
      </c>
      <c r="J260" s="109">
        <f t="shared" ref="J260:J323" si="32">IF(H260=2,0,M260)</f>
        <v>0</v>
      </c>
      <c r="K260" s="109">
        <f>IF($H260=2,$N260,Notice!$C$67)</f>
        <v>0</v>
      </c>
      <c r="L260" s="109">
        <f>IF($H260=2,0,Notice!$C$66)</f>
        <v>0</v>
      </c>
      <c r="M260" s="110">
        <v>0</v>
      </c>
      <c r="N260" s="110">
        <v>0</v>
      </c>
    </row>
    <row r="261" spans="1:14">
      <c r="A261" s="16">
        <v>275</v>
      </c>
      <c r="B261" s="16">
        <f t="shared" si="29"/>
        <v>11</v>
      </c>
      <c r="C261" s="11" t="str">
        <f t="shared" si="30"/>
        <v>France</v>
      </c>
      <c r="D261" s="2">
        <f t="shared" si="30"/>
        <v>1</v>
      </c>
      <c r="E261" s="16">
        <f t="shared" si="31"/>
        <v>9</v>
      </c>
      <c r="F261" s="16" t="str">
        <f t="shared" ref="F261:F324" si="33">LOOKUP($E261,$B$4:$B$34,C$4:C$34)</f>
        <v>Finlande</v>
      </c>
      <c r="G261" s="16">
        <f t="shared" ref="G261:G324" si="34">LOOKUP($E261,$B$4:$B$34,D$4:D$34)</f>
        <v>1</v>
      </c>
      <c r="H261" s="16">
        <f t="shared" ref="H261:H324" si="35">D261+G261</f>
        <v>2</v>
      </c>
      <c r="I261" s="16" t="str">
        <f t="shared" ref="I261:I324" si="36">C261&amp;F261</f>
        <v>FranceFinlande</v>
      </c>
      <c r="J261" s="109">
        <f t="shared" si="32"/>
        <v>0</v>
      </c>
      <c r="K261" s="109">
        <f>IF($H261=2,$N261,Notice!$C$67)</f>
        <v>3681.251708984375</v>
      </c>
      <c r="L261" s="109">
        <f>IF($H261=2,0,Notice!$C$66)</f>
        <v>0</v>
      </c>
      <c r="M261" s="110">
        <v>5203</v>
      </c>
      <c r="N261" s="110">
        <v>3681.251708984375</v>
      </c>
    </row>
    <row r="262" spans="1:14">
      <c r="A262" s="16">
        <v>276</v>
      </c>
      <c r="B262" s="16">
        <f t="shared" si="29"/>
        <v>12</v>
      </c>
      <c r="C262" s="11" t="str">
        <f t="shared" si="30"/>
        <v>Hongrie</v>
      </c>
      <c r="D262" s="2">
        <f t="shared" si="30"/>
        <v>1</v>
      </c>
      <c r="E262" s="16">
        <f t="shared" si="31"/>
        <v>9</v>
      </c>
      <c r="F262" s="16" t="str">
        <f t="shared" si="33"/>
        <v>Finlande</v>
      </c>
      <c r="G262" s="16">
        <f t="shared" si="34"/>
        <v>1</v>
      </c>
      <c r="H262" s="16">
        <f t="shared" si="35"/>
        <v>2</v>
      </c>
      <c r="I262" s="16" t="str">
        <f t="shared" si="36"/>
        <v>HongrieFinlande</v>
      </c>
      <c r="J262" s="109">
        <f t="shared" si="32"/>
        <v>0</v>
      </c>
      <c r="K262" s="109">
        <f>IF($H262=2,$N262,Notice!$C$67)</f>
        <v>3712.270263671875</v>
      </c>
      <c r="L262" s="109">
        <f>IF($H262=2,0,Notice!$C$66)</f>
        <v>0</v>
      </c>
      <c r="M262" s="110">
        <v>7416</v>
      </c>
      <c r="N262" s="110">
        <v>3712.270263671875</v>
      </c>
    </row>
    <row r="263" spans="1:14">
      <c r="A263" s="16">
        <v>277</v>
      </c>
      <c r="B263" s="16">
        <f t="shared" si="29"/>
        <v>13</v>
      </c>
      <c r="C263" s="11" t="str">
        <f t="shared" si="30"/>
        <v>Inde</v>
      </c>
      <c r="D263" s="2">
        <f t="shared" si="30"/>
        <v>0</v>
      </c>
      <c r="E263" s="16">
        <f t="shared" si="31"/>
        <v>9</v>
      </c>
      <c r="F263" s="16" t="str">
        <f t="shared" si="33"/>
        <v>Finlande</v>
      </c>
      <c r="G263" s="16">
        <f t="shared" si="34"/>
        <v>1</v>
      </c>
      <c r="H263" s="16">
        <f t="shared" si="35"/>
        <v>1</v>
      </c>
      <c r="I263" s="16" t="str">
        <f t="shared" si="36"/>
        <v>IndeFinlande</v>
      </c>
      <c r="J263" s="109">
        <f t="shared" si="32"/>
        <v>14219</v>
      </c>
      <c r="K263" s="109">
        <f>IF($H263=2,$N263,Notice!$C$67)</f>
        <v>500</v>
      </c>
      <c r="L263" s="109">
        <f>IF($H263=2,0,Notice!$C$66)</f>
        <v>1000</v>
      </c>
      <c r="M263" s="110">
        <v>14219</v>
      </c>
      <c r="N263" s="110">
        <v>1000</v>
      </c>
    </row>
    <row r="264" spans="1:14">
      <c r="A264" s="16">
        <v>278</v>
      </c>
      <c r="B264" s="16">
        <f t="shared" si="29"/>
        <v>14</v>
      </c>
      <c r="C264" s="11" t="str">
        <f t="shared" si="30"/>
        <v>Indonésie</v>
      </c>
      <c r="D264" s="2">
        <f t="shared" si="30"/>
        <v>0</v>
      </c>
      <c r="E264" s="16">
        <f t="shared" si="31"/>
        <v>9</v>
      </c>
      <c r="F264" s="16" t="str">
        <f t="shared" si="33"/>
        <v>Finlande</v>
      </c>
      <c r="G264" s="16">
        <f t="shared" si="34"/>
        <v>1</v>
      </c>
      <c r="H264" s="16">
        <f t="shared" si="35"/>
        <v>1</v>
      </c>
      <c r="I264" s="16" t="str">
        <f t="shared" si="36"/>
        <v>IndonésieFinlande</v>
      </c>
      <c r="J264" s="109">
        <f t="shared" si="32"/>
        <v>18477</v>
      </c>
      <c r="K264" s="109">
        <f>IF($H264=2,$N264,Notice!$C$67)</f>
        <v>500</v>
      </c>
      <c r="L264" s="109">
        <f>IF($H264=2,0,Notice!$C$66)</f>
        <v>1000</v>
      </c>
      <c r="M264" s="110">
        <v>18477</v>
      </c>
      <c r="N264" s="110">
        <v>1000</v>
      </c>
    </row>
    <row r="265" spans="1:14">
      <c r="A265" s="16">
        <v>279</v>
      </c>
      <c r="B265" s="16">
        <f t="shared" si="29"/>
        <v>15</v>
      </c>
      <c r="C265" s="11" t="str">
        <f t="shared" si="30"/>
        <v>Italie</v>
      </c>
      <c r="D265" s="2">
        <f t="shared" si="30"/>
        <v>1</v>
      </c>
      <c r="E265" s="16">
        <f t="shared" si="31"/>
        <v>9</v>
      </c>
      <c r="F265" s="16" t="str">
        <f t="shared" si="33"/>
        <v>Finlande</v>
      </c>
      <c r="G265" s="16">
        <f t="shared" si="34"/>
        <v>1</v>
      </c>
      <c r="H265" s="16">
        <f t="shared" si="35"/>
        <v>2</v>
      </c>
      <c r="I265" s="16" t="str">
        <f t="shared" si="36"/>
        <v>ItalieFinlande</v>
      </c>
      <c r="J265" s="109">
        <f t="shared" si="32"/>
        <v>0</v>
      </c>
      <c r="K265" s="109">
        <f>IF($H265=2,$N265,Notice!$C$67)</f>
        <v>4120.939453125</v>
      </c>
      <c r="L265" s="109">
        <f>IF($H265=2,0,Notice!$C$66)</f>
        <v>0</v>
      </c>
      <c r="M265" s="110">
        <v>5498</v>
      </c>
      <c r="N265" s="110">
        <v>4120.939453125</v>
      </c>
    </row>
    <row r="266" spans="1:14">
      <c r="A266" s="16">
        <v>280</v>
      </c>
      <c r="B266" s="16">
        <f t="shared" si="29"/>
        <v>16</v>
      </c>
      <c r="C266" s="11" t="str">
        <f t="shared" si="30"/>
        <v>Japon</v>
      </c>
      <c r="D266" s="2">
        <f t="shared" si="30"/>
        <v>0</v>
      </c>
      <c r="E266" s="16">
        <f t="shared" si="31"/>
        <v>9</v>
      </c>
      <c r="F266" s="16" t="str">
        <f t="shared" si="33"/>
        <v>Finlande</v>
      </c>
      <c r="G266" s="16">
        <f t="shared" si="34"/>
        <v>1</v>
      </c>
      <c r="H266" s="16">
        <f t="shared" si="35"/>
        <v>1</v>
      </c>
      <c r="I266" s="16" t="str">
        <f t="shared" si="36"/>
        <v>JaponFinlande</v>
      </c>
      <c r="J266" s="109">
        <f t="shared" si="32"/>
        <v>23247</v>
      </c>
      <c r="K266" s="109">
        <f>IF($H266=2,$N266,Notice!$C$67)</f>
        <v>500</v>
      </c>
      <c r="L266" s="109">
        <f>IF($H266=2,0,Notice!$C$66)</f>
        <v>1000</v>
      </c>
      <c r="M266" s="110">
        <v>23247</v>
      </c>
      <c r="N266" s="110">
        <v>1000</v>
      </c>
    </row>
    <row r="267" spans="1:14">
      <c r="A267" s="16">
        <v>281</v>
      </c>
      <c r="B267" s="16">
        <f t="shared" si="29"/>
        <v>17</v>
      </c>
      <c r="C267" s="11" t="str">
        <f t="shared" si="30"/>
        <v>Maroc</v>
      </c>
      <c r="D267" s="2">
        <f t="shared" si="30"/>
        <v>0</v>
      </c>
      <c r="E267" s="16">
        <f t="shared" si="31"/>
        <v>9</v>
      </c>
      <c r="F267" s="16" t="str">
        <f t="shared" si="33"/>
        <v>Finlande</v>
      </c>
      <c r="G267" s="16">
        <f t="shared" si="34"/>
        <v>1</v>
      </c>
      <c r="H267" s="16">
        <f t="shared" si="35"/>
        <v>1</v>
      </c>
      <c r="I267" s="16" t="str">
        <f t="shared" si="36"/>
        <v>MarocFinlande</v>
      </c>
      <c r="J267" s="109">
        <f t="shared" si="32"/>
        <v>4102</v>
      </c>
      <c r="K267" s="109">
        <f>IF($H267=2,$N267,Notice!$C$67)</f>
        <v>500</v>
      </c>
      <c r="L267" s="109">
        <f>IF($H267=2,0,Notice!$C$66)</f>
        <v>1000</v>
      </c>
      <c r="M267" s="110">
        <v>4102</v>
      </c>
      <c r="N267" s="110">
        <v>1000</v>
      </c>
    </row>
    <row r="268" spans="1:14">
      <c r="A268" s="16">
        <v>282</v>
      </c>
      <c r="B268" s="16">
        <f t="shared" si="29"/>
        <v>18</v>
      </c>
      <c r="C268" s="11" t="str">
        <f t="shared" si="30"/>
        <v>Mexique</v>
      </c>
      <c r="D268" s="2">
        <f t="shared" si="30"/>
        <v>0</v>
      </c>
      <c r="E268" s="16">
        <f t="shared" si="31"/>
        <v>9</v>
      </c>
      <c r="F268" s="16" t="str">
        <f t="shared" si="33"/>
        <v>Finlande</v>
      </c>
      <c r="G268" s="16">
        <f t="shared" si="34"/>
        <v>1</v>
      </c>
      <c r="H268" s="16">
        <f t="shared" si="35"/>
        <v>1</v>
      </c>
      <c r="I268" s="16" t="str">
        <f t="shared" si="36"/>
        <v>MexiqueFinlande</v>
      </c>
      <c r="J268" s="109">
        <f t="shared" si="32"/>
        <v>11968</v>
      </c>
      <c r="K268" s="109">
        <f>IF($H268=2,$N268,Notice!$C$67)</f>
        <v>500</v>
      </c>
      <c r="L268" s="109">
        <f>IF($H268=2,0,Notice!$C$66)</f>
        <v>1000</v>
      </c>
      <c r="M268" s="110">
        <v>11968</v>
      </c>
      <c r="N268" s="110">
        <v>1000</v>
      </c>
    </row>
    <row r="269" spans="1:14">
      <c r="A269" s="16">
        <v>283</v>
      </c>
      <c r="B269" s="16">
        <f t="shared" si="29"/>
        <v>19</v>
      </c>
      <c r="C269" s="11" t="str">
        <f t="shared" si="30"/>
        <v>Pologne</v>
      </c>
      <c r="D269" s="2">
        <f t="shared" si="30"/>
        <v>1</v>
      </c>
      <c r="E269" s="16">
        <f t="shared" si="31"/>
        <v>9</v>
      </c>
      <c r="F269" s="16" t="str">
        <f t="shared" si="33"/>
        <v>Finlande</v>
      </c>
      <c r="G269" s="16">
        <f t="shared" si="34"/>
        <v>1</v>
      </c>
      <c r="H269" s="16">
        <f t="shared" si="35"/>
        <v>2</v>
      </c>
      <c r="I269" s="16" t="str">
        <f t="shared" si="36"/>
        <v>PologneFinlande</v>
      </c>
      <c r="J269" s="109">
        <f t="shared" si="32"/>
        <v>0</v>
      </c>
      <c r="K269" s="109">
        <f>IF($H269=2,$N269,Notice!$C$67)</f>
        <v>1634.250244140625</v>
      </c>
      <c r="L269" s="109">
        <f>IF($H269=2,0,Notice!$C$66)</f>
        <v>0</v>
      </c>
      <c r="M269" s="110">
        <v>552</v>
      </c>
      <c r="N269" s="110">
        <v>1634.250244140625</v>
      </c>
    </row>
    <row r="270" spans="1:14">
      <c r="A270" s="16">
        <v>284</v>
      </c>
      <c r="B270" s="16">
        <f t="shared" si="29"/>
        <v>20</v>
      </c>
      <c r="C270" s="11" t="str">
        <f t="shared" si="30"/>
        <v>Portugal</v>
      </c>
      <c r="D270" s="2">
        <f t="shared" si="30"/>
        <v>1</v>
      </c>
      <c r="E270" s="16">
        <f t="shared" si="31"/>
        <v>9</v>
      </c>
      <c r="F270" s="16" t="str">
        <f t="shared" si="33"/>
        <v>Finlande</v>
      </c>
      <c r="G270" s="16">
        <f t="shared" si="34"/>
        <v>1</v>
      </c>
      <c r="H270" s="16">
        <f t="shared" si="35"/>
        <v>2</v>
      </c>
      <c r="I270" s="16" t="str">
        <f t="shared" si="36"/>
        <v>PortugalFinlande</v>
      </c>
      <c r="J270" s="109">
        <f t="shared" si="32"/>
        <v>0</v>
      </c>
      <c r="K270" s="109">
        <f>IF($H270=2,$N270,Notice!$C$67)</f>
        <v>4968.4658203125</v>
      </c>
      <c r="L270" s="109">
        <f>IF($H270=2,0,Notice!$C$66)</f>
        <v>0</v>
      </c>
      <c r="M270" s="110">
        <v>3469</v>
      </c>
      <c r="N270" s="110">
        <v>4968.4658203125</v>
      </c>
    </row>
    <row r="271" spans="1:14">
      <c r="A271" s="16">
        <v>285</v>
      </c>
      <c r="B271" s="16">
        <f t="shared" si="29"/>
        <v>21</v>
      </c>
      <c r="C271" s="11" t="str">
        <f t="shared" si="30"/>
        <v>République tchèque</v>
      </c>
      <c r="D271" s="2">
        <f t="shared" si="30"/>
        <v>1</v>
      </c>
      <c r="E271" s="16">
        <f t="shared" si="31"/>
        <v>9</v>
      </c>
      <c r="F271" s="16" t="str">
        <f t="shared" si="33"/>
        <v>Finlande</v>
      </c>
      <c r="G271" s="16">
        <f t="shared" si="34"/>
        <v>1</v>
      </c>
      <c r="H271" s="16">
        <f t="shared" si="35"/>
        <v>2</v>
      </c>
      <c r="I271" s="16" t="str">
        <f t="shared" si="36"/>
        <v>République tchèqueFinlande</v>
      </c>
      <c r="J271" s="109">
        <f t="shared" si="32"/>
        <v>0</v>
      </c>
      <c r="K271" s="109">
        <f>IF($H271=2,$N271,Notice!$C$67)</f>
        <v>3229.9794921875</v>
      </c>
      <c r="L271" s="109">
        <f>IF($H271=2,0,Notice!$C$66)</f>
        <v>0</v>
      </c>
      <c r="M271" s="110">
        <v>1647</v>
      </c>
      <c r="N271" s="110">
        <v>3229.9794921875</v>
      </c>
    </row>
    <row r="272" spans="1:14">
      <c r="A272" s="16">
        <v>286</v>
      </c>
      <c r="B272" s="16">
        <f t="shared" si="29"/>
        <v>22</v>
      </c>
      <c r="C272" s="11" t="str">
        <f t="shared" si="30"/>
        <v>Royaume-Uni</v>
      </c>
      <c r="D272" s="2">
        <f t="shared" si="30"/>
        <v>1</v>
      </c>
      <c r="E272" s="16">
        <f t="shared" si="31"/>
        <v>9</v>
      </c>
      <c r="F272" s="16" t="str">
        <f t="shared" si="33"/>
        <v>Finlande</v>
      </c>
      <c r="G272" s="16">
        <f t="shared" si="34"/>
        <v>1</v>
      </c>
      <c r="H272" s="16">
        <f t="shared" si="35"/>
        <v>2</v>
      </c>
      <c r="I272" s="16" t="str">
        <f t="shared" si="36"/>
        <v>Royaume-UniFinlande</v>
      </c>
      <c r="J272" s="109">
        <f t="shared" si="32"/>
        <v>0</v>
      </c>
      <c r="K272" s="109">
        <f>IF($H272=2,$N272,Notice!$C$67)</f>
        <v>3932.377685546875</v>
      </c>
      <c r="L272" s="109">
        <f>IF($H272=2,0,Notice!$C$66)</f>
        <v>0</v>
      </c>
      <c r="M272" s="110">
        <v>2049</v>
      </c>
      <c r="N272" s="110">
        <v>3932.377685546875</v>
      </c>
    </row>
    <row r="273" spans="1:14">
      <c r="A273" s="16">
        <v>287</v>
      </c>
      <c r="B273" s="16">
        <f t="shared" si="29"/>
        <v>23</v>
      </c>
      <c r="C273" s="11" t="str">
        <f t="shared" si="30"/>
        <v>Slovaquie</v>
      </c>
      <c r="D273" s="2">
        <f t="shared" si="30"/>
        <v>1</v>
      </c>
      <c r="E273" s="16">
        <f t="shared" si="31"/>
        <v>9</v>
      </c>
      <c r="F273" s="16" t="str">
        <f t="shared" si="33"/>
        <v>Finlande</v>
      </c>
      <c r="G273" s="16">
        <f t="shared" si="34"/>
        <v>1</v>
      </c>
      <c r="H273" s="16">
        <f t="shared" si="35"/>
        <v>2</v>
      </c>
      <c r="I273" s="16" t="str">
        <f t="shared" si="36"/>
        <v>SlovaquieFinlande</v>
      </c>
      <c r="J273" s="109">
        <f t="shared" si="32"/>
        <v>0</v>
      </c>
      <c r="K273" s="109">
        <f>IF($H273=2,$N273,Notice!$C$67)</f>
        <v>3587.343017578125</v>
      </c>
      <c r="L273" s="109">
        <f>IF($H273=2,0,Notice!$C$66)</f>
        <v>0</v>
      </c>
      <c r="M273" s="110">
        <v>7416</v>
      </c>
      <c r="N273" s="110">
        <v>3587.343017578125</v>
      </c>
    </row>
    <row r="274" spans="1:14">
      <c r="A274" s="16">
        <v>288</v>
      </c>
      <c r="B274" s="16">
        <f t="shared" si="29"/>
        <v>24</v>
      </c>
      <c r="C274" s="11" t="str">
        <f t="shared" si="30"/>
        <v>Slovénie</v>
      </c>
      <c r="D274" s="2">
        <f t="shared" si="30"/>
        <v>1</v>
      </c>
      <c r="E274" s="16">
        <f t="shared" si="31"/>
        <v>9</v>
      </c>
      <c r="F274" s="16" t="str">
        <f t="shared" si="33"/>
        <v>Finlande</v>
      </c>
      <c r="G274" s="16">
        <f t="shared" si="34"/>
        <v>1</v>
      </c>
      <c r="H274" s="16">
        <f t="shared" si="35"/>
        <v>2</v>
      </c>
      <c r="I274" s="16" t="str">
        <f t="shared" si="36"/>
        <v>SlovénieFinlande</v>
      </c>
      <c r="J274" s="109">
        <f t="shared" si="32"/>
        <v>0</v>
      </c>
      <c r="K274" s="109">
        <f>IF($H274=2,$N274,Notice!$C$67)</f>
        <v>3717.7958984375</v>
      </c>
      <c r="L274" s="109">
        <f>IF($H274=2,0,Notice!$C$66)</f>
        <v>0</v>
      </c>
      <c r="M274" s="110">
        <v>7416</v>
      </c>
      <c r="N274" s="110">
        <v>3717.7958984375</v>
      </c>
    </row>
    <row r="275" spans="1:14">
      <c r="A275" s="16">
        <v>289</v>
      </c>
      <c r="B275" s="16">
        <f t="shared" si="29"/>
        <v>25</v>
      </c>
      <c r="C275" s="11" t="str">
        <f t="shared" si="30"/>
        <v>Turquie</v>
      </c>
      <c r="D275" s="2">
        <f t="shared" si="30"/>
        <v>0</v>
      </c>
      <c r="E275" s="16">
        <f t="shared" si="31"/>
        <v>9</v>
      </c>
      <c r="F275" s="16" t="str">
        <f t="shared" si="33"/>
        <v>Finlande</v>
      </c>
      <c r="G275" s="16">
        <f t="shared" si="34"/>
        <v>1</v>
      </c>
      <c r="H275" s="16">
        <f t="shared" si="35"/>
        <v>1</v>
      </c>
      <c r="I275" s="16" t="str">
        <f t="shared" si="36"/>
        <v>TurquieFinlande</v>
      </c>
      <c r="J275" s="109">
        <f t="shared" si="32"/>
        <v>7353</v>
      </c>
      <c r="K275" s="109">
        <f>IF($H275=2,$N275,Notice!$C$67)</f>
        <v>500</v>
      </c>
      <c r="L275" s="109">
        <f>IF($H275=2,0,Notice!$C$66)</f>
        <v>1000</v>
      </c>
      <c r="M275" s="110">
        <v>7353</v>
      </c>
      <c r="N275" s="110">
        <v>1000</v>
      </c>
    </row>
    <row r="276" spans="1:14">
      <c r="A276" s="16">
        <v>290</v>
      </c>
      <c r="B276" s="16">
        <f t="shared" si="29"/>
        <v>26</v>
      </c>
      <c r="C276" s="11" t="str">
        <f t="shared" si="30"/>
        <v>Vietnam</v>
      </c>
      <c r="D276" s="2">
        <f t="shared" si="30"/>
        <v>0</v>
      </c>
      <c r="E276" s="16">
        <f t="shared" si="31"/>
        <v>9</v>
      </c>
      <c r="F276" s="16" t="str">
        <f t="shared" si="33"/>
        <v>Finlande</v>
      </c>
      <c r="G276" s="16">
        <f t="shared" si="34"/>
        <v>1</v>
      </c>
      <c r="H276" s="16">
        <f t="shared" si="35"/>
        <v>1</v>
      </c>
      <c r="I276" s="16" t="str">
        <f t="shared" si="36"/>
        <v>VietnamFinlande</v>
      </c>
      <c r="J276" s="109">
        <f t="shared" si="32"/>
        <v>19122</v>
      </c>
      <c r="K276" s="109">
        <f>IF($H276=2,$N276,Notice!$C$67)</f>
        <v>500</v>
      </c>
      <c r="L276" s="109">
        <f>IF($H276=2,0,Notice!$C$66)</f>
        <v>1000</v>
      </c>
      <c r="M276" s="110">
        <v>19122</v>
      </c>
      <c r="N276" s="110">
        <v>1000</v>
      </c>
    </row>
    <row r="277" spans="1:14">
      <c r="A277" s="16">
        <v>291</v>
      </c>
      <c r="B277" s="16">
        <f t="shared" si="29"/>
        <v>28</v>
      </c>
      <c r="C277" s="11" t="str">
        <f t="shared" si="30"/>
        <v>Autres pays d’Europe</v>
      </c>
      <c r="D277" s="2">
        <f t="shared" si="30"/>
        <v>1</v>
      </c>
      <c r="E277" s="16">
        <f t="shared" si="31"/>
        <v>9</v>
      </c>
      <c r="F277" s="16" t="str">
        <f t="shared" si="33"/>
        <v>Finlande</v>
      </c>
      <c r="G277" s="16">
        <f t="shared" si="34"/>
        <v>1</v>
      </c>
      <c r="H277" s="16">
        <f t="shared" si="35"/>
        <v>2</v>
      </c>
      <c r="I277" s="16" t="str">
        <f t="shared" si="36"/>
        <v>Autres pays d’EuropeFinlande</v>
      </c>
      <c r="J277" s="109">
        <f t="shared" si="32"/>
        <v>0</v>
      </c>
      <c r="K277" s="109">
        <f>IF($H277=2,$N277,Notice!$C$67)</f>
        <v>1634.250244140625</v>
      </c>
      <c r="L277" s="109">
        <f>IF($H277=2,0,Notice!$C$66)</f>
        <v>0</v>
      </c>
      <c r="M277" s="110">
        <v>552</v>
      </c>
      <c r="N277" s="110">
        <v>1634.250244140625</v>
      </c>
    </row>
    <row r="278" spans="1:14">
      <c r="A278" s="16">
        <v>292</v>
      </c>
      <c r="B278" s="16">
        <f t="shared" si="29"/>
        <v>29</v>
      </c>
      <c r="C278" s="11" t="str">
        <f t="shared" si="30"/>
        <v>Amérique du Nord</v>
      </c>
      <c r="D278" s="2">
        <f t="shared" si="30"/>
        <v>0</v>
      </c>
      <c r="E278" s="16">
        <f t="shared" si="31"/>
        <v>9</v>
      </c>
      <c r="F278" s="16" t="str">
        <f t="shared" si="33"/>
        <v>Finlande</v>
      </c>
      <c r="G278" s="16">
        <f t="shared" si="34"/>
        <v>1</v>
      </c>
      <c r="H278" s="16">
        <f t="shared" si="35"/>
        <v>1</v>
      </c>
      <c r="I278" s="16" t="str">
        <f t="shared" si="36"/>
        <v>Amérique du NordFinlande</v>
      </c>
      <c r="J278" s="109">
        <f t="shared" si="32"/>
        <v>9298</v>
      </c>
      <c r="K278" s="109">
        <f>IF($H278=2,$N278,Notice!$C$67)</f>
        <v>500</v>
      </c>
      <c r="L278" s="109">
        <f>IF($H278=2,0,Notice!$C$66)</f>
        <v>1000</v>
      </c>
      <c r="M278" s="110">
        <v>9298</v>
      </c>
      <c r="N278" s="110">
        <v>1000</v>
      </c>
    </row>
    <row r="279" spans="1:14">
      <c r="A279" s="16">
        <v>293</v>
      </c>
      <c r="B279" s="16">
        <f t="shared" si="29"/>
        <v>30</v>
      </c>
      <c r="C279" s="11" t="str">
        <f t="shared" si="30"/>
        <v>Amérique du Sud</v>
      </c>
      <c r="D279" s="2">
        <f t="shared" si="30"/>
        <v>0</v>
      </c>
      <c r="E279" s="16">
        <f t="shared" si="31"/>
        <v>9</v>
      </c>
      <c r="F279" s="16" t="str">
        <f t="shared" si="33"/>
        <v>Finlande</v>
      </c>
      <c r="G279" s="16">
        <f t="shared" si="34"/>
        <v>1</v>
      </c>
      <c r="H279" s="16">
        <f t="shared" si="35"/>
        <v>1</v>
      </c>
      <c r="I279" s="16" t="str">
        <f t="shared" si="36"/>
        <v>Amérique du SudFinlande</v>
      </c>
      <c r="J279" s="109">
        <f t="shared" si="32"/>
        <v>12098</v>
      </c>
      <c r="K279" s="109">
        <f>IF($H279=2,$N279,Notice!$C$67)</f>
        <v>500</v>
      </c>
      <c r="L279" s="109">
        <f>IF($H279=2,0,Notice!$C$66)</f>
        <v>1000</v>
      </c>
      <c r="M279" s="110">
        <v>12098</v>
      </c>
      <c r="N279" s="110">
        <v>1000</v>
      </c>
    </row>
    <row r="280" spans="1:14">
      <c r="A280" s="16">
        <v>294</v>
      </c>
      <c r="B280" s="16">
        <f t="shared" si="29"/>
        <v>31</v>
      </c>
      <c r="C280" s="11" t="str">
        <f t="shared" si="30"/>
        <v>CC du Golfe</v>
      </c>
      <c r="D280" s="2">
        <f t="shared" si="30"/>
        <v>0</v>
      </c>
      <c r="E280" s="16">
        <f t="shared" si="31"/>
        <v>9</v>
      </c>
      <c r="F280" s="16" t="str">
        <f t="shared" si="33"/>
        <v>Finlande</v>
      </c>
      <c r="G280" s="16">
        <f t="shared" si="34"/>
        <v>1</v>
      </c>
      <c r="H280" s="16">
        <f t="shared" si="35"/>
        <v>1</v>
      </c>
      <c r="I280" s="16" t="str">
        <f t="shared" si="36"/>
        <v>CC du GolfeFinlande</v>
      </c>
      <c r="J280" s="109">
        <f t="shared" si="32"/>
        <v>9699</v>
      </c>
      <c r="K280" s="109">
        <f>IF($H280=2,$N280,Notice!$C$67)</f>
        <v>500</v>
      </c>
      <c r="L280" s="109">
        <f>IF($H280=2,0,Notice!$C$66)</f>
        <v>1000</v>
      </c>
      <c r="M280" s="110">
        <v>9699</v>
      </c>
      <c r="N280" s="110">
        <v>1000</v>
      </c>
    </row>
    <row r="281" spans="1:14">
      <c r="A281" s="16">
        <v>295</v>
      </c>
      <c r="B281" s="16">
        <f t="shared" si="29"/>
        <v>32</v>
      </c>
      <c r="C281" s="11" t="str">
        <f t="shared" si="30"/>
        <v>Autre</v>
      </c>
      <c r="D281" s="2">
        <f t="shared" si="30"/>
        <v>0</v>
      </c>
      <c r="E281" s="16">
        <f t="shared" si="31"/>
        <v>9</v>
      </c>
      <c r="F281" s="16" t="str">
        <f t="shared" si="33"/>
        <v>Finlande</v>
      </c>
      <c r="G281" s="16">
        <f t="shared" si="34"/>
        <v>1</v>
      </c>
      <c r="H281" s="16">
        <f t="shared" si="35"/>
        <v>1</v>
      </c>
      <c r="I281" s="16" t="str">
        <f t="shared" si="36"/>
        <v>AutreFinlande</v>
      </c>
      <c r="J281" s="109">
        <f t="shared" si="32"/>
        <v>24000</v>
      </c>
      <c r="K281" s="109">
        <f>IF($H281=2,$N281,Notice!$C$67)</f>
        <v>500</v>
      </c>
      <c r="L281" s="109">
        <f>IF($H281=2,0,Notice!$C$66)</f>
        <v>1000</v>
      </c>
      <c r="M281" s="110">
        <v>24000</v>
      </c>
      <c r="N281" s="110">
        <v>1000</v>
      </c>
    </row>
    <row r="282" spans="1:14">
      <c r="A282" s="16">
        <v>296</v>
      </c>
      <c r="B282" s="16">
        <f t="shared" si="29"/>
        <v>33</v>
      </c>
      <c r="C282" s="11" t="str">
        <f t="shared" si="30"/>
        <v>Autres pays d’Amérique</v>
      </c>
      <c r="D282" s="2">
        <f t="shared" si="30"/>
        <v>0</v>
      </c>
      <c r="E282" s="16">
        <f t="shared" si="31"/>
        <v>9</v>
      </c>
      <c r="F282" s="16" t="str">
        <f t="shared" si="33"/>
        <v>Finlande</v>
      </c>
      <c r="G282" s="16">
        <f t="shared" si="34"/>
        <v>1</v>
      </c>
      <c r="H282" s="16">
        <f t="shared" si="35"/>
        <v>1</v>
      </c>
      <c r="I282" s="16" t="str">
        <f t="shared" si="36"/>
        <v>Autres pays d’AmériqueFinlande</v>
      </c>
      <c r="J282" s="109">
        <f t="shared" si="32"/>
        <v>8891</v>
      </c>
      <c r="K282" s="109">
        <f>IF($H282=2,$N282,Notice!$C$67)</f>
        <v>500</v>
      </c>
      <c r="L282" s="109">
        <f>IF($H282=2,0,Notice!$C$66)</f>
        <v>1000</v>
      </c>
      <c r="M282" s="110">
        <v>8891</v>
      </c>
      <c r="N282" s="110">
        <v>1000</v>
      </c>
    </row>
    <row r="283" spans="1:14">
      <c r="A283" s="16">
        <v>297</v>
      </c>
      <c r="B283" s="16">
        <f t="shared" si="29"/>
        <v>1</v>
      </c>
      <c r="C283" s="11" t="str">
        <f t="shared" si="30"/>
        <v>Allemagne</v>
      </c>
      <c r="D283" s="2">
        <f t="shared" si="30"/>
        <v>1</v>
      </c>
      <c r="E283" s="16">
        <f t="shared" si="31"/>
        <v>10</v>
      </c>
      <c r="F283" s="16" t="str">
        <f t="shared" si="33"/>
        <v>Finlande</v>
      </c>
      <c r="G283" s="16">
        <f t="shared" si="34"/>
        <v>1</v>
      </c>
      <c r="H283" s="16">
        <f t="shared" si="35"/>
        <v>2</v>
      </c>
      <c r="I283" s="16" t="str">
        <f t="shared" si="36"/>
        <v>AllemagneFinlande</v>
      </c>
      <c r="J283" s="109">
        <f t="shared" si="32"/>
        <v>0</v>
      </c>
      <c r="K283" s="109">
        <f>IF($H283=2,$N283,Notice!$C$67)</f>
        <v>2841.035888671875</v>
      </c>
      <c r="L283" s="109">
        <f>IF($H283=2,0,Notice!$C$66)</f>
        <v>0</v>
      </c>
      <c r="M283" s="110">
        <v>1647</v>
      </c>
      <c r="N283" s="110">
        <v>2841.035888671875</v>
      </c>
    </row>
    <row r="284" spans="1:14">
      <c r="A284" s="16">
        <v>298</v>
      </c>
      <c r="B284" s="16">
        <f t="shared" si="29"/>
        <v>2</v>
      </c>
      <c r="C284" s="11" t="str">
        <f t="shared" si="30"/>
        <v>Autriche</v>
      </c>
      <c r="D284" s="2">
        <f t="shared" si="30"/>
        <v>1</v>
      </c>
      <c r="E284" s="16">
        <f t="shared" si="31"/>
        <v>10</v>
      </c>
      <c r="F284" s="16" t="str">
        <f t="shared" si="33"/>
        <v>Finlande</v>
      </c>
      <c r="G284" s="16">
        <f t="shared" si="34"/>
        <v>1</v>
      </c>
      <c r="H284" s="16">
        <f t="shared" si="35"/>
        <v>2</v>
      </c>
      <c r="I284" s="16" t="str">
        <f t="shared" si="36"/>
        <v>AutricheFinlande</v>
      </c>
      <c r="J284" s="109">
        <f t="shared" si="32"/>
        <v>0</v>
      </c>
      <c r="K284" s="109">
        <f>IF($H284=2,$N284,Notice!$C$67)</f>
        <v>3516.1279296875</v>
      </c>
      <c r="L284" s="109">
        <f>IF($H284=2,0,Notice!$C$66)</f>
        <v>0</v>
      </c>
      <c r="M284" s="110">
        <v>7416</v>
      </c>
      <c r="N284" s="110">
        <v>3516.1279296875</v>
      </c>
    </row>
    <row r="285" spans="1:14">
      <c r="A285" s="16">
        <v>300</v>
      </c>
      <c r="B285" s="16">
        <f t="shared" si="29"/>
        <v>3</v>
      </c>
      <c r="C285" s="11" t="str">
        <f t="shared" si="30"/>
        <v>Belgique</v>
      </c>
      <c r="D285" s="2">
        <f t="shared" si="30"/>
        <v>1</v>
      </c>
      <c r="E285" s="16">
        <f t="shared" si="31"/>
        <v>10</v>
      </c>
      <c r="F285" s="16" t="str">
        <f t="shared" si="33"/>
        <v>Finlande</v>
      </c>
      <c r="G285" s="16">
        <f t="shared" si="34"/>
        <v>1</v>
      </c>
      <c r="H285" s="16">
        <f t="shared" si="35"/>
        <v>2</v>
      </c>
      <c r="I285" s="16" t="str">
        <f t="shared" si="36"/>
        <v>BelgiqueFinlande</v>
      </c>
      <c r="J285" s="109">
        <f t="shared" si="32"/>
        <v>0</v>
      </c>
      <c r="K285" s="109">
        <f>IF($H285=2,$N285,Notice!$C$67)</f>
        <v>3097.597900390625</v>
      </c>
      <c r="L285" s="109">
        <f>IF($H285=2,0,Notice!$C$66)</f>
        <v>0</v>
      </c>
      <c r="M285" s="110">
        <v>1866</v>
      </c>
      <c r="N285" s="110">
        <v>3097.597900390625</v>
      </c>
    </row>
    <row r="286" spans="1:14">
      <c r="A286" s="16">
        <v>301</v>
      </c>
      <c r="B286" s="16">
        <f t="shared" si="29"/>
        <v>4</v>
      </c>
      <c r="C286" s="11" t="str">
        <f t="shared" si="30"/>
        <v>Brésil</v>
      </c>
      <c r="D286" s="2">
        <f t="shared" si="30"/>
        <v>0</v>
      </c>
      <c r="E286" s="16">
        <f t="shared" si="31"/>
        <v>10</v>
      </c>
      <c r="F286" s="16" t="str">
        <f t="shared" si="33"/>
        <v>Finlande</v>
      </c>
      <c r="G286" s="16">
        <f t="shared" si="34"/>
        <v>1</v>
      </c>
      <c r="H286" s="16">
        <f t="shared" si="35"/>
        <v>1</v>
      </c>
      <c r="I286" s="16" t="str">
        <f t="shared" si="36"/>
        <v>BrésilFinlande</v>
      </c>
      <c r="J286" s="109">
        <f t="shared" si="32"/>
        <v>12098</v>
      </c>
      <c r="K286" s="109">
        <f>IF($H286=2,$N286,Notice!$C$67)</f>
        <v>500</v>
      </c>
      <c r="L286" s="109">
        <f>IF($H286=2,0,Notice!$C$66)</f>
        <v>1000</v>
      </c>
      <c r="M286" s="110">
        <v>12098</v>
      </c>
      <c r="N286" s="110">
        <v>1000</v>
      </c>
    </row>
    <row r="287" spans="1:14">
      <c r="A287" s="16">
        <v>302</v>
      </c>
      <c r="B287" s="16">
        <f t="shared" si="29"/>
        <v>5</v>
      </c>
      <c r="C287" s="11" t="str">
        <f t="shared" si="30"/>
        <v>Chine</v>
      </c>
      <c r="D287" s="2">
        <f t="shared" si="30"/>
        <v>0</v>
      </c>
      <c r="E287" s="16">
        <f t="shared" si="31"/>
        <v>10</v>
      </c>
      <c r="F287" s="16" t="str">
        <f t="shared" si="33"/>
        <v>Finlande</v>
      </c>
      <c r="G287" s="16">
        <f t="shared" si="34"/>
        <v>1</v>
      </c>
      <c r="H287" s="16">
        <f t="shared" si="35"/>
        <v>1</v>
      </c>
      <c r="I287" s="16" t="str">
        <f t="shared" si="36"/>
        <v>ChineFinlande</v>
      </c>
      <c r="J287" s="109">
        <f t="shared" si="32"/>
        <v>22338</v>
      </c>
      <c r="K287" s="109">
        <f>IF($H287=2,$N287,Notice!$C$67)</f>
        <v>500</v>
      </c>
      <c r="L287" s="109">
        <f>IF($H287=2,0,Notice!$C$66)</f>
        <v>1000</v>
      </c>
      <c r="M287" s="110">
        <v>22338</v>
      </c>
      <c r="N287" s="110">
        <v>1000</v>
      </c>
    </row>
    <row r="288" spans="1:14">
      <c r="A288" s="16">
        <v>303</v>
      </c>
      <c r="B288" s="16">
        <f t="shared" si="29"/>
        <v>6</v>
      </c>
      <c r="C288" s="11" t="str">
        <f t="shared" si="30"/>
        <v>Corée du Sud</v>
      </c>
      <c r="D288" s="2">
        <f t="shared" si="30"/>
        <v>0</v>
      </c>
      <c r="E288" s="16">
        <f t="shared" si="31"/>
        <v>10</v>
      </c>
      <c r="F288" s="16" t="str">
        <f t="shared" si="33"/>
        <v>Finlande</v>
      </c>
      <c r="G288" s="16">
        <f t="shared" si="34"/>
        <v>1</v>
      </c>
      <c r="H288" s="16">
        <f t="shared" si="35"/>
        <v>1</v>
      </c>
      <c r="I288" s="16" t="str">
        <f t="shared" si="36"/>
        <v>Corée du SudFinlande</v>
      </c>
      <c r="J288" s="109">
        <f t="shared" si="32"/>
        <v>22925</v>
      </c>
      <c r="K288" s="109">
        <f>IF($H288=2,$N288,Notice!$C$67)</f>
        <v>500</v>
      </c>
      <c r="L288" s="109">
        <f>IF($H288=2,0,Notice!$C$66)</f>
        <v>1000</v>
      </c>
      <c r="M288" s="110">
        <v>22925</v>
      </c>
      <c r="N288" s="110">
        <v>1000</v>
      </c>
    </row>
    <row r="289" spans="1:14">
      <c r="A289" s="16">
        <v>304</v>
      </c>
      <c r="B289" s="16">
        <f t="shared" si="29"/>
        <v>7</v>
      </c>
      <c r="C289" s="11" t="str">
        <f t="shared" si="30"/>
        <v>Espagne</v>
      </c>
      <c r="D289" s="2">
        <f t="shared" si="30"/>
        <v>1</v>
      </c>
      <c r="E289" s="16">
        <f t="shared" si="31"/>
        <v>10</v>
      </c>
      <c r="F289" s="16" t="str">
        <f t="shared" si="33"/>
        <v>Finlande</v>
      </c>
      <c r="G289" s="16">
        <f t="shared" si="34"/>
        <v>1</v>
      </c>
      <c r="H289" s="16">
        <f t="shared" si="35"/>
        <v>2</v>
      </c>
      <c r="I289" s="16" t="str">
        <f t="shared" si="36"/>
        <v>EspagneFinlande</v>
      </c>
      <c r="J289" s="109">
        <f t="shared" si="32"/>
        <v>0</v>
      </c>
      <c r="K289" s="109">
        <f>IF($H289=2,$N289,Notice!$C$67)</f>
        <v>4876.2578125</v>
      </c>
      <c r="L289" s="109">
        <f>IF($H289=2,0,Notice!$C$66)</f>
        <v>0</v>
      </c>
      <c r="M289" s="110">
        <v>4131</v>
      </c>
      <c r="N289" s="110">
        <v>4876.2578125</v>
      </c>
    </row>
    <row r="290" spans="1:14">
      <c r="A290" s="16">
        <v>305</v>
      </c>
      <c r="B290" s="16">
        <f t="shared" si="29"/>
        <v>8</v>
      </c>
      <c r="C290" s="11" t="str">
        <f t="shared" si="30"/>
        <v>États-Unis</v>
      </c>
      <c r="D290" s="2">
        <f t="shared" si="30"/>
        <v>0</v>
      </c>
      <c r="E290" s="16">
        <f t="shared" si="31"/>
        <v>10</v>
      </c>
      <c r="F290" s="16" t="str">
        <f t="shared" si="33"/>
        <v>Finlande</v>
      </c>
      <c r="G290" s="16">
        <f t="shared" si="34"/>
        <v>1</v>
      </c>
      <c r="H290" s="16">
        <f t="shared" si="35"/>
        <v>1</v>
      </c>
      <c r="I290" s="16" t="str">
        <f t="shared" si="36"/>
        <v>États-UnisFinlande</v>
      </c>
      <c r="J290" s="109">
        <f t="shared" si="32"/>
        <v>9298</v>
      </c>
      <c r="K290" s="109">
        <f>IF($H290=2,$N290,Notice!$C$67)</f>
        <v>500</v>
      </c>
      <c r="L290" s="109">
        <f>IF($H290=2,0,Notice!$C$66)</f>
        <v>1000</v>
      </c>
      <c r="M290" s="110">
        <v>9298</v>
      </c>
      <c r="N290" s="110">
        <v>1000</v>
      </c>
    </row>
    <row r="291" spans="1:14">
      <c r="A291" s="16">
        <v>306</v>
      </c>
      <c r="B291" s="16">
        <f t="shared" si="29"/>
        <v>9</v>
      </c>
      <c r="C291" s="11" t="str">
        <f t="shared" si="30"/>
        <v>Finlande</v>
      </c>
      <c r="D291" s="2">
        <f t="shared" si="30"/>
        <v>1</v>
      </c>
      <c r="E291" s="16">
        <f t="shared" si="31"/>
        <v>10</v>
      </c>
      <c r="F291" s="16" t="str">
        <f t="shared" si="33"/>
        <v>Finlande</v>
      </c>
      <c r="G291" s="16">
        <f t="shared" si="34"/>
        <v>1</v>
      </c>
      <c r="H291" s="16">
        <f t="shared" si="35"/>
        <v>2</v>
      </c>
      <c r="I291" s="16" t="str">
        <f t="shared" si="36"/>
        <v>FinlandeFinlande</v>
      </c>
      <c r="J291" s="109">
        <f t="shared" si="32"/>
        <v>0</v>
      </c>
      <c r="K291" s="109">
        <f>IF($H291=2,$N291,Notice!$C$67)</f>
        <v>0</v>
      </c>
      <c r="L291" s="109">
        <f>IF($H291=2,0,Notice!$C$66)</f>
        <v>0</v>
      </c>
      <c r="M291" s="110">
        <v>0</v>
      </c>
      <c r="N291" s="110">
        <v>0</v>
      </c>
    </row>
    <row r="292" spans="1:14">
      <c r="A292" s="16">
        <v>307</v>
      </c>
      <c r="B292" s="16">
        <f t="shared" ref="B292:B355" si="37">B261</f>
        <v>11</v>
      </c>
      <c r="C292" s="11" t="str">
        <f t="shared" ref="C292:D355" si="38">LOOKUP($B292,$B$4:$B$34,C$4:C$34)</f>
        <v>France</v>
      </c>
      <c r="D292" s="2">
        <f t="shared" si="38"/>
        <v>1</v>
      </c>
      <c r="E292" s="16">
        <f t="shared" ref="E292:E355" si="39">E261+1</f>
        <v>10</v>
      </c>
      <c r="F292" s="16" t="str">
        <f t="shared" si="33"/>
        <v>Finlande</v>
      </c>
      <c r="G292" s="16">
        <f t="shared" si="34"/>
        <v>1</v>
      </c>
      <c r="H292" s="16">
        <f t="shared" si="35"/>
        <v>2</v>
      </c>
      <c r="I292" s="16" t="str">
        <f t="shared" si="36"/>
        <v>FranceFinlande</v>
      </c>
      <c r="J292" s="109">
        <f t="shared" si="32"/>
        <v>0</v>
      </c>
      <c r="K292" s="109">
        <f>IF($H292=2,$N292,Notice!$C$67)</f>
        <v>3681.251708984375</v>
      </c>
      <c r="L292" s="109">
        <f>IF($H292=2,0,Notice!$C$66)</f>
        <v>0</v>
      </c>
      <c r="M292" s="110">
        <v>5203</v>
      </c>
      <c r="N292" s="110">
        <v>3681.251708984375</v>
      </c>
    </row>
    <row r="293" spans="1:14">
      <c r="A293" s="16">
        <v>308</v>
      </c>
      <c r="B293" s="16">
        <f t="shared" si="37"/>
        <v>12</v>
      </c>
      <c r="C293" s="11" t="str">
        <f t="shared" si="38"/>
        <v>Hongrie</v>
      </c>
      <c r="D293" s="2">
        <f t="shared" si="38"/>
        <v>1</v>
      </c>
      <c r="E293" s="16">
        <f t="shared" si="39"/>
        <v>10</v>
      </c>
      <c r="F293" s="16" t="str">
        <f t="shared" si="33"/>
        <v>Finlande</v>
      </c>
      <c r="G293" s="16">
        <f t="shared" si="34"/>
        <v>1</v>
      </c>
      <c r="H293" s="16">
        <f t="shared" si="35"/>
        <v>2</v>
      </c>
      <c r="I293" s="16" t="str">
        <f t="shared" si="36"/>
        <v>HongrieFinlande</v>
      </c>
      <c r="J293" s="109">
        <f t="shared" si="32"/>
        <v>0</v>
      </c>
      <c r="K293" s="109">
        <f>IF($H293=2,$N293,Notice!$C$67)</f>
        <v>3712.270263671875</v>
      </c>
      <c r="L293" s="109">
        <f>IF($H293=2,0,Notice!$C$66)</f>
        <v>0</v>
      </c>
      <c r="M293" s="110">
        <v>7416</v>
      </c>
      <c r="N293" s="110">
        <v>3712.270263671875</v>
      </c>
    </row>
    <row r="294" spans="1:14">
      <c r="A294" s="16">
        <v>309</v>
      </c>
      <c r="B294" s="16">
        <f t="shared" si="37"/>
        <v>13</v>
      </c>
      <c r="C294" s="11" t="str">
        <f t="shared" si="38"/>
        <v>Inde</v>
      </c>
      <c r="D294" s="2">
        <f t="shared" si="38"/>
        <v>0</v>
      </c>
      <c r="E294" s="16">
        <f t="shared" si="39"/>
        <v>10</v>
      </c>
      <c r="F294" s="16" t="str">
        <f t="shared" si="33"/>
        <v>Finlande</v>
      </c>
      <c r="G294" s="16">
        <f t="shared" si="34"/>
        <v>1</v>
      </c>
      <c r="H294" s="16">
        <f t="shared" si="35"/>
        <v>1</v>
      </c>
      <c r="I294" s="16" t="str">
        <f t="shared" si="36"/>
        <v>IndeFinlande</v>
      </c>
      <c r="J294" s="109">
        <f t="shared" si="32"/>
        <v>14219</v>
      </c>
      <c r="K294" s="109">
        <f>IF($H294=2,$N294,Notice!$C$67)</f>
        <v>500</v>
      </c>
      <c r="L294" s="109">
        <f>IF($H294=2,0,Notice!$C$66)</f>
        <v>1000</v>
      </c>
      <c r="M294" s="110">
        <v>14219</v>
      </c>
      <c r="N294" s="110">
        <v>1000</v>
      </c>
    </row>
    <row r="295" spans="1:14">
      <c r="A295" s="16">
        <v>310</v>
      </c>
      <c r="B295" s="16">
        <f t="shared" si="37"/>
        <v>14</v>
      </c>
      <c r="C295" s="11" t="str">
        <f t="shared" si="38"/>
        <v>Indonésie</v>
      </c>
      <c r="D295" s="2">
        <f t="shared" si="38"/>
        <v>0</v>
      </c>
      <c r="E295" s="16">
        <f t="shared" si="39"/>
        <v>10</v>
      </c>
      <c r="F295" s="16" t="str">
        <f t="shared" si="33"/>
        <v>Finlande</v>
      </c>
      <c r="G295" s="16">
        <f t="shared" si="34"/>
        <v>1</v>
      </c>
      <c r="H295" s="16">
        <f t="shared" si="35"/>
        <v>1</v>
      </c>
      <c r="I295" s="16" t="str">
        <f t="shared" si="36"/>
        <v>IndonésieFinlande</v>
      </c>
      <c r="J295" s="109">
        <f t="shared" si="32"/>
        <v>18477</v>
      </c>
      <c r="K295" s="109">
        <f>IF($H295=2,$N295,Notice!$C$67)</f>
        <v>500</v>
      </c>
      <c r="L295" s="109">
        <f>IF($H295=2,0,Notice!$C$66)</f>
        <v>1000</v>
      </c>
      <c r="M295" s="110">
        <v>18477</v>
      </c>
      <c r="N295" s="110">
        <v>1000</v>
      </c>
    </row>
    <row r="296" spans="1:14">
      <c r="A296" s="16">
        <v>312</v>
      </c>
      <c r="B296" s="16">
        <f t="shared" si="37"/>
        <v>15</v>
      </c>
      <c r="C296" s="11" t="str">
        <f t="shared" si="38"/>
        <v>Italie</v>
      </c>
      <c r="D296" s="2">
        <f t="shared" si="38"/>
        <v>1</v>
      </c>
      <c r="E296" s="16">
        <f t="shared" si="39"/>
        <v>10</v>
      </c>
      <c r="F296" s="16" t="str">
        <f t="shared" si="33"/>
        <v>Finlande</v>
      </c>
      <c r="G296" s="16">
        <f t="shared" si="34"/>
        <v>1</v>
      </c>
      <c r="H296" s="16">
        <f t="shared" si="35"/>
        <v>2</v>
      </c>
      <c r="I296" s="16" t="str">
        <f t="shared" si="36"/>
        <v>ItalieFinlande</v>
      </c>
      <c r="J296" s="109">
        <f t="shared" si="32"/>
        <v>0</v>
      </c>
      <c r="K296" s="109">
        <f>IF($H296=2,$N296,Notice!$C$67)</f>
        <v>4120.939453125</v>
      </c>
      <c r="L296" s="109">
        <f>IF($H296=2,0,Notice!$C$66)</f>
        <v>0</v>
      </c>
      <c r="M296" s="110">
        <v>5498</v>
      </c>
      <c r="N296" s="110">
        <v>4120.939453125</v>
      </c>
    </row>
    <row r="297" spans="1:14">
      <c r="A297" s="16">
        <v>313</v>
      </c>
      <c r="B297" s="16">
        <f t="shared" si="37"/>
        <v>16</v>
      </c>
      <c r="C297" s="11" t="str">
        <f t="shared" si="38"/>
        <v>Japon</v>
      </c>
      <c r="D297" s="2">
        <f t="shared" si="38"/>
        <v>0</v>
      </c>
      <c r="E297" s="16">
        <f t="shared" si="39"/>
        <v>10</v>
      </c>
      <c r="F297" s="16" t="str">
        <f t="shared" si="33"/>
        <v>Finlande</v>
      </c>
      <c r="G297" s="16">
        <f t="shared" si="34"/>
        <v>1</v>
      </c>
      <c r="H297" s="16">
        <f t="shared" si="35"/>
        <v>1</v>
      </c>
      <c r="I297" s="16" t="str">
        <f t="shared" si="36"/>
        <v>JaponFinlande</v>
      </c>
      <c r="J297" s="109">
        <f t="shared" si="32"/>
        <v>23247</v>
      </c>
      <c r="K297" s="109">
        <f>IF($H297=2,$N297,Notice!$C$67)</f>
        <v>500</v>
      </c>
      <c r="L297" s="109">
        <f>IF($H297=2,0,Notice!$C$66)</f>
        <v>1000</v>
      </c>
      <c r="M297" s="110">
        <v>23247</v>
      </c>
      <c r="N297" s="110">
        <v>1000</v>
      </c>
    </row>
    <row r="298" spans="1:14">
      <c r="A298" s="16">
        <v>314</v>
      </c>
      <c r="B298" s="16">
        <f t="shared" si="37"/>
        <v>17</v>
      </c>
      <c r="C298" s="11" t="str">
        <f t="shared" si="38"/>
        <v>Maroc</v>
      </c>
      <c r="D298" s="2">
        <f t="shared" si="38"/>
        <v>0</v>
      </c>
      <c r="E298" s="16">
        <f t="shared" si="39"/>
        <v>10</v>
      </c>
      <c r="F298" s="16" t="str">
        <f t="shared" si="33"/>
        <v>Finlande</v>
      </c>
      <c r="G298" s="16">
        <f t="shared" si="34"/>
        <v>1</v>
      </c>
      <c r="H298" s="16">
        <f t="shared" si="35"/>
        <v>1</v>
      </c>
      <c r="I298" s="16" t="str">
        <f t="shared" si="36"/>
        <v>MarocFinlande</v>
      </c>
      <c r="J298" s="109">
        <f t="shared" si="32"/>
        <v>4102</v>
      </c>
      <c r="K298" s="109">
        <f>IF($H298=2,$N298,Notice!$C$67)</f>
        <v>500</v>
      </c>
      <c r="L298" s="109">
        <f>IF($H298=2,0,Notice!$C$66)</f>
        <v>1000</v>
      </c>
      <c r="M298" s="110">
        <v>4102</v>
      </c>
      <c r="N298" s="110">
        <v>1000</v>
      </c>
    </row>
    <row r="299" spans="1:14">
      <c r="A299" s="16">
        <v>315</v>
      </c>
      <c r="B299" s="16">
        <f t="shared" si="37"/>
        <v>18</v>
      </c>
      <c r="C299" s="11" t="str">
        <f t="shared" si="38"/>
        <v>Mexique</v>
      </c>
      <c r="D299" s="2">
        <f t="shared" si="38"/>
        <v>0</v>
      </c>
      <c r="E299" s="16">
        <f t="shared" si="39"/>
        <v>10</v>
      </c>
      <c r="F299" s="16" t="str">
        <f t="shared" si="33"/>
        <v>Finlande</v>
      </c>
      <c r="G299" s="16">
        <f t="shared" si="34"/>
        <v>1</v>
      </c>
      <c r="H299" s="16">
        <f t="shared" si="35"/>
        <v>1</v>
      </c>
      <c r="I299" s="16" t="str">
        <f t="shared" si="36"/>
        <v>MexiqueFinlande</v>
      </c>
      <c r="J299" s="109">
        <f t="shared" si="32"/>
        <v>11968</v>
      </c>
      <c r="K299" s="109">
        <f>IF($H299=2,$N299,Notice!$C$67)</f>
        <v>500</v>
      </c>
      <c r="L299" s="109">
        <f>IF($H299=2,0,Notice!$C$66)</f>
        <v>1000</v>
      </c>
      <c r="M299" s="110">
        <v>11968</v>
      </c>
      <c r="N299" s="110">
        <v>1000</v>
      </c>
    </row>
    <row r="300" spans="1:14">
      <c r="A300" s="16">
        <v>316</v>
      </c>
      <c r="B300" s="16">
        <f t="shared" si="37"/>
        <v>19</v>
      </c>
      <c r="C300" s="11" t="str">
        <f t="shared" si="38"/>
        <v>Pologne</v>
      </c>
      <c r="D300" s="2">
        <f t="shared" si="38"/>
        <v>1</v>
      </c>
      <c r="E300" s="16">
        <f t="shared" si="39"/>
        <v>10</v>
      </c>
      <c r="F300" s="16" t="str">
        <f t="shared" si="33"/>
        <v>Finlande</v>
      </c>
      <c r="G300" s="16">
        <f t="shared" si="34"/>
        <v>1</v>
      </c>
      <c r="H300" s="16">
        <f t="shared" si="35"/>
        <v>2</v>
      </c>
      <c r="I300" s="16" t="str">
        <f t="shared" si="36"/>
        <v>PologneFinlande</v>
      </c>
      <c r="J300" s="109">
        <f t="shared" si="32"/>
        <v>0</v>
      </c>
      <c r="K300" s="109">
        <f>IF($H300=2,$N300,Notice!$C$67)</f>
        <v>1634.250244140625</v>
      </c>
      <c r="L300" s="109">
        <f>IF($H300=2,0,Notice!$C$66)</f>
        <v>0</v>
      </c>
      <c r="M300" s="110">
        <v>552</v>
      </c>
      <c r="N300" s="110">
        <v>1634.250244140625</v>
      </c>
    </row>
    <row r="301" spans="1:14">
      <c r="A301" s="16">
        <v>317</v>
      </c>
      <c r="B301" s="16">
        <f t="shared" si="37"/>
        <v>20</v>
      </c>
      <c r="C301" s="11" t="str">
        <f t="shared" si="38"/>
        <v>Portugal</v>
      </c>
      <c r="D301" s="2">
        <f t="shared" si="38"/>
        <v>1</v>
      </c>
      <c r="E301" s="16">
        <f t="shared" si="39"/>
        <v>10</v>
      </c>
      <c r="F301" s="16" t="str">
        <f t="shared" si="33"/>
        <v>Finlande</v>
      </c>
      <c r="G301" s="16">
        <f t="shared" si="34"/>
        <v>1</v>
      </c>
      <c r="H301" s="16">
        <f t="shared" si="35"/>
        <v>2</v>
      </c>
      <c r="I301" s="16" t="str">
        <f t="shared" si="36"/>
        <v>PortugalFinlande</v>
      </c>
      <c r="J301" s="109">
        <f t="shared" si="32"/>
        <v>0</v>
      </c>
      <c r="K301" s="109">
        <f>IF($H301=2,$N301,Notice!$C$67)</f>
        <v>4968.4658203125</v>
      </c>
      <c r="L301" s="109">
        <f>IF($H301=2,0,Notice!$C$66)</f>
        <v>0</v>
      </c>
      <c r="M301" s="110">
        <v>3469</v>
      </c>
      <c r="N301" s="110">
        <v>4968.4658203125</v>
      </c>
    </row>
    <row r="302" spans="1:14">
      <c r="A302" s="16">
        <v>318</v>
      </c>
      <c r="B302" s="16">
        <f t="shared" si="37"/>
        <v>21</v>
      </c>
      <c r="C302" s="11" t="str">
        <f t="shared" si="38"/>
        <v>République tchèque</v>
      </c>
      <c r="D302" s="2">
        <f t="shared" si="38"/>
        <v>1</v>
      </c>
      <c r="E302" s="16">
        <f t="shared" si="39"/>
        <v>10</v>
      </c>
      <c r="F302" s="16" t="str">
        <f t="shared" si="33"/>
        <v>Finlande</v>
      </c>
      <c r="G302" s="16">
        <f t="shared" si="34"/>
        <v>1</v>
      </c>
      <c r="H302" s="16">
        <f t="shared" si="35"/>
        <v>2</v>
      </c>
      <c r="I302" s="16" t="str">
        <f t="shared" si="36"/>
        <v>République tchèqueFinlande</v>
      </c>
      <c r="J302" s="109">
        <f t="shared" si="32"/>
        <v>0</v>
      </c>
      <c r="K302" s="109">
        <f>IF($H302=2,$N302,Notice!$C$67)</f>
        <v>3229.9794921875</v>
      </c>
      <c r="L302" s="109">
        <f>IF($H302=2,0,Notice!$C$66)</f>
        <v>0</v>
      </c>
      <c r="M302" s="110">
        <v>1647</v>
      </c>
      <c r="N302" s="110">
        <v>3229.9794921875</v>
      </c>
    </row>
    <row r="303" spans="1:14">
      <c r="A303" s="16">
        <v>320</v>
      </c>
      <c r="B303" s="16">
        <f t="shared" si="37"/>
        <v>22</v>
      </c>
      <c r="C303" s="11" t="str">
        <f t="shared" si="38"/>
        <v>Royaume-Uni</v>
      </c>
      <c r="D303" s="2">
        <f t="shared" si="38"/>
        <v>1</v>
      </c>
      <c r="E303" s="16">
        <f t="shared" si="39"/>
        <v>10</v>
      </c>
      <c r="F303" s="16" t="str">
        <f t="shared" si="33"/>
        <v>Finlande</v>
      </c>
      <c r="G303" s="16">
        <f t="shared" si="34"/>
        <v>1</v>
      </c>
      <c r="H303" s="16">
        <f t="shared" si="35"/>
        <v>2</v>
      </c>
      <c r="I303" s="16" t="str">
        <f t="shared" si="36"/>
        <v>Royaume-UniFinlande</v>
      </c>
      <c r="J303" s="109">
        <f t="shared" si="32"/>
        <v>0</v>
      </c>
      <c r="K303" s="109">
        <f>IF($H303=2,$N303,Notice!$C$67)</f>
        <v>3932.377685546875</v>
      </c>
      <c r="L303" s="109">
        <f>IF($H303=2,0,Notice!$C$66)</f>
        <v>0</v>
      </c>
      <c r="M303" s="110">
        <v>2049</v>
      </c>
      <c r="N303" s="110">
        <v>3932.377685546875</v>
      </c>
    </row>
    <row r="304" spans="1:14">
      <c r="A304" s="16">
        <v>322</v>
      </c>
      <c r="B304" s="16">
        <f t="shared" si="37"/>
        <v>23</v>
      </c>
      <c r="C304" s="11" t="str">
        <f t="shared" si="38"/>
        <v>Slovaquie</v>
      </c>
      <c r="D304" s="2">
        <f t="shared" si="38"/>
        <v>1</v>
      </c>
      <c r="E304" s="16">
        <f t="shared" si="39"/>
        <v>10</v>
      </c>
      <c r="F304" s="16" t="str">
        <f t="shared" si="33"/>
        <v>Finlande</v>
      </c>
      <c r="G304" s="16">
        <f t="shared" si="34"/>
        <v>1</v>
      </c>
      <c r="H304" s="16">
        <f t="shared" si="35"/>
        <v>2</v>
      </c>
      <c r="I304" s="16" t="str">
        <f t="shared" si="36"/>
        <v>SlovaquieFinlande</v>
      </c>
      <c r="J304" s="109">
        <f t="shared" si="32"/>
        <v>0</v>
      </c>
      <c r="K304" s="109">
        <f>IF($H304=2,$N304,Notice!$C$67)</f>
        <v>3587.343017578125</v>
      </c>
      <c r="L304" s="109">
        <f>IF($H304=2,0,Notice!$C$66)</f>
        <v>0</v>
      </c>
      <c r="M304" s="110">
        <v>7416</v>
      </c>
      <c r="N304" s="110">
        <v>3587.343017578125</v>
      </c>
    </row>
    <row r="305" spans="1:14">
      <c r="A305" s="16">
        <v>323</v>
      </c>
      <c r="B305" s="16">
        <f t="shared" si="37"/>
        <v>24</v>
      </c>
      <c r="C305" s="11" t="str">
        <f t="shared" si="38"/>
        <v>Slovénie</v>
      </c>
      <c r="D305" s="2">
        <f t="shared" si="38"/>
        <v>1</v>
      </c>
      <c r="E305" s="16">
        <f t="shared" si="39"/>
        <v>10</v>
      </c>
      <c r="F305" s="16" t="str">
        <f t="shared" si="33"/>
        <v>Finlande</v>
      </c>
      <c r="G305" s="16">
        <f t="shared" si="34"/>
        <v>1</v>
      </c>
      <c r="H305" s="16">
        <f t="shared" si="35"/>
        <v>2</v>
      </c>
      <c r="I305" s="16" t="str">
        <f t="shared" si="36"/>
        <v>SlovénieFinlande</v>
      </c>
      <c r="J305" s="109">
        <f t="shared" si="32"/>
        <v>0</v>
      </c>
      <c r="K305" s="109">
        <f>IF($H305=2,$N305,Notice!$C$67)</f>
        <v>3717.7958984375</v>
      </c>
      <c r="L305" s="109">
        <f>IF($H305=2,0,Notice!$C$66)</f>
        <v>0</v>
      </c>
      <c r="M305" s="110">
        <v>7416</v>
      </c>
      <c r="N305" s="110">
        <v>3717.7958984375</v>
      </c>
    </row>
    <row r="306" spans="1:14">
      <c r="A306" s="16">
        <v>324</v>
      </c>
      <c r="B306" s="16">
        <f t="shared" si="37"/>
        <v>25</v>
      </c>
      <c r="C306" s="11" t="str">
        <f t="shared" si="38"/>
        <v>Turquie</v>
      </c>
      <c r="D306" s="2">
        <f t="shared" si="38"/>
        <v>0</v>
      </c>
      <c r="E306" s="16">
        <f t="shared" si="39"/>
        <v>10</v>
      </c>
      <c r="F306" s="16" t="str">
        <f t="shared" si="33"/>
        <v>Finlande</v>
      </c>
      <c r="G306" s="16">
        <f t="shared" si="34"/>
        <v>1</v>
      </c>
      <c r="H306" s="16">
        <f t="shared" si="35"/>
        <v>1</v>
      </c>
      <c r="I306" s="16" t="str">
        <f t="shared" si="36"/>
        <v>TurquieFinlande</v>
      </c>
      <c r="J306" s="109">
        <f t="shared" si="32"/>
        <v>7353</v>
      </c>
      <c r="K306" s="109">
        <f>IF($H306=2,$N306,Notice!$C$67)</f>
        <v>500</v>
      </c>
      <c r="L306" s="109">
        <f>IF($H306=2,0,Notice!$C$66)</f>
        <v>1000</v>
      </c>
      <c r="M306" s="110">
        <v>7353</v>
      </c>
      <c r="N306" s="110">
        <v>1000</v>
      </c>
    </row>
    <row r="307" spans="1:14">
      <c r="A307" s="16">
        <v>325</v>
      </c>
      <c r="B307" s="16">
        <f t="shared" si="37"/>
        <v>26</v>
      </c>
      <c r="C307" s="11" t="str">
        <f t="shared" si="38"/>
        <v>Vietnam</v>
      </c>
      <c r="D307" s="2">
        <f t="shared" si="38"/>
        <v>0</v>
      </c>
      <c r="E307" s="16">
        <f t="shared" si="39"/>
        <v>10</v>
      </c>
      <c r="F307" s="16" t="str">
        <f t="shared" si="33"/>
        <v>Finlande</v>
      </c>
      <c r="G307" s="16">
        <f t="shared" si="34"/>
        <v>1</v>
      </c>
      <c r="H307" s="16">
        <f t="shared" si="35"/>
        <v>1</v>
      </c>
      <c r="I307" s="16" t="str">
        <f t="shared" si="36"/>
        <v>VietnamFinlande</v>
      </c>
      <c r="J307" s="109">
        <f t="shared" si="32"/>
        <v>19122</v>
      </c>
      <c r="K307" s="109">
        <f>IF($H307=2,$N307,Notice!$C$67)</f>
        <v>500</v>
      </c>
      <c r="L307" s="109">
        <f>IF($H307=2,0,Notice!$C$66)</f>
        <v>1000</v>
      </c>
      <c r="M307" s="110">
        <v>19122</v>
      </c>
      <c r="N307" s="110">
        <v>1000</v>
      </c>
    </row>
    <row r="308" spans="1:14">
      <c r="A308" s="16">
        <v>326</v>
      </c>
      <c r="B308" s="16">
        <f t="shared" si="37"/>
        <v>28</v>
      </c>
      <c r="C308" s="11" t="str">
        <f t="shared" si="38"/>
        <v>Autres pays d’Europe</v>
      </c>
      <c r="D308" s="2">
        <f t="shared" si="38"/>
        <v>1</v>
      </c>
      <c r="E308" s="16">
        <f t="shared" si="39"/>
        <v>10</v>
      </c>
      <c r="F308" s="16" t="str">
        <f t="shared" si="33"/>
        <v>Finlande</v>
      </c>
      <c r="G308" s="16">
        <f t="shared" si="34"/>
        <v>1</v>
      </c>
      <c r="H308" s="16">
        <f t="shared" si="35"/>
        <v>2</v>
      </c>
      <c r="I308" s="16" t="str">
        <f t="shared" si="36"/>
        <v>Autres pays d’EuropeFinlande</v>
      </c>
      <c r="J308" s="109">
        <f t="shared" si="32"/>
        <v>0</v>
      </c>
      <c r="K308" s="109">
        <f>IF($H308=2,$N308,Notice!$C$67)</f>
        <v>1634.250244140625</v>
      </c>
      <c r="L308" s="109">
        <f>IF($H308=2,0,Notice!$C$66)</f>
        <v>0</v>
      </c>
      <c r="M308" s="110">
        <v>552</v>
      </c>
      <c r="N308" s="110">
        <v>1634.250244140625</v>
      </c>
    </row>
    <row r="309" spans="1:14">
      <c r="A309" s="16">
        <v>327</v>
      </c>
      <c r="B309" s="16">
        <f t="shared" si="37"/>
        <v>29</v>
      </c>
      <c r="C309" s="11" t="str">
        <f t="shared" si="38"/>
        <v>Amérique du Nord</v>
      </c>
      <c r="D309" s="2">
        <f t="shared" si="38"/>
        <v>0</v>
      </c>
      <c r="E309" s="16">
        <f t="shared" si="39"/>
        <v>10</v>
      </c>
      <c r="F309" s="16" t="str">
        <f t="shared" si="33"/>
        <v>Finlande</v>
      </c>
      <c r="G309" s="16">
        <f t="shared" si="34"/>
        <v>1</v>
      </c>
      <c r="H309" s="16">
        <f t="shared" si="35"/>
        <v>1</v>
      </c>
      <c r="I309" s="16" t="str">
        <f t="shared" si="36"/>
        <v>Amérique du NordFinlande</v>
      </c>
      <c r="J309" s="109">
        <f t="shared" si="32"/>
        <v>9298</v>
      </c>
      <c r="K309" s="109">
        <f>IF($H309=2,$N309,Notice!$C$67)</f>
        <v>500</v>
      </c>
      <c r="L309" s="109">
        <f>IF($H309=2,0,Notice!$C$66)</f>
        <v>1000</v>
      </c>
      <c r="M309" s="110">
        <v>9298</v>
      </c>
      <c r="N309" s="110">
        <v>1000</v>
      </c>
    </row>
    <row r="310" spans="1:14">
      <c r="A310" s="16">
        <v>328</v>
      </c>
      <c r="B310" s="16">
        <f t="shared" si="37"/>
        <v>30</v>
      </c>
      <c r="C310" s="11" t="str">
        <f t="shared" si="38"/>
        <v>Amérique du Sud</v>
      </c>
      <c r="D310" s="2">
        <f t="shared" si="38"/>
        <v>0</v>
      </c>
      <c r="E310" s="16">
        <f t="shared" si="39"/>
        <v>10</v>
      </c>
      <c r="F310" s="16" t="str">
        <f t="shared" si="33"/>
        <v>Finlande</v>
      </c>
      <c r="G310" s="16">
        <f t="shared" si="34"/>
        <v>1</v>
      </c>
      <c r="H310" s="16">
        <f t="shared" si="35"/>
        <v>1</v>
      </c>
      <c r="I310" s="16" t="str">
        <f t="shared" si="36"/>
        <v>Amérique du SudFinlande</v>
      </c>
      <c r="J310" s="109">
        <f t="shared" si="32"/>
        <v>12098</v>
      </c>
      <c r="K310" s="109">
        <f>IF($H310=2,$N310,Notice!$C$67)</f>
        <v>500</v>
      </c>
      <c r="L310" s="109">
        <f>IF($H310=2,0,Notice!$C$66)</f>
        <v>1000</v>
      </c>
      <c r="M310" s="110">
        <v>12098</v>
      </c>
      <c r="N310" s="110">
        <v>1000</v>
      </c>
    </row>
    <row r="311" spans="1:14">
      <c r="A311" s="16">
        <v>329</v>
      </c>
      <c r="B311" s="16">
        <f t="shared" si="37"/>
        <v>31</v>
      </c>
      <c r="C311" s="11" t="str">
        <f t="shared" si="38"/>
        <v>CC du Golfe</v>
      </c>
      <c r="D311" s="2">
        <f t="shared" si="38"/>
        <v>0</v>
      </c>
      <c r="E311" s="16">
        <f t="shared" si="39"/>
        <v>10</v>
      </c>
      <c r="F311" s="16" t="str">
        <f t="shared" si="33"/>
        <v>Finlande</v>
      </c>
      <c r="G311" s="16">
        <f t="shared" si="34"/>
        <v>1</v>
      </c>
      <c r="H311" s="16">
        <f t="shared" si="35"/>
        <v>1</v>
      </c>
      <c r="I311" s="16" t="str">
        <f t="shared" si="36"/>
        <v>CC du GolfeFinlande</v>
      </c>
      <c r="J311" s="109">
        <f t="shared" si="32"/>
        <v>9699</v>
      </c>
      <c r="K311" s="109">
        <f>IF($H311=2,$N311,Notice!$C$67)</f>
        <v>500</v>
      </c>
      <c r="L311" s="109">
        <f>IF($H311=2,0,Notice!$C$66)</f>
        <v>1000</v>
      </c>
      <c r="M311" s="110">
        <v>9699</v>
      </c>
      <c r="N311" s="110">
        <v>1000</v>
      </c>
    </row>
    <row r="312" spans="1:14">
      <c r="A312" s="16">
        <v>330</v>
      </c>
      <c r="B312" s="16">
        <f t="shared" si="37"/>
        <v>32</v>
      </c>
      <c r="C312" s="11" t="str">
        <f t="shared" si="38"/>
        <v>Autre</v>
      </c>
      <c r="D312" s="2">
        <f t="shared" si="38"/>
        <v>0</v>
      </c>
      <c r="E312" s="16">
        <f t="shared" si="39"/>
        <v>10</v>
      </c>
      <c r="F312" s="16" t="str">
        <f t="shared" si="33"/>
        <v>Finlande</v>
      </c>
      <c r="G312" s="16">
        <f t="shared" si="34"/>
        <v>1</v>
      </c>
      <c r="H312" s="16">
        <f t="shared" si="35"/>
        <v>1</v>
      </c>
      <c r="I312" s="16" t="str">
        <f t="shared" si="36"/>
        <v>AutreFinlande</v>
      </c>
      <c r="J312" s="109">
        <f t="shared" si="32"/>
        <v>24000</v>
      </c>
      <c r="K312" s="109">
        <f>IF($H312=2,$N312,Notice!$C$67)</f>
        <v>500</v>
      </c>
      <c r="L312" s="109">
        <f>IF($H312=2,0,Notice!$C$66)</f>
        <v>1000</v>
      </c>
      <c r="M312" s="110">
        <v>24000</v>
      </c>
      <c r="N312" s="110">
        <v>1000</v>
      </c>
    </row>
    <row r="313" spans="1:14">
      <c r="A313" s="16">
        <v>331</v>
      </c>
      <c r="B313" s="16">
        <f t="shared" si="37"/>
        <v>33</v>
      </c>
      <c r="C313" s="11" t="str">
        <f t="shared" si="38"/>
        <v>Autres pays d’Amérique</v>
      </c>
      <c r="D313" s="2">
        <f t="shared" si="38"/>
        <v>0</v>
      </c>
      <c r="E313" s="16">
        <f t="shared" si="39"/>
        <v>10</v>
      </c>
      <c r="F313" s="16" t="str">
        <f t="shared" si="33"/>
        <v>Finlande</v>
      </c>
      <c r="G313" s="16">
        <f t="shared" si="34"/>
        <v>1</v>
      </c>
      <c r="H313" s="16">
        <f t="shared" si="35"/>
        <v>1</v>
      </c>
      <c r="I313" s="16" t="str">
        <f t="shared" si="36"/>
        <v>Autres pays d’AmériqueFinlande</v>
      </c>
      <c r="J313" s="109">
        <f t="shared" si="32"/>
        <v>8891</v>
      </c>
      <c r="K313" s="109">
        <f>IF($H313=2,$N313,Notice!$C$67)</f>
        <v>500</v>
      </c>
      <c r="L313" s="109">
        <f>IF($H313=2,0,Notice!$C$66)</f>
        <v>1000</v>
      </c>
      <c r="M313" s="110">
        <v>8891</v>
      </c>
      <c r="N313" s="110">
        <v>1000</v>
      </c>
    </row>
    <row r="314" spans="1:14">
      <c r="A314" s="16">
        <v>332</v>
      </c>
      <c r="B314" s="16">
        <f t="shared" si="37"/>
        <v>1</v>
      </c>
      <c r="C314" s="11" t="str">
        <f t="shared" si="38"/>
        <v>Allemagne</v>
      </c>
      <c r="D314" s="2">
        <f t="shared" si="38"/>
        <v>1</v>
      </c>
      <c r="E314" s="16">
        <f t="shared" si="39"/>
        <v>11</v>
      </c>
      <c r="F314" s="16" t="str">
        <f t="shared" si="33"/>
        <v>France</v>
      </c>
      <c r="G314" s="16">
        <f t="shared" si="34"/>
        <v>1</v>
      </c>
      <c r="H314" s="16">
        <f t="shared" si="35"/>
        <v>2</v>
      </c>
      <c r="I314" s="16" t="str">
        <f t="shared" si="36"/>
        <v>AllemagneFrance</v>
      </c>
      <c r="J314" s="109">
        <f t="shared" si="32"/>
        <v>0</v>
      </c>
      <c r="K314" s="109">
        <f>IF($H314=2,$N314,Notice!$C$67)</f>
        <v>1083.69140625</v>
      </c>
      <c r="L314" s="109">
        <f>IF($H314=2,0,Notice!$C$66)</f>
        <v>0</v>
      </c>
      <c r="M314" s="110">
        <v>3768</v>
      </c>
      <c r="N314" s="110">
        <v>1083.69140625</v>
      </c>
    </row>
    <row r="315" spans="1:14">
      <c r="A315" s="16">
        <v>333</v>
      </c>
      <c r="B315" s="16">
        <f t="shared" si="37"/>
        <v>2</v>
      </c>
      <c r="C315" s="11" t="str">
        <f t="shared" si="38"/>
        <v>Autriche</v>
      </c>
      <c r="D315" s="2">
        <f t="shared" si="38"/>
        <v>1</v>
      </c>
      <c r="E315" s="16">
        <f t="shared" si="39"/>
        <v>11</v>
      </c>
      <c r="F315" s="16" t="str">
        <f t="shared" si="33"/>
        <v>France</v>
      </c>
      <c r="G315" s="16">
        <f t="shared" si="34"/>
        <v>1</v>
      </c>
      <c r="H315" s="16">
        <f t="shared" si="35"/>
        <v>2</v>
      </c>
      <c r="I315" s="16" t="str">
        <f t="shared" si="36"/>
        <v>AutricheFrance</v>
      </c>
      <c r="J315" s="109">
        <f t="shared" si="32"/>
        <v>0</v>
      </c>
      <c r="K315" s="109">
        <f>IF($H315=2,$N315,Notice!$C$67)</f>
        <v>1265.737548828125</v>
      </c>
      <c r="L315" s="109">
        <f>IF($H315=2,0,Notice!$C$66)</f>
        <v>0</v>
      </c>
      <c r="M315" s="110">
        <v>1976</v>
      </c>
      <c r="N315" s="110">
        <v>1265.737548828125</v>
      </c>
    </row>
    <row r="316" spans="1:14">
      <c r="A316" s="16">
        <v>334</v>
      </c>
      <c r="B316" s="16">
        <f t="shared" si="37"/>
        <v>3</v>
      </c>
      <c r="C316" s="11" t="str">
        <f t="shared" si="38"/>
        <v>Belgique</v>
      </c>
      <c r="D316" s="2">
        <f t="shared" si="38"/>
        <v>1</v>
      </c>
      <c r="E316" s="16">
        <f t="shared" si="39"/>
        <v>11</v>
      </c>
      <c r="F316" s="16" t="str">
        <f t="shared" si="33"/>
        <v>France</v>
      </c>
      <c r="G316" s="16">
        <f t="shared" si="34"/>
        <v>1</v>
      </c>
      <c r="H316" s="16">
        <f t="shared" si="35"/>
        <v>2</v>
      </c>
      <c r="I316" s="16" t="str">
        <f t="shared" si="36"/>
        <v>BelgiqueFrance</v>
      </c>
      <c r="J316" s="109">
        <f t="shared" si="32"/>
        <v>0</v>
      </c>
      <c r="K316" s="109">
        <f>IF($H316=2,$N316,Notice!$C$67)</f>
        <v>600.5946044921875</v>
      </c>
      <c r="L316" s="109">
        <f>IF($H316=2,0,Notice!$C$66)</f>
        <v>0</v>
      </c>
      <c r="M316" s="110">
        <v>3513</v>
      </c>
      <c r="N316" s="110">
        <v>600.5946044921875</v>
      </c>
    </row>
    <row r="317" spans="1:14">
      <c r="A317" s="16">
        <v>335</v>
      </c>
      <c r="B317" s="16">
        <f t="shared" si="37"/>
        <v>4</v>
      </c>
      <c r="C317" s="11" t="str">
        <f t="shared" si="38"/>
        <v>Brésil</v>
      </c>
      <c r="D317" s="2">
        <f t="shared" si="38"/>
        <v>0</v>
      </c>
      <c r="E317" s="16">
        <f t="shared" si="39"/>
        <v>11</v>
      </c>
      <c r="F317" s="16" t="str">
        <f t="shared" si="33"/>
        <v>France</v>
      </c>
      <c r="G317" s="16">
        <f t="shared" si="34"/>
        <v>1</v>
      </c>
      <c r="H317" s="16">
        <f t="shared" si="35"/>
        <v>1</v>
      </c>
      <c r="I317" s="16" t="str">
        <f t="shared" si="36"/>
        <v>BrésilFrance</v>
      </c>
      <c r="J317" s="109">
        <f t="shared" si="32"/>
        <v>9895</v>
      </c>
      <c r="K317" s="109">
        <f>IF($H317=2,$N317,Notice!$C$67)</f>
        <v>500</v>
      </c>
      <c r="L317" s="109">
        <f>IF($H317=2,0,Notice!$C$66)</f>
        <v>1000</v>
      </c>
      <c r="M317" s="110">
        <v>9895</v>
      </c>
      <c r="N317" s="110">
        <v>1000</v>
      </c>
    </row>
    <row r="318" spans="1:14">
      <c r="A318" s="16">
        <v>336</v>
      </c>
      <c r="B318" s="16">
        <f t="shared" si="37"/>
        <v>5</v>
      </c>
      <c r="C318" s="11" t="str">
        <f t="shared" si="38"/>
        <v>Chine</v>
      </c>
      <c r="D318" s="2">
        <f t="shared" si="38"/>
        <v>0</v>
      </c>
      <c r="E318" s="16">
        <f t="shared" si="39"/>
        <v>11</v>
      </c>
      <c r="F318" s="16" t="str">
        <f t="shared" si="33"/>
        <v>France</v>
      </c>
      <c r="G318" s="16">
        <f t="shared" si="34"/>
        <v>1</v>
      </c>
      <c r="H318" s="16">
        <f t="shared" si="35"/>
        <v>1</v>
      </c>
      <c r="I318" s="16" t="str">
        <f t="shared" si="36"/>
        <v>ChineFrance</v>
      </c>
      <c r="J318" s="109">
        <f t="shared" si="32"/>
        <v>15425</v>
      </c>
      <c r="K318" s="109">
        <f>IF($H318=2,$N318,Notice!$C$67)</f>
        <v>500</v>
      </c>
      <c r="L318" s="109">
        <f>IF($H318=2,0,Notice!$C$66)</f>
        <v>1000</v>
      </c>
      <c r="M318" s="110">
        <v>15425</v>
      </c>
      <c r="N318" s="110">
        <v>1000</v>
      </c>
    </row>
    <row r="319" spans="1:14">
      <c r="A319" s="16">
        <v>337</v>
      </c>
      <c r="B319" s="16">
        <f t="shared" si="37"/>
        <v>6</v>
      </c>
      <c r="C319" s="11" t="str">
        <f t="shared" si="38"/>
        <v>Corée du Sud</v>
      </c>
      <c r="D319" s="2">
        <f t="shared" si="38"/>
        <v>0</v>
      </c>
      <c r="E319" s="16">
        <f t="shared" si="39"/>
        <v>11</v>
      </c>
      <c r="F319" s="16" t="str">
        <f t="shared" si="33"/>
        <v>France</v>
      </c>
      <c r="G319" s="16">
        <f t="shared" si="34"/>
        <v>1</v>
      </c>
      <c r="H319" s="16">
        <f t="shared" si="35"/>
        <v>1</v>
      </c>
      <c r="I319" s="16" t="str">
        <f t="shared" si="36"/>
        <v>Corée du SudFrance</v>
      </c>
      <c r="J319" s="109">
        <f t="shared" si="32"/>
        <v>16168</v>
      </c>
      <c r="K319" s="109">
        <f>IF($H319=2,$N319,Notice!$C$67)</f>
        <v>500</v>
      </c>
      <c r="L319" s="109">
        <f>IF($H319=2,0,Notice!$C$66)</f>
        <v>1000</v>
      </c>
      <c r="M319" s="110">
        <v>16168</v>
      </c>
      <c r="N319" s="110">
        <v>1000</v>
      </c>
    </row>
    <row r="320" spans="1:14">
      <c r="A320" s="16">
        <v>338</v>
      </c>
      <c r="B320" s="16">
        <f t="shared" si="37"/>
        <v>7</v>
      </c>
      <c r="C320" s="11" t="str">
        <f t="shared" si="38"/>
        <v>Espagne</v>
      </c>
      <c r="D320" s="2">
        <f t="shared" si="38"/>
        <v>1</v>
      </c>
      <c r="E320" s="16">
        <f t="shared" si="39"/>
        <v>11</v>
      </c>
      <c r="F320" s="16" t="str">
        <f t="shared" si="33"/>
        <v>France</v>
      </c>
      <c r="G320" s="16">
        <f t="shared" si="34"/>
        <v>1</v>
      </c>
      <c r="H320" s="16">
        <f t="shared" si="35"/>
        <v>2</v>
      </c>
      <c r="I320" s="16" t="str">
        <f t="shared" si="36"/>
        <v>EspagneFrance</v>
      </c>
      <c r="J320" s="109">
        <f t="shared" si="32"/>
        <v>0</v>
      </c>
      <c r="K320" s="109">
        <f>IF($H320=2,$N320,Notice!$C$67)</f>
        <v>1237.6240234375</v>
      </c>
      <c r="L320" s="109">
        <f>IF($H320=2,0,Notice!$C$66)</f>
        <v>0</v>
      </c>
      <c r="M320" s="110">
        <v>1069</v>
      </c>
      <c r="N320" s="110">
        <v>1237.6240234375</v>
      </c>
    </row>
    <row r="321" spans="1:14">
      <c r="A321" s="16">
        <v>339</v>
      </c>
      <c r="B321" s="16">
        <f t="shared" si="37"/>
        <v>8</v>
      </c>
      <c r="C321" s="11" t="str">
        <f t="shared" si="38"/>
        <v>États-Unis</v>
      </c>
      <c r="D321" s="2">
        <f t="shared" si="38"/>
        <v>0</v>
      </c>
      <c r="E321" s="16">
        <f t="shared" si="39"/>
        <v>11</v>
      </c>
      <c r="F321" s="16" t="str">
        <f t="shared" si="33"/>
        <v>France</v>
      </c>
      <c r="G321" s="16">
        <f t="shared" si="34"/>
        <v>1</v>
      </c>
      <c r="H321" s="16">
        <f t="shared" si="35"/>
        <v>1</v>
      </c>
      <c r="I321" s="16" t="str">
        <f t="shared" si="36"/>
        <v>États-UnisFrance</v>
      </c>
      <c r="J321" s="109">
        <f t="shared" si="32"/>
        <v>9676</v>
      </c>
      <c r="K321" s="109">
        <f>IF($H321=2,$N321,Notice!$C$67)</f>
        <v>500</v>
      </c>
      <c r="L321" s="109">
        <f>IF($H321=2,0,Notice!$C$66)</f>
        <v>1000</v>
      </c>
      <c r="M321" s="110">
        <v>9676</v>
      </c>
      <c r="N321" s="110">
        <v>1000</v>
      </c>
    </row>
    <row r="322" spans="1:14">
      <c r="A322" s="16">
        <v>340</v>
      </c>
      <c r="B322" s="16">
        <f t="shared" si="37"/>
        <v>9</v>
      </c>
      <c r="C322" s="11" t="str">
        <f t="shared" si="38"/>
        <v>Finlande</v>
      </c>
      <c r="D322" s="2">
        <f t="shared" si="38"/>
        <v>1</v>
      </c>
      <c r="E322" s="16">
        <f t="shared" si="39"/>
        <v>11</v>
      </c>
      <c r="F322" s="16" t="str">
        <f t="shared" si="33"/>
        <v>France</v>
      </c>
      <c r="G322" s="16">
        <f t="shared" si="34"/>
        <v>1</v>
      </c>
      <c r="H322" s="16">
        <f t="shared" si="35"/>
        <v>2</v>
      </c>
      <c r="I322" s="16" t="str">
        <f t="shared" si="36"/>
        <v>FinlandeFrance</v>
      </c>
      <c r="J322" s="109">
        <f t="shared" si="32"/>
        <v>0</v>
      </c>
      <c r="K322" s="109">
        <f>IF($H322=2,$N322,Notice!$C$67)</f>
        <v>3681.251708984375</v>
      </c>
      <c r="L322" s="109">
        <f>IF($H322=2,0,Notice!$C$66)</f>
        <v>0</v>
      </c>
      <c r="M322" s="110">
        <v>5203</v>
      </c>
      <c r="N322" s="110">
        <v>3681.251708984375</v>
      </c>
    </row>
    <row r="323" spans="1:14">
      <c r="A323" s="16">
        <v>341</v>
      </c>
      <c r="B323" s="16">
        <f t="shared" si="37"/>
        <v>11</v>
      </c>
      <c r="C323" s="11" t="str">
        <f t="shared" si="38"/>
        <v>France</v>
      </c>
      <c r="D323" s="2">
        <f t="shared" si="38"/>
        <v>1</v>
      </c>
      <c r="E323" s="16">
        <f t="shared" si="39"/>
        <v>11</v>
      </c>
      <c r="F323" s="16" t="str">
        <f t="shared" si="33"/>
        <v>France</v>
      </c>
      <c r="G323" s="16">
        <f>LOOKUP($E323,$B$4:$B$34,D$4:D$34)</f>
        <v>1</v>
      </c>
      <c r="H323" s="16">
        <f t="shared" si="35"/>
        <v>2</v>
      </c>
      <c r="I323" s="16" t="str">
        <f t="shared" si="36"/>
        <v>FranceFrance</v>
      </c>
      <c r="J323" s="109">
        <f t="shared" si="32"/>
        <v>0</v>
      </c>
      <c r="K323" s="109">
        <f>IF($H323=2,$N323,Notice!$C$67)</f>
        <v>0</v>
      </c>
      <c r="L323" s="109">
        <f>IF($H323=2,0,Notice!$C$66)</f>
        <v>0</v>
      </c>
      <c r="M323" s="110">
        <v>0</v>
      </c>
      <c r="N323" s="110">
        <v>0</v>
      </c>
    </row>
    <row r="324" spans="1:14">
      <c r="A324" s="16">
        <v>342</v>
      </c>
      <c r="B324" s="16">
        <f t="shared" si="37"/>
        <v>12</v>
      </c>
      <c r="C324" s="11" t="str">
        <f t="shared" si="38"/>
        <v>Hongrie</v>
      </c>
      <c r="D324" s="2">
        <f t="shared" si="38"/>
        <v>1</v>
      </c>
      <c r="E324" s="16">
        <f t="shared" si="39"/>
        <v>11</v>
      </c>
      <c r="F324" s="16" t="str">
        <f t="shared" si="33"/>
        <v>France</v>
      </c>
      <c r="G324" s="16">
        <f t="shared" si="34"/>
        <v>1</v>
      </c>
      <c r="H324" s="16">
        <f t="shared" si="35"/>
        <v>2</v>
      </c>
      <c r="I324" s="16" t="str">
        <f t="shared" si="36"/>
        <v>HongrieFrance</v>
      </c>
      <c r="J324" s="109">
        <f t="shared" ref="J324:J387" si="40">IF(H324=2,0,M324)</f>
        <v>0</v>
      </c>
      <c r="K324" s="109">
        <f>IF($H324=2,$N324,Notice!$C$67)</f>
        <v>1699.5179443359375</v>
      </c>
      <c r="L324" s="109">
        <f>IF($H324=2,0,Notice!$C$66)</f>
        <v>0</v>
      </c>
      <c r="M324" s="110">
        <v>1976</v>
      </c>
      <c r="N324" s="110">
        <v>1699.5179443359375</v>
      </c>
    </row>
    <row r="325" spans="1:14">
      <c r="A325" s="16">
        <v>343</v>
      </c>
      <c r="B325" s="16">
        <f t="shared" si="37"/>
        <v>13</v>
      </c>
      <c r="C325" s="11" t="str">
        <f t="shared" si="38"/>
        <v>Inde</v>
      </c>
      <c r="D325" s="2">
        <f t="shared" si="38"/>
        <v>0</v>
      </c>
      <c r="E325" s="16">
        <f t="shared" si="39"/>
        <v>11</v>
      </c>
      <c r="F325" s="16" t="str">
        <f t="shared" ref="F325:F388" si="41">LOOKUP($E325,$B$4:$B$34,C$4:C$34)</f>
        <v>France</v>
      </c>
      <c r="G325" s="16">
        <f t="shared" ref="G325:G388" si="42">LOOKUP($E325,$B$4:$B$34,D$4:D$34)</f>
        <v>1</v>
      </c>
      <c r="H325" s="16">
        <f t="shared" ref="H325:H388" si="43">D325+G325</f>
        <v>1</v>
      </c>
      <c r="I325" s="16" t="str">
        <f t="shared" ref="I325:I388" si="44">C325&amp;F325</f>
        <v>IndeFrance</v>
      </c>
      <c r="J325" s="109">
        <f t="shared" si="40"/>
        <v>7846</v>
      </c>
      <c r="K325" s="109">
        <f>IF($H325=2,$N325,Notice!$C$67)</f>
        <v>500</v>
      </c>
      <c r="L325" s="109">
        <f>IF($H325=2,0,Notice!$C$66)</f>
        <v>1000</v>
      </c>
      <c r="M325" s="110">
        <v>7846</v>
      </c>
      <c r="N325" s="110">
        <v>1000</v>
      </c>
    </row>
    <row r="326" spans="1:14">
      <c r="A326" s="16">
        <v>344</v>
      </c>
      <c r="B326" s="16">
        <f t="shared" si="37"/>
        <v>14</v>
      </c>
      <c r="C326" s="11" t="str">
        <f t="shared" si="38"/>
        <v>Indonésie</v>
      </c>
      <c r="D326" s="2">
        <f t="shared" si="38"/>
        <v>0</v>
      </c>
      <c r="E326" s="16">
        <f t="shared" si="39"/>
        <v>11</v>
      </c>
      <c r="F326" s="16" t="str">
        <f t="shared" si="41"/>
        <v>France</v>
      </c>
      <c r="G326" s="16">
        <f t="shared" si="42"/>
        <v>1</v>
      </c>
      <c r="H326" s="16">
        <f t="shared" si="43"/>
        <v>1</v>
      </c>
      <c r="I326" s="16" t="str">
        <f t="shared" si="44"/>
        <v>IndonésieFrance</v>
      </c>
      <c r="J326" s="109">
        <f t="shared" si="40"/>
        <v>11693</v>
      </c>
      <c r="K326" s="109">
        <f>IF($H326=2,$N326,Notice!$C$67)</f>
        <v>500</v>
      </c>
      <c r="L326" s="109">
        <f>IF($H326=2,0,Notice!$C$66)</f>
        <v>1000</v>
      </c>
      <c r="M326" s="110">
        <v>11693</v>
      </c>
      <c r="N326" s="110">
        <v>1000</v>
      </c>
    </row>
    <row r="327" spans="1:14">
      <c r="A327" s="16">
        <v>346</v>
      </c>
      <c r="B327" s="16">
        <f t="shared" si="37"/>
        <v>15</v>
      </c>
      <c r="C327" s="11" t="str">
        <f t="shared" si="38"/>
        <v>Italie</v>
      </c>
      <c r="D327" s="2">
        <f t="shared" si="38"/>
        <v>1</v>
      </c>
      <c r="E327" s="16">
        <f t="shared" si="39"/>
        <v>11</v>
      </c>
      <c r="F327" s="16" t="str">
        <f t="shared" si="41"/>
        <v>France</v>
      </c>
      <c r="G327" s="16">
        <f t="shared" si="42"/>
        <v>1</v>
      </c>
      <c r="H327" s="16">
        <f t="shared" si="43"/>
        <v>2</v>
      </c>
      <c r="I327" s="16" t="str">
        <f t="shared" si="44"/>
        <v>ItalieFrance</v>
      </c>
      <c r="J327" s="109">
        <f t="shared" si="40"/>
        <v>0</v>
      </c>
      <c r="K327" s="109">
        <f>IF($H327=2,$N327,Notice!$C$67)</f>
        <v>1270.6658935546875</v>
      </c>
      <c r="L327" s="109">
        <f>IF($H327=2,0,Notice!$C$66)</f>
        <v>0</v>
      </c>
      <c r="M327" s="110">
        <v>513</v>
      </c>
      <c r="N327" s="110">
        <v>1270.6658935546875</v>
      </c>
    </row>
    <row r="328" spans="1:14">
      <c r="A328" s="16">
        <v>347</v>
      </c>
      <c r="B328" s="16">
        <f t="shared" si="37"/>
        <v>16</v>
      </c>
      <c r="C328" s="11" t="str">
        <f t="shared" si="38"/>
        <v>Japon</v>
      </c>
      <c r="D328" s="2">
        <f t="shared" si="38"/>
        <v>0</v>
      </c>
      <c r="E328" s="16">
        <f t="shared" si="39"/>
        <v>11</v>
      </c>
      <c r="F328" s="16" t="str">
        <f t="shared" si="41"/>
        <v>France</v>
      </c>
      <c r="G328" s="16">
        <f t="shared" si="42"/>
        <v>1</v>
      </c>
      <c r="H328" s="16">
        <f t="shared" si="43"/>
        <v>1</v>
      </c>
      <c r="I328" s="16" t="str">
        <f t="shared" si="44"/>
        <v>JaponFrance</v>
      </c>
      <c r="J328" s="109">
        <f t="shared" si="40"/>
        <v>16454</v>
      </c>
      <c r="K328" s="109">
        <f>IF($H328=2,$N328,Notice!$C$67)</f>
        <v>500</v>
      </c>
      <c r="L328" s="109">
        <f>IF($H328=2,0,Notice!$C$66)</f>
        <v>1000</v>
      </c>
      <c r="M328" s="110">
        <v>16454</v>
      </c>
      <c r="N328" s="110">
        <v>1000</v>
      </c>
    </row>
    <row r="329" spans="1:14">
      <c r="A329" s="16">
        <v>349</v>
      </c>
      <c r="B329" s="16">
        <f t="shared" si="37"/>
        <v>17</v>
      </c>
      <c r="C329" s="11" t="str">
        <f t="shared" si="38"/>
        <v>Maroc</v>
      </c>
      <c r="D329" s="2">
        <f t="shared" si="38"/>
        <v>0</v>
      </c>
      <c r="E329" s="16">
        <f t="shared" si="39"/>
        <v>11</v>
      </c>
      <c r="F329" s="16" t="str">
        <f t="shared" si="41"/>
        <v>France</v>
      </c>
      <c r="G329" s="16">
        <f t="shared" si="42"/>
        <v>1</v>
      </c>
      <c r="H329" s="16">
        <f t="shared" si="43"/>
        <v>1</v>
      </c>
      <c r="I329" s="16" t="str">
        <f t="shared" si="44"/>
        <v>MarocFrance</v>
      </c>
      <c r="J329" s="109">
        <f t="shared" si="40"/>
        <v>1104</v>
      </c>
      <c r="K329" s="109">
        <f>IF($H329=2,$N329,Notice!$C$67)</f>
        <v>500</v>
      </c>
      <c r="L329" s="109">
        <f>IF($H329=2,0,Notice!$C$66)</f>
        <v>1000</v>
      </c>
      <c r="M329" s="110">
        <v>1104</v>
      </c>
      <c r="N329" s="110">
        <v>1000</v>
      </c>
    </row>
    <row r="330" spans="1:14">
      <c r="A330" s="16">
        <v>350</v>
      </c>
      <c r="B330" s="16">
        <f t="shared" si="37"/>
        <v>18</v>
      </c>
      <c r="C330" s="11" t="str">
        <f t="shared" si="38"/>
        <v>Mexique</v>
      </c>
      <c r="D330" s="2">
        <f t="shared" si="38"/>
        <v>0</v>
      </c>
      <c r="E330" s="16">
        <f t="shared" si="39"/>
        <v>11</v>
      </c>
      <c r="F330" s="16" t="str">
        <f t="shared" si="41"/>
        <v>France</v>
      </c>
      <c r="G330" s="16">
        <f t="shared" si="42"/>
        <v>1</v>
      </c>
      <c r="H330" s="16">
        <f t="shared" si="43"/>
        <v>1</v>
      </c>
      <c r="I330" s="16" t="str">
        <f t="shared" si="44"/>
        <v>MexiqueFrance</v>
      </c>
      <c r="J330" s="109">
        <f t="shared" si="40"/>
        <v>11767</v>
      </c>
      <c r="K330" s="109">
        <f>IF($H330=2,$N330,Notice!$C$67)</f>
        <v>500</v>
      </c>
      <c r="L330" s="109">
        <f>IF($H330=2,0,Notice!$C$66)</f>
        <v>1000</v>
      </c>
      <c r="M330" s="110">
        <v>11767</v>
      </c>
      <c r="N330" s="110">
        <v>1000</v>
      </c>
    </row>
    <row r="331" spans="1:14">
      <c r="A331" s="16">
        <v>351</v>
      </c>
      <c r="B331" s="16">
        <f t="shared" si="37"/>
        <v>19</v>
      </c>
      <c r="C331" s="11" t="str">
        <f t="shared" si="38"/>
        <v>Pologne</v>
      </c>
      <c r="D331" s="2">
        <f t="shared" si="38"/>
        <v>1</v>
      </c>
      <c r="E331" s="16">
        <f t="shared" si="39"/>
        <v>11</v>
      </c>
      <c r="F331" s="16" t="str">
        <f t="shared" si="41"/>
        <v>France</v>
      </c>
      <c r="G331" s="16">
        <f t="shared" si="42"/>
        <v>1</v>
      </c>
      <c r="H331" s="16">
        <f t="shared" si="43"/>
        <v>2</v>
      </c>
      <c r="I331" s="16" t="str">
        <f t="shared" si="44"/>
        <v>PologneFrance</v>
      </c>
      <c r="J331" s="109">
        <f t="shared" si="40"/>
        <v>0</v>
      </c>
      <c r="K331" s="109">
        <f>IF($H331=2,$N331,Notice!$C$67)</f>
        <v>1746.1981201171875</v>
      </c>
      <c r="L331" s="109">
        <f>IF($H331=2,0,Notice!$C$66)</f>
        <v>0</v>
      </c>
      <c r="M331" s="110">
        <v>5013</v>
      </c>
      <c r="N331" s="110">
        <v>1746.1981201171875</v>
      </c>
    </row>
    <row r="332" spans="1:14">
      <c r="A332" s="16">
        <v>352</v>
      </c>
      <c r="B332" s="16">
        <f t="shared" si="37"/>
        <v>20</v>
      </c>
      <c r="C332" s="11" t="str">
        <f t="shared" si="38"/>
        <v>Portugal</v>
      </c>
      <c r="D332" s="2">
        <f t="shared" si="38"/>
        <v>1</v>
      </c>
      <c r="E332" s="16">
        <f t="shared" si="39"/>
        <v>11</v>
      </c>
      <c r="F332" s="16" t="str">
        <f t="shared" si="41"/>
        <v>France</v>
      </c>
      <c r="G332" s="16">
        <f t="shared" si="42"/>
        <v>1</v>
      </c>
      <c r="H332" s="16">
        <f t="shared" si="43"/>
        <v>2</v>
      </c>
      <c r="I332" s="16" t="str">
        <f t="shared" si="44"/>
        <v>PortugalFrance</v>
      </c>
      <c r="J332" s="109">
        <f t="shared" si="40"/>
        <v>0</v>
      </c>
      <c r="K332" s="109">
        <f>IF($H332=2,$N332,Notice!$C$67)</f>
        <v>1331.0111083984375</v>
      </c>
      <c r="L332" s="109">
        <f>IF($H332=2,0,Notice!$C$66)</f>
        <v>0</v>
      </c>
      <c r="M332" s="110">
        <v>1730</v>
      </c>
      <c r="N332" s="110">
        <v>1331.0111083984375</v>
      </c>
    </row>
    <row r="333" spans="1:14">
      <c r="A333" s="16">
        <v>353</v>
      </c>
      <c r="B333" s="16">
        <f t="shared" si="37"/>
        <v>21</v>
      </c>
      <c r="C333" s="11" t="str">
        <f t="shared" si="38"/>
        <v>République tchèque</v>
      </c>
      <c r="D333" s="2">
        <f t="shared" si="38"/>
        <v>1</v>
      </c>
      <c r="E333" s="16">
        <f t="shared" si="39"/>
        <v>11</v>
      </c>
      <c r="F333" s="16" t="str">
        <f t="shared" si="41"/>
        <v>France</v>
      </c>
      <c r="G333" s="16">
        <f t="shared" si="42"/>
        <v>1</v>
      </c>
      <c r="H333" s="16">
        <f t="shared" si="43"/>
        <v>2</v>
      </c>
      <c r="I333" s="16" t="str">
        <f t="shared" si="44"/>
        <v>République tchèqueFrance</v>
      </c>
      <c r="J333" s="109">
        <f t="shared" si="40"/>
        <v>0</v>
      </c>
      <c r="K333" s="109">
        <f>IF($H333=2,$N333,Notice!$C$67)</f>
        <v>1334.0780029296875</v>
      </c>
      <c r="L333" s="109">
        <f>IF($H333=2,0,Notice!$C$66)</f>
        <v>0</v>
      </c>
      <c r="M333" s="110">
        <v>3768</v>
      </c>
      <c r="N333" s="110">
        <v>1334.0780029296875</v>
      </c>
    </row>
    <row r="334" spans="1:14">
      <c r="A334" s="16">
        <v>354</v>
      </c>
      <c r="B334" s="16">
        <f t="shared" si="37"/>
        <v>22</v>
      </c>
      <c r="C334" s="11" t="str">
        <f t="shared" si="38"/>
        <v>Royaume-Uni</v>
      </c>
      <c r="D334" s="2">
        <f t="shared" si="38"/>
        <v>1</v>
      </c>
      <c r="E334" s="16">
        <f t="shared" si="39"/>
        <v>11</v>
      </c>
      <c r="F334" s="16" t="str">
        <f t="shared" si="41"/>
        <v>France</v>
      </c>
      <c r="G334" s="16">
        <f t="shared" si="42"/>
        <v>1</v>
      </c>
      <c r="H334" s="16">
        <f t="shared" si="43"/>
        <v>2</v>
      </c>
      <c r="I334" s="16" t="str">
        <f t="shared" si="44"/>
        <v>Royaume-UniFrance</v>
      </c>
      <c r="J334" s="109">
        <f t="shared" si="40"/>
        <v>0</v>
      </c>
      <c r="K334" s="109">
        <f>IF($H334=2,$N334,Notice!$C$67)</f>
        <v>1270.8958740234375</v>
      </c>
      <c r="L334" s="109">
        <f>IF($H334=2,0,Notice!$C$66)</f>
        <v>0</v>
      </c>
      <c r="M334" s="110">
        <v>3225</v>
      </c>
      <c r="N334" s="110">
        <v>1270.8958740234375</v>
      </c>
    </row>
    <row r="335" spans="1:14">
      <c r="A335" s="16">
        <v>356</v>
      </c>
      <c r="B335" s="16">
        <f t="shared" si="37"/>
        <v>23</v>
      </c>
      <c r="C335" s="11" t="str">
        <f t="shared" si="38"/>
        <v>Slovaquie</v>
      </c>
      <c r="D335" s="2">
        <f t="shared" si="38"/>
        <v>1</v>
      </c>
      <c r="E335" s="16">
        <f t="shared" si="39"/>
        <v>11</v>
      </c>
      <c r="F335" s="16" t="str">
        <f t="shared" si="41"/>
        <v>France</v>
      </c>
      <c r="G335" s="16">
        <f t="shared" si="42"/>
        <v>1</v>
      </c>
      <c r="H335" s="16">
        <f t="shared" si="43"/>
        <v>2</v>
      </c>
      <c r="I335" s="16" t="str">
        <f t="shared" si="44"/>
        <v>SlovaquieFrance</v>
      </c>
      <c r="J335" s="109">
        <f t="shared" si="40"/>
        <v>0</v>
      </c>
      <c r="K335" s="109">
        <f>IF($H335=2,$N335,Notice!$C$67)</f>
        <v>1720.914794921875</v>
      </c>
      <c r="L335" s="109">
        <f>IF($H335=2,0,Notice!$C$66)</f>
        <v>0</v>
      </c>
      <c r="M335" s="110">
        <v>1976</v>
      </c>
      <c r="N335" s="110">
        <v>1720.914794921875</v>
      </c>
    </row>
    <row r="336" spans="1:14">
      <c r="A336" s="16">
        <v>357</v>
      </c>
      <c r="B336" s="16">
        <f t="shared" si="37"/>
        <v>24</v>
      </c>
      <c r="C336" s="11" t="str">
        <f t="shared" si="38"/>
        <v>Slovénie</v>
      </c>
      <c r="D336" s="2">
        <f t="shared" si="38"/>
        <v>1</v>
      </c>
      <c r="E336" s="16">
        <f t="shared" si="39"/>
        <v>11</v>
      </c>
      <c r="F336" s="16" t="str">
        <f t="shared" si="41"/>
        <v>France</v>
      </c>
      <c r="G336" s="16">
        <f t="shared" si="42"/>
        <v>1</v>
      </c>
      <c r="H336" s="16">
        <f t="shared" si="43"/>
        <v>2</v>
      </c>
      <c r="I336" s="16" t="str">
        <f t="shared" si="44"/>
        <v>SlovénieFrance</v>
      </c>
      <c r="J336" s="109">
        <f t="shared" si="40"/>
        <v>0</v>
      </c>
      <c r="K336" s="109">
        <f>IF($H336=2,$N336,Notice!$C$67)</f>
        <v>1263.0721435546875</v>
      </c>
      <c r="L336" s="109">
        <f>IF($H336=2,0,Notice!$C$66)</f>
        <v>0</v>
      </c>
      <c r="M336" s="110">
        <v>1976</v>
      </c>
      <c r="N336" s="110">
        <v>1263.0721435546875</v>
      </c>
    </row>
    <row r="337" spans="1:14">
      <c r="A337" s="16">
        <v>358</v>
      </c>
      <c r="B337" s="16">
        <f t="shared" si="37"/>
        <v>25</v>
      </c>
      <c r="C337" s="11" t="str">
        <f t="shared" si="38"/>
        <v>Turquie</v>
      </c>
      <c r="D337" s="2">
        <f t="shared" si="38"/>
        <v>0</v>
      </c>
      <c r="E337" s="16">
        <f t="shared" si="39"/>
        <v>11</v>
      </c>
      <c r="F337" s="16" t="str">
        <f t="shared" si="41"/>
        <v>France</v>
      </c>
      <c r="G337" s="16">
        <f t="shared" si="42"/>
        <v>1</v>
      </c>
      <c r="H337" s="16">
        <f t="shared" si="43"/>
        <v>1</v>
      </c>
      <c r="I337" s="16" t="str">
        <f t="shared" si="44"/>
        <v>TurquieFrance</v>
      </c>
      <c r="J337" s="109">
        <f t="shared" si="40"/>
        <v>2434</v>
      </c>
      <c r="K337" s="109">
        <f>IF($H337=2,$N337,Notice!$C$67)</f>
        <v>500</v>
      </c>
      <c r="L337" s="109">
        <f>IF($H337=2,0,Notice!$C$66)</f>
        <v>1000</v>
      </c>
      <c r="M337" s="110">
        <v>2434</v>
      </c>
      <c r="N337" s="110">
        <v>1000</v>
      </c>
    </row>
    <row r="338" spans="1:14">
      <c r="A338" s="16">
        <v>359</v>
      </c>
      <c r="B338" s="16">
        <f t="shared" si="37"/>
        <v>26</v>
      </c>
      <c r="C338" s="11" t="str">
        <f t="shared" si="38"/>
        <v>Vietnam</v>
      </c>
      <c r="D338" s="2">
        <f t="shared" si="38"/>
        <v>0</v>
      </c>
      <c r="E338" s="16">
        <f t="shared" si="39"/>
        <v>11</v>
      </c>
      <c r="F338" s="16" t="str">
        <f t="shared" si="41"/>
        <v>France</v>
      </c>
      <c r="G338" s="16">
        <f t="shared" si="42"/>
        <v>1</v>
      </c>
      <c r="H338" s="16">
        <f t="shared" si="43"/>
        <v>1</v>
      </c>
      <c r="I338" s="16" t="str">
        <f t="shared" si="44"/>
        <v>VietnamFrance</v>
      </c>
      <c r="J338" s="109">
        <f t="shared" si="40"/>
        <v>12350</v>
      </c>
      <c r="K338" s="109">
        <f>IF($H338=2,$N338,Notice!$C$67)</f>
        <v>500</v>
      </c>
      <c r="L338" s="109">
        <f>IF($H338=2,0,Notice!$C$66)</f>
        <v>1000</v>
      </c>
      <c r="M338" s="110">
        <v>12350</v>
      </c>
      <c r="N338" s="110">
        <v>1000</v>
      </c>
    </row>
    <row r="339" spans="1:14">
      <c r="A339" s="16">
        <v>360</v>
      </c>
      <c r="B339" s="16">
        <f t="shared" si="37"/>
        <v>28</v>
      </c>
      <c r="C339" s="11" t="str">
        <f t="shared" si="38"/>
        <v>Autres pays d’Europe</v>
      </c>
      <c r="D339" s="2">
        <f t="shared" si="38"/>
        <v>1</v>
      </c>
      <c r="E339" s="16">
        <f t="shared" si="39"/>
        <v>11</v>
      </c>
      <c r="F339" s="16" t="str">
        <f t="shared" si="41"/>
        <v>France</v>
      </c>
      <c r="G339" s="16">
        <f t="shared" si="42"/>
        <v>1</v>
      </c>
      <c r="H339" s="16">
        <f t="shared" si="43"/>
        <v>2</v>
      </c>
      <c r="I339" s="16" t="str">
        <f t="shared" si="44"/>
        <v>Autres pays d’EuropeFrance</v>
      </c>
      <c r="J339" s="109">
        <f t="shared" si="40"/>
        <v>0</v>
      </c>
      <c r="K339" s="109">
        <f>IF($H339=2,$N339,Notice!$C$67)</f>
        <v>1746.1981201171875</v>
      </c>
      <c r="L339" s="109">
        <f>IF($H339=2,0,Notice!$C$66)</f>
        <v>0</v>
      </c>
      <c r="M339" s="110">
        <v>5013</v>
      </c>
      <c r="N339" s="110">
        <v>1746.1981201171875</v>
      </c>
    </row>
    <row r="340" spans="1:14">
      <c r="A340" s="16">
        <v>361</v>
      </c>
      <c r="B340" s="16">
        <f t="shared" si="37"/>
        <v>29</v>
      </c>
      <c r="C340" s="11" t="str">
        <f t="shared" si="38"/>
        <v>Amérique du Nord</v>
      </c>
      <c r="D340" s="2">
        <f t="shared" si="38"/>
        <v>0</v>
      </c>
      <c r="E340" s="16">
        <f t="shared" si="39"/>
        <v>11</v>
      </c>
      <c r="F340" s="16" t="str">
        <f t="shared" si="41"/>
        <v>France</v>
      </c>
      <c r="G340" s="16">
        <f t="shared" si="42"/>
        <v>1</v>
      </c>
      <c r="H340" s="16">
        <f t="shared" si="43"/>
        <v>1</v>
      </c>
      <c r="I340" s="16" t="str">
        <f t="shared" si="44"/>
        <v>Amérique du NordFrance</v>
      </c>
      <c r="J340" s="109">
        <f t="shared" si="40"/>
        <v>9676</v>
      </c>
      <c r="K340" s="109">
        <f>IF($H340=2,$N340,Notice!$C$67)</f>
        <v>500</v>
      </c>
      <c r="L340" s="109">
        <f>IF($H340=2,0,Notice!$C$66)</f>
        <v>1000</v>
      </c>
      <c r="M340" s="110">
        <v>9676</v>
      </c>
      <c r="N340" s="110">
        <v>1000</v>
      </c>
    </row>
    <row r="341" spans="1:14">
      <c r="A341" s="16">
        <v>362</v>
      </c>
      <c r="B341" s="16">
        <f t="shared" si="37"/>
        <v>30</v>
      </c>
      <c r="C341" s="11" t="str">
        <f t="shared" si="38"/>
        <v>Amérique du Sud</v>
      </c>
      <c r="D341" s="2">
        <f t="shared" si="38"/>
        <v>0</v>
      </c>
      <c r="E341" s="16">
        <f t="shared" si="39"/>
        <v>11</v>
      </c>
      <c r="F341" s="16" t="str">
        <f t="shared" si="41"/>
        <v>France</v>
      </c>
      <c r="G341" s="16">
        <f t="shared" si="42"/>
        <v>1</v>
      </c>
      <c r="H341" s="16">
        <f t="shared" si="43"/>
        <v>1</v>
      </c>
      <c r="I341" s="16" t="str">
        <f t="shared" si="44"/>
        <v>Amérique du SudFrance</v>
      </c>
      <c r="J341" s="109">
        <f t="shared" si="40"/>
        <v>9895</v>
      </c>
      <c r="K341" s="109">
        <f>IF($H341=2,$N341,Notice!$C$67)</f>
        <v>500</v>
      </c>
      <c r="L341" s="109">
        <f>IF($H341=2,0,Notice!$C$66)</f>
        <v>1000</v>
      </c>
      <c r="M341" s="110">
        <v>9895</v>
      </c>
      <c r="N341" s="110">
        <v>1000</v>
      </c>
    </row>
    <row r="342" spans="1:14">
      <c r="A342" s="16">
        <v>363</v>
      </c>
      <c r="B342" s="16">
        <f t="shared" si="37"/>
        <v>31</v>
      </c>
      <c r="C342" s="11" t="str">
        <f t="shared" si="38"/>
        <v>CC du Golfe</v>
      </c>
      <c r="D342" s="2">
        <f t="shared" si="38"/>
        <v>0</v>
      </c>
      <c r="E342" s="16">
        <f t="shared" si="39"/>
        <v>11</v>
      </c>
      <c r="F342" s="16" t="str">
        <f t="shared" si="41"/>
        <v>France</v>
      </c>
      <c r="G342" s="16">
        <f t="shared" si="42"/>
        <v>1</v>
      </c>
      <c r="H342" s="16">
        <f t="shared" si="43"/>
        <v>1</v>
      </c>
      <c r="I342" s="16" t="str">
        <f t="shared" si="44"/>
        <v>CC du GolfeFrance</v>
      </c>
      <c r="J342" s="109">
        <f t="shared" si="40"/>
        <v>3364</v>
      </c>
      <c r="K342" s="109">
        <f>IF($H342=2,$N342,Notice!$C$67)</f>
        <v>500</v>
      </c>
      <c r="L342" s="109">
        <f>IF($H342=2,0,Notice!$C$66)</f>
        <v>1000</v>
      </c>
      <c r="M342" s="110">
        <v>3364</v>
      </c>
      <c r="N342" s="110">
        <v>1000</v>
      </c>
    </row>
    <row r="343" spans="1:14">
      <c r="A343" s="16">
        <v>364</v>
      </c>
      <c r="B343" s="16">
        <f t="shared" si="37"/>
        <v>32</v>
      </c>
      <c r="C343" s="11" t="str">
        <f t="shared" si="38"/>
        <v>Autre</v>
      </c>
      <c r="D343" s="2">
        <f t="shared" si="38"/>
        <v>0</v>
      </c>
      <c r="E343" s="16">
        <f t="shared" si="39"/>
        <v>11</v>
      </c>
      <c r="F343" s="16" t="str">
        <f t="shared" si="41"/>
        <v>France</v>
      </c>
      <c r="G343" s="16">
        <f t="shared" si="42"/>
        <v>1</v>
      </c>
      <c r="H343" s="16">
        <f t="shared" si="43"/>
        <v>1</v>
      </c>
      <c r="I343" s="16" t="str">
        <f t="shared" si="44"/>
        <v>AutreFrance</v>
      </c>
      <c r="J343" s="109">
        <f t="shared" si="40"/>
        <v>24000</v>
      </c>
      <c r="K343" s="109">
        <f>IF($H343=2,$N343,Notice!$C$67)</f>
        <v>500</v>
      </c>
      <c r="L343" s="109">
        <f>IF($H343=2,0,Notice!$C$66)</f>
        <v>1000</v>
      </c>
      <c r="M343" s="110">
        <v>24000</v>
      </c>
      <c r="N343" s="110">
        <v>1000</v>
      </c>
    </row>
    <row r="344" spans="1:14">
      <c r="A344" s="16">
        <v>365</v>
      </c>
      <c r="B344" s="16">
        <f t="shared" si="37"/>
        <v>33</v>
      </c>
      <c r="C344" s="11" t="str">
        <f t="shared" si="38"/>
        <v>Autres pays d’Amérique</v>
      </c>
      <c r="D344" s="2">
        <f t="shared" si="38"/>
        <v>0</v>
      </c>
      <c r="E344" s="16">
        <f t="shared" si="39"/>
        <v>11</v>
      </c>
      <c r="F344" s="16" t="str">
        <f t="shared" si="41"/>
        <v>France</v>
      </c>
      <c r="G344" s="16">
        <f t="shared" si="42"/>
        <v>1</v>
      </c>
      <c r="H344" s="16">
        <f t="shared" si="43"/>
        <v>1</v>
      </c>
      <c r="I344" s="16" t="str">
        <f t="shared" si="44"/>
        <v>Autres pays d’AmériqueFrance</v>
      </c>
      <c r="J344" s="109">
        <f t="shared" si="40"/>
        <v>8823</v>
      </c>
      <c r="K344" s="109">
        <f>IF($H344=2,$N344,Notice!$C$67)</f>
        <v>500</v>
      </c>
      <c r="L344" s="109">
        <f>IF($H344=2,0,Notice!$C$66)</f>
        <v>1000</v>
      </c>
      <c r="M344" s="110">
        <v>8823</v>
      </c>
      <c r="N344" s="110">
        <v>1000</v>
      </c>
    </row>
    <row r="345" spans="1:14">
      <c r="A345" s="16">
        <v>366</v>
      </c>
      <c r="B345" s="16">
        <f t="shared" si="37"/>
        <v>1</v>
      </c>
      <c r="C345" s="11" t="str">
        <f t="shared" si="38"/>
        <v>Allemagne</v>
      </c>
      <c r="D345" s="2">
        <f t="shared" si="38"/>
        <v>1</v>
      </c>
      <c r="E345" s="16">
        <f t="shared" si="39"/>
        <v>12</v>
      </c>
      <c r="F345" s="16" t="str">
        <f t="shared" si="41"/>
        <v>Hongrie</v>
      </c>
      <c r="G345" s="16">
        <f t="shared" si="42"/>
        <v>1</v>
      </c>
      <c r="H345" s="16">
        <f t="shared" si="43"/>
        <v>2</v>
      </c>
      <c r="I345" s="16" t="str">
        <f t="shared" si="44"/>
        <v>AllemagneHongrie</v>
      </c>
      <c r="J345" s="109">
        <f t="shared" si="40"/>
        <v>0</v>
      </c>
      <c r="K345" s="109">
        <f>IF($H345=2,$N345,Notice!$C$67)</f>
        <v>997.723388671875</v>
      </c>
      <c r="L345" s="109">
        <f>IF($H345=2,0,Notice!$C$66)</f>
        <v>0</v>
      </c>
      <c r="M345" s="110">
        <v>6006</v>
      </c>
      <c r="N345" s="110">
        <v>997.723388671875</v>
      </c>
    </row>
    <row r="346" spans="1:14">
      <c r="A346" s="16">
        <v>367</v>
      </c>
      <c r="B346" s="16">
        <f t="shared" si="37"/>
        <v>2</v>
      </c>
      <c r="C346" s="11" t="str">
        <f t="shared" si="38"/>
        <v>Autriche</v>
      </c>
      <c r="D346" s="2">
        <f t="shared" si="38"/>
        <v>1</v>
      </c>
      <c r="E346" s="16">
        <f t="shared" si="39"/>
        <v>12</v>
      </c>
      <c r="F346" s="16" t="str">
        <f t="shared" si="41"/>
        <v>Hongrie</v>
      </c>
      <c r="G346" s="16">
        <f t="shared" si="42"/>
        <v>1</v>
      </c>
      <c r="H346" s="16">
        <f t="shared" si="43"/>
        <v>2</v>
      </c>
      <c r="I346" s="16" t="str">
        <f t="shared" si="44"/>
        <v>AutricheHongrie</v>
      </c>
      <c r="J346" s="109">
        <f t="shared" si="40"/>
        <v>0</v>
      </c>
      <c r="K346" s="109">
        <f>IF($H346=2,$N346,Notice!$C$67)</f>
        <v>528.91912841796875</v>
      </c>
      <c r="L346" s="109">
        <f>IF($H346=2,0,Notice!$C$66)</f>
        <v>0</v>
      </c>
      <c r="M346" s="110">
        <v>24000</v>
      </c>
      <c r="N346" s="110">
        <v>528.91912841796875</v>
      </c>
    </row>
    <row r="347" spans="1:14">
      <c r="A347" s="16">
        <v>368</v>
      </c>
      <c r="B347" s="16">
        <f t="shared" si="37"/>
        <v>3</v>
      </c>
      <c r="C347" s="11" t="str">
        <f t="shared" si="38"/>
        <v>Belgique</v>
      </c>
      <c r="D347" s="2">
        <f t="shared" si="38"/>
        <v>1</v>
      </c>
      <c r="E347" s="16">
        <f t="shared" si="39"/>
        <v>12</v>
      </c>
      <c r="F347" s="16" t="str">
        <f t="shared" si="41"/>
        <v>Hongrie</v>
      </c>
      <c r="G347" s="16">
        <f t="shared" si="42"/>
        <v>1</v>
      </c>
      <c r="H347" s="16">
        <f t="shared" si="43"/>
        <v>2</v>
      </c>
      <c r="I347" s="16" t="str">
        <f t="shared" si="44"/>
        <v>BelgiqueHongrie</v>
      </c>
      <c r="J347" s="109">
        <f t="shared" si="40"/>
        <v>0</v>
      </c>
      <c r="K347" s="109">
        <f>IF($H347=2,$N347,Notice!$C$67)</f>
        <v>1396.90966796875</v>
      </c>
      <c r="L347" s="109">
        <f>IF($H347=2,0,Notice!$C$66)</f>
        <v>0</v>
      </c>
      <c r="M347" s="110">
        <v>5704</v>
      </c>
      <c r="N347" s="110">
        <v>1396.90966796875</v>
      </c>
    </row>
    <row r="348" spans="1:14">
      <c r="A348" s="16">
        <v>369</v>
      </c>
      <c r="B348" s="16">
        <f t="shared" si="37"/>
        <v>4</v>
      </c>
      <c r="C348" s="11" t="str">
        <f t="shared" si="38"/>
        <v>Brésil</v>
      </c>
      <c r="D348" s="2">
        <f t="shared" si="38"/>
        <v>0</v>
      </c>
      <c r="E348" s="16">
        <f t="shared" si="39"/>
        <v>12</v>
      </c>
      <c r="F348" s="16" t="str">
        <f t="shared" si="41"/>
        <v>Hongrie</v>
      </c>
      <c r="G348" s="16">
        <f t="shared" si="42"/>
        <v>1</v>
      </c>
      <c r="H348" s="16">
        <f t="shared" si="43"/>
        <v>1</v>
      </c>
      <c r="I348" s="16" t="str">
        <f t="shared" si="44"/>
        <v>BrésilHongrie</v>
      </c>
      <c r="J348" s="109">
        <f t="shared" si="40"/>
        <v>12132</v>
      </c>
      <c r="K348" s="109">
        <f>IF($H348=2,$N348,Notice!$C$67)</f>
        <v>500</v>
      </c>
      <c r="L348" s="109">
        <f>IF($H348=2,0,Notice!$C$66)</f>
        <v>1000</v>
      </c>
      <c r="M348" s="110">
        <v>12132</v>
      </c>
      <c r="N348" s="110">
        <v>1000</v>
      </c>
    </row>
    <row r="349" spans="1:14">
      <c r="A349" s="16">
        <v>370</v>
      </c>
      <c r="B349" s="16">
        <f t="shared" si="37"/>
        <v>5</v>
      </c>
      <c r="C349" s="11" t="str">
        <f t="shared" si="38"/>
        <v>Chine</v>
      </c>
      <c r="D349" s="2">
        <f t="shared" si="38"/>
        <v>0</v>
      </c>
      <c r="E349" s="16">
        <f t="shared" si="39"/>
        <v>12</v>
      </c>
      <c r="F349" s="16" t="str">
        <f t="shared" si="41"/>
        <v>Hongrie</v>
      </c>
      <c r="G349" s="16">
        <f t="shared" si="42"/>
        <v>1</v>
      </c>
      <c r="H349" s="16">
        <f t="shared" si="43"/>
        <v>1</v>
      </c>
      <c r="I349" s="16" t="str">
        <f t="shared" si="44"/>
        <v>ChineHongrie</v>
      </c>
      <c r="J349" s="109">
        <f t="shared" si="40"/>
        <v>15306</v>
      </c>
      <c r="K349" s="109">
        <f>IF($H349=2,$N349,Notice!$C$67)</f>
        <v>500</v>
      </c>
      <c r="L349" s="109">
        <f>IF($H349=2,0,Notice!$C$66)</f>
        <v>1000</v>
      </c>
      <c r="M349" s="110">
        <v>15306</v>
      </c>
      <c r="N349" s="110">
        <v>1000</v>
      </c>
    </row>
    <row r="350" spans="1:14">
      <c r="A350" s="16">
        <v>371</v>
      </c>
      <c r="B350" s="16">
        <f t="shared" si="37"/>
        <v>6</v>
      </c>
      <c r="C350" s="11" t="str">
        <f t="shared" si="38"/>
        <v>Corée du Sud</v>
      </c>
      <c r="D350" s="2">
        <f t="shared" si="38"/>
        <v>0</v>
      </c>
      <c r="E350" s="16">
        <f t="shared" si="39"/>
        <v>12</v>
      </c>
      <c r="F350" s="16" t="str">
        <f t="shared" si="41"/>
        <v>Hongrie</v>
      </c>
      <c r="G350" s="16">
        <f t="shared" si="42"/>
        <v>1</v>
      </c>
      <c r="H350" s="16">
        <f t="shared" si="43"/>
        <v>1</v>
      </c>
      <c r="I350" s="16" t="str">
        <f t="shared" si="44"/>
        <v>Corée du SudHongrie</v>
      </c>
      <c r="J350" s="109">
        <f t="shared" si="40"/>
        <v>16048</v>
      </c>
      <c r="K350" s="109">
        <f>IF($H350=2,$N350,Notice!$C$67)</f>
        <v>500</v>
      </c>
      <c r="L350" s="109">
        <f>IF($H350=2,0,Notice!$C$66)</f>
        <v>1000</v>
      </c>
      <c r="M350" s="110">
        <v>16048</v>
      </c>
      <c r="N350" s="110">
        <v>1000</v>
      </c>
    </row>
    <row r="351" spans="1:14">
      <c r="A351" s="16">
        <v>372</v>
      </c>
      <c r="B351" s="16">
        <f t="shared" si="37"/>
        <v>7</v>
      </c>
      <c r="C351" s="11" t="str">
        <f t="shared" si="38"/>
        <v>Espagne</v>
      </c>
      <c r="D351" s="2">
        <f t="shared" si="38"/>
        <v>1</v>
      </c>
      <c r="E351" s="16">
        <f t="shared" si="39"/>
        <v>12</v>
      </c>
      <c r="F351" s="16" t="str">
        <f t="shared" si="41"/>
        <v>Hongrie</v>
      </c>
      <c r="G351" s="16">
        <f t="shared" si="42"/>
        <v>1</v>
      </c>
      <c r="H351" s="16">
        <f t="shared" si="43"/>
        <v>2</v>
      </c>
      <c r="I351" s="16" t="str">
        <f t="shared" si="44"/>
        <v>EspagneHongrie</v>
      </c>
      <c r="J351" s="109">
        <f t="shared" si="40"/>
        <v>0</v>
      </c>
      <c r="K351" s="109">
        <f>IF($H351=2,$N351,Notice!$C$67)</f>
        <v>2787.978759765625</v>
      </c>
      <c r="L351" s="109">
        <f>IF($H351=2,0,Notice!$C$66)</f>
        <v>0</v>
      </c>
      <c r="M351" s="110">
        <v>3132</v>
      </c>
      <c r="N351" s="110">
        <v>2787.978759765625</v>
      </c>
    </row>
    <row r="352" spans="1:14">
      <c r="A352" s="16">
        <v>373</v>
      </c>
      <c r="B352" s="16">
        <f t="shared" si="37"/>
        <v>8</v>
      </c>
      <c r="C352" s="11" t="str">
        <f t="shared" si="38"/>
        <v>États-Unis</v>
      </c>
      <c r="D352" s="2">
        <f t="shared" si="38"/>
        <v>0</v>
      </c>
      <c r="E352" s="16">
        <f t="shared" si="39"/>
        <v>12</v>
      </c>
      <c r="F352" s="16" t="str">
        <f t="shared" si="41"/>
        <v>Hongrie</v>
      </c>
      <c r="G352" s="16">
        <f t="shared" si="42"/>
        <v>1</v>
      </c>
      <c r="H352" s="16">
        <f t="shared" si="43"/>
        <v>1</v>
      </c>
      <c r="I352" s="16" t="str">
        <f t="shared" si="44"/>
        <v>États-UnisHongrie</v>
      </c>
      <c r="J352" s="109">
        <f t="shared" si="40"/>
        <v>11909</v>
      </c>
      <c r="K352" s="109">
        <f>IF($H352=2,$N352,Notice!$C$67)</f>
        <v>500</v>
      </c>
      <c r="L352" s="109">
        <f>IF($H352=2,0,Notice!$C$66)</f>
        <v>1000</v>
      </c>
      <c r="M352" s="110">
        <v>11909</v>
      </c>
      <c r="N352" s="110">
        <v>1000</v>
      </c>
    </row>
    <row r="353" spans="1:14">
      <c r="A353" s="16">
        <v>374</v>
      </c>
      <c r="B353" s="16">
        <f t="shared" si="37"/>
        <v>9</v>
      </c>
      <c r="C353" s="11" t="str">
        <f t="shared" si="38"/>
        <v>Finlande</v>
      </c>
      <c r="D353" s="2">
        <f t="shared" si="38"/>
        <v>1</v>
      </c>
      <c r="E353" s="16">
        <f t="shared" si="39"/>
        <v>12</v>
      </c>
      <c r="F353" s="16" t="str">
        <f t="shared" si="41"/>
        <v>Hongrie</v>
      </c>
      <c r="G353" s="16">
        <f t="shared" si="42"/>
        <v>1</v>
      </c>
      <c r="H353" s="16">
        <f t="shared" si="43"/>
        <v>2</v>
      </c>
      <c r="I353" s="16" t="str">
        <f t="shared" si="44"/>
        <v>FinlandeHongrie</v>
      </c>
      <c r="J353" s="109">
        <f t="shared" si="40"/>
        <v>0</v>
      </c>
      <c r="K353" s="109">
        <f>IF($H353=2,$N353,Notice!$C$67)</f>
        <v>3712.270263671875</v>
      </c>
      <c r="L353" s="109">
        <f>IF($H353=2,0,Notice!$C$66)</f>
        <v>0</v>
      </c>
      <c r="M353" s="110">
        <v>7416</v>
      </c>
      <c r="N353" s="110">
        <v>3712.270263671875</v>
      </c>
    </row>
    <row r="354" spans="1:14">
      <c r="A354" s="16">
        <v>375</v>
      </c>
      <c r="B354" s="16">
        <f t="shared" si="37"/>
        <v>11</v>
      </c>
      <c r="C354" s="11" t="str">
        <f t="shared" si="38"/>
        <v>France</v>
      </c>
      <c r="D354" s="2">
        <f t="shared" si="38"/>
        <v>1</v>
      </c>
      <c r="E354" s="16">
        <f t="shared" si="39"/>
        <v>12</v>
      </c>
      <c r="F354" s="16" t="str">
        <f t="shared" si="41"/>
        <v>Hongrie</v>
      </c>
      <c r="G354" s="16">
        <f t="shared" si="42"/>
        <v>1</v>
      </c>
      <c r="H354" s="16">
        <f t="shared" si="43"/>
        <v>2</v>
      </c>
      <c r="I354" s="16" t="str">
        <f t="shared" si="44"/>
        <v>FranceHongrie</v>
      </c>
      <c r="J354" s="109">
        <f t="shared" si="40"/>
        <v>0</v>
      </c>
      <c r="K354" s="109">
        <f>IF($H354=2,$N354,Notice!$C$67)</f>
        <v>1699.5179443359375</v>
      </c>
      <c r="L354" s="109">
        <f>IF($H354=2,0,Notice!$C$66)</f>
        <v>0</v>
      </c>
      <c r="M354" s="110">
        <v>1976</v>
      </c>
      <c r="N354" s="110">
        <v>1699.5179443359375</v>
      </c>
    </row>
    <row r="355" spans="1:14">
      <c r="A355" s="16">
        <v>376</v>
      </c>
      <c r="B355" s="16">
        <f t="shared" si="37"/>
        <v>12</v>
      </c>
      <c r="C355" s="11" t="str">
        <f t="shared" si="38"/>
        <v>Hongrie</v>
      </c>
      <c r="D355" s="2">
        <f t="shared" si="38"/>
        <v>1</v>
      </c>
      <c r="E355" s="16">
        <f t="shared" si="39"/>
        <v>12</v>
      </c>
      <c r="F355" s="16" t="str">
        <f t="shared" si="41"/>
        <v>Hongrie</v>
      </c>
      <c r="G355" s="16">
        <f t="shared" si="42"/>
        <v>1</v>
      </c>
      <c r="H355" s="16">
        <f t="shared" si="43"/>
        <v>2</v>
      </c>
      <c r="I355" s="16" t="str">
        <f t="shared" si="44"/>
        <v>HongrieHongrie</v>
      </c>
      <c r="J355" s="109">
        <f t="shared" si="40"/>
        <v>0</v>
      </c>
      <c r="K355" s="109">
        <f>IF($H355=2,$N355,Notice!$C$67)</f>
        <v>0</v>
      </c>
      <c r="L355" s="109">
        <f>IF($H355=2,0,Notice!$C$66)</f>
        <v>0</v>
      </c>
      <c r="M355" s="110">
        <v>0</v>
      </c>
      <c r="N355" s="110">
        <v>0</v>
      </c>
    </row>
    <row r="356" spans="1:14">
      <c r="A356" s="16">
        <v>377</v>
      </c>
      <c r="B356" s="16">
        <f t="shared" ref="B356:B419" si="45">B325</f>
        <v>13</v>
      </c>
      <c r="C356" s="11" t="str">
        <f t="shared" ref="C356:D419" si="46">LOOKUP($B356,$B$4:$B$34,C$4:C$34)</f>
        <v>Inde</v>
      </c>
      <c r="D356" s="2">
        <f t="shared" si="46"/>
        <v>0</v>
      </c>
      <c r="E356" s="16">
        <f t="shared" ref="E356:E419" si="47">E325+1</f>
        <v>12</v>
      </c>
      <c r="F356" s="16" t="str">
        <f t="shared" si="41"/>
        <v>Hongrie</v>
      </c>
      <c r="G356" s="16">
        <f t="shared" si="42"/>
        <v>1</v>
      </c>
      <c r="H356" s="16">
        <f t="shared" si="43"/>
        <v>1</v>
      </c>
      <c r="I356" s="16" t="str">
        <f t="shared" si="44"/>
        <v>IndeHongrie</v>
      </c>
      <c r="J356" s="109">
        <f t="shared" si="40"/>
        <v>7727</v>
      </c>
      <c r="K356" s="109">
        <f>IF($H356=2,$N356,Notice!$C$67)</f>
        <v>500</v>
      </c>
      <c r="L356" s="109">
        <f>IF($H356=2,0,Notice!$C$66)</f>
        <v>1000</v>
      </c>
      <c r="M356" s="110">
        <v>7727</v>
      </c>
      <c r="N356" s="110">
        <v>1000</v>
      </c>
    </row>
    <row r="357" spans="1:14">
      <c r="A357" s="16">
        <v>378</v>
      </c>
      <c r="B357" s="16">
        <f t="shared" si="45"/>
        <v>14</v>
      </c>
      <c r="C357" s="11" t="str">
        <f t="shared" si="46"/>
        <v>Indonésie</v>
      </c>
      <c r="D357" s="2">
        <f t="shared" si="46"/>
        <v>0</v>
      </c>
      <c r="E357" s="16">
        <f t="shared" si="47"/>
        <v>12</v>
      </c>
      <c r="F357" s="16" t="str">
        <f t="shared" si="41"/>
        <v>Hongrie</v>
      </c>
      <c r="G357" s="16">
        <f t="shared" si="42"/>
        <v>1</v>
      </c>
      <c r="H357" s="16">
        <f t="shared" si="43"/>
        <v>1</v>
      </c>
      <c r="I357" s="16" t="str">
        <f t="shared" si="44"/>
        <v>IndonésieHongrie</v>
      </c>
      <c r="J357" s="109">
        <f t="shared" si="40"/>
        <v>11576</v>
      </c>
      <c r="K357" s="109">
        <f>IF($H357=2,$N357,Notice!$C$67)</f>
        <v>500</v>
      </c>
      <c r="L357" s="109">
        <f>IF($H357=2,0,Notice!$C$66)</f>
        <v>1000</v>
      </c>
      <c r="M357" s="110">
        <v>11576</v>
      </c>
      <c r="N357" s="110">
        <v>1000</v>
      </c>
    </row>
    <row r="358" spans="1:14">
      <c r="A358" s="16">
        <v>379</v>
      </c>
      <c r="B358" s="16">
        <f t="shared" si="45"/>
        <v>15</v>
      </c>
      <c r="C358" s="11" t="str">
        <f t="shared" si="46"/>
        <v>Italie</v>
      </c>
      <c r="D358" s="2">
        <f t="shared" si="46"/>
        <v>1</v>
      </c>
      <c r="E358" s="16">
        <f t="shared" si="47"/>
        <v>12</v>
      </c>
      <c r="F358" s="16" t="str">
        <f t="shared" si="41"/>
        <v>Hongrie</v>
      </c>
      <c r="G358" s="16">
        <f t="shared" si="42"/>
        <v>1</v>
      </c>
      <c r="H358" s="16">
        <f t="shared" si="43"/>
        <v>2</v>
      </c>
      <c r="I358" s="16" t="str">
        <f t="shared" si="44"/>
        <v>ItalieHongrie</v>
      </c>
      <c r="J358" s="109">
        <f t="shared" si="40"/>
        <v>0</v>
      </c>
      <c r="K358" s="109">
        <f>IF($H358=2,$N358,Notice!$C$67)</f>
        <v>1233.9407958984375</v>
      </c>
      <c r="L358" s="109">
        <f>IF($H358=2,0,Notice!$C$66)</f>
        <v>0</v>
      </c>
      <c r="M358" s="110">
        <v>1609</v>
      </c>
      <c r="N358" s="110">
        <v>1233.9407958984375</v>
      </c>
    </row>
    <row r="359" spans="1:14">
      <c r="A359" s="16">
        <v>381</v>
      </c>
      <c r="B359" s="16">
        <f t="shared" si="45"/>
        <v>16</v>
      </c>
      <c r="C359" s="11" t="str">
        <f t="shared" si="46"/>
        <v>Japon</v>
      </c>
      <c r="D359" s="2">
        <f t="shared" si="46"/>
        <v>0</v>
      </c>
      <c r="E359" s="16">
        <f t="shared" si="47"/>
        <v>12</v>
      </c>
      <c r="F359" s="16" t="str">
        <f t="shared" si="41"/>
        <v>Hongrie</v>
      </c>
      <c r="G359" s="16">
        <f t="shared" si="42"/>
        <v>1</v>
      </c>
      <c r="H359" s="16">
        <f t="shared" si="43"/>
        <v>1</v>
      </c>
      <c r="I359" s="16" t="str">
        <f t="shared" si="44"/>
        <v>JaponHongrie</v>
      </c>
      <c r="J359" s="109">
        <f t="shared" si="40"/>
        <v>16335</v>
      </c>
      <c r="K359" s="109">
        <f>IF($H359=2,$N359,Notice!$C$67)</f>
        <v>500</v>
      </c>
      <c r="L359" s="109">
        <f>IF($H359=2,0,Notice!$C$66)</f>
        <v>1000</v>
      </c>
      <c r="M359" s="110">
        <v>16335</v>
      </c>
      <c r="N359" s="110">
        <v>1000</v>
      </c>
    </row>
    <row r="360" spans="1:14">
      <c r="A360" s="16">
        <v>382</v>
      </c>
      <c r="B360" s="16">
        <f t="shared" si="45"/>
        <v>17</v>
      </c>
      <c r="C360" s="11" t="str">
        <f t="shared" si="46"/>
        <v>Maroc</v>
      </c>
      <c r="D360" s="2">
        <f t="shared" si="46"/>
        <v>0</v>
      </c>
      <c r="E360" s="16">
        <f t="shared" si="47"/>
        <v>12</v>
      </c>
      <c r="F360" s="16" t="str">
        <f t="shared" si="41"/>
        <v>Hongrie</v>
      </c>
      <c r="G360" s="16">
        <f t="shared" si="42"/>
        <v>1</v>
      </c>
      <c r="H360" s="16">
        <f t="shared" si="43"/>
        <v>1</v>
      </c>
      <c r="I360" s="16" t="str">
        <f t="shared" si="44"/>
        <v>MarocHongrie</v>
      </c>
      <c r="J360" s="109">
        <f t="shared" si="40"/>
        <v>3188</v>
      </c>
      <c r="K360" s="109">
        <f>IF($H360=2,$N360,Notice!$C$67)</f>
        <v>500</v>
      </c>
      <c r="L360" s="109">
        <f>IF($H360=2,0,Notice!$C$66)</f>
        <v>1000</v>
      </c>
      <c r="M360" s="110">
        <v>3188</v>
      </c>
      <c r="N360" s="110">
        <v>1000</v>
      </c>
    </row>
    <row r="361" spans="1:14">
      <c r="A361" s="16">
        <v>383</v>
      </c>
      <c r="B361" s="16">
        <f t="shared" si="45"/>
        <v>18</v>
      </c>
      <c r="C361" s="11" t="str">
        <f t="shared" si="46"/>
        <v>Mexique</v>
      </c>
      <c r="D361" s="2">
        <f t="shared" si="46"/>
        <v>0</v>
      </c>
      <c r="E361" s="16">
        <f t="shared" si="47"/>
        <v>12</v>
      </c>
      <c r="F361" s="16" t="str">
        <f t="shared" si="41"/>
        <v>Hongrie</v>
      </c>
      <c r="G361" s="16">
        <f t="shared" si="42"/>
        <v>1</v>
      </c>
      <c r="H361" s="16">
        <f t="shared" si="43"/>
        <v>1</v>
      </c>
      <c r="I361" s="16" t="str">
        <f t="shared" si="44"/>
        <v>MexiqueHongrie</v>
      </c>
      <c r="J361" s="109">
        <f t="shared" si="40"/>
        <v>14003</v>
      </c>
      <c r="K361" s="109">
        <f>IF($H361=2,$N361,Notice!$C$67)</f>
        <v>500</v>
      </c>
      <c r="L361" s="109">
        <f>IF($H361=2,0,Notice!$C$66)</f>
        <v>1000</v>
      </c>
      <c r="M361" s="110">
        <v>14003</v>
      </c>
      <c r="N361" s="110">
        <v>1000</v>
      </c>
    </row>
    <row r="362" spans="1:14">
      <c r="A362" s="16">
        <v>384</v>
      </c>
      <c r="B362" s="16">
        <f t="shared" si="45"/>
        <v>19</v>
      </c>
      <c r="C362" s="11" t="str">
        <f t="shared" si="46"/>
        <v>Pologne</v>
      </c>
      <c r="D362" s="2">
        <f t="shared" si="46"/>
        <v>1</v>
      </c>
      <c r="E362" s="16">
        <f t="shared" si="47"/>
        <v>12</v>
      </c>
      <c r="F362" s="16" t="str">
        <f t="shared" si="41"/>
        <v>Hongrie</v>
      </c>
      <c r="G362" s="16">
        <f t="shared" si="42"/>
        <v>1</v>
      </c>
      <c r="H362" s="16">
        <f t="shared" si="43"/>
        <v>2</v>
      </c>
      <c r="I362" s="16" t="str">
        <f t="shared" si="44"/>
        <v>PologneHongrie</v>
      </c>
      <c r="J362" s="109">
        <f t="shared" si="40"/>
        <v>0</v>
      </c>
      <c r="K362" s="109">
        <f>IF($H362=2,$N362,Notice!$C$67)</f>
        <v>897.80535888671875</v>
      </c>
      <c r="L362" s="109">
        <f>IF($H362=2,0,Notice!$C$66)</f>
        <v>0</v>
      </c>
      <c r="M362" s="110">
        <v>7094</v>
      </c>
      <c r="N362" s="110">
        <v>897.80535888671875</v>
      </c>
    </row>
    <row r="363" spans="1:14">
      <c r="A363" s="16">
        <v>385</v>
      </c>
      <c r="B363" s="16">
        <f t="shared" si="45"/>
        <v>20</v>
      </c>
      <c r="C363" s="11" t="str">
        <f t="shared" si="46"/>
        <v>Portugal</v>
      </c>
      <c r="D363" s="2">
        <f t="shared" si="46"/>
        <v>1</v>
      </c>
      <c r="E363" s="16">
        <f t="shared" si="47"/>
        <v>12</v>
      </c>
      <c r="F363" s="16" t="str">
        <f t="shared" si="41"/>
        <v>Hongrie</v>
      </c>
      <c r="G363" s="16">
        <f t="shared" si="42"/>
        <v>1</v>
      </c>
      <c r="H363" s="16">
        <f t="shared" si="43"/>
        <v>2</v>
      </c>
      <c r="I363" s="16" t="str">
        <f t="shared" si="44"/>
        <v>PortugalHongrie</v>
      </c>
      <c r="J363" s="109">
        <f t="shared" si="40"/>
        <v>0</v>
      </c>
      <c r="K363" s="109">
        <f>IF($H363=2,$N363,Notice!$C$67)</f>
        <v>2980.09716796875</v>
      </c>
      <c r="L363" s="109">
        <f>IF($H363=2,0,Notice!$C$66)</f>
        <v>0</v>
      </c>
      <c r="M363" s="110">
        <v>3694</v>
      </c>
      <c r="N363" s="110">
        <v>2980.09716796875</v>
      </c>
    </row>
    <row r="364" spans="1:14">
      <c r="A364" s="16">
        <v>386</v>
      </c>
      <c r="B364" s="16">
        <f t="shared" si="45"/>
        <v>21</v>
      </c>
      <c r="C364" s="11" t="str">
        <f t="shared" si="46"/>
        <v>République tchèque</v>
      </c>
      <c r="D364" s="2">
        <f t="shared" si="46"/>
        <v>1</v>
      </c>
      <c r="E364" s="16">
        <f t="shared" si="47"/>
        <v>12</v>
      </c>
      <c r="F364" s="16" t="str">
        <f t="shared" si="41"/>
        <v>Hongrie</v>
      </c>
      <c r="G364" s="16">
        <f t="shared" si="42"/>
        <v>1</v>
      </c>
      <c r="H364" s="16">
        <f t="shared" si="43"/>
        <v>2</v>
      </c>
      <c r="I364" s="16" t="str">
        <f t="shared" si="44"/>
        <v>République tchèqueHongrie</v>
      </c>
      <c r="J364" s="109">
        <f t="shared" si="40"/>
        <v>0</v>
      </c>
      <c r="K364" s="109">
        <f>IF($H364=2,$N364,Notice!$C$67)</f>
        <v>512.4666748046875</v>
      </c>
      <c r="L364" s="109">
        <f>IF($H364=2,0,Notice!$C$66)</f>
        <v>0</v>
      </c>
      <c r="M364" s="110">
        <v>6005</v>
      </c>
      <c r="N364" s="110">
        <v>512.4666748046875</v>
      </c>
    </row>
    <row r="365" spans="1:14">
      <c r="A365" s="16">
        <v>387</v>
      </c>
      <c r="B365" s="16">
        <f t="shared" si="45"/>
        <v>22</v>
      </c>
      <c r="C365" s="11" t="str">
        <f t="shared" si="46"/>
        <v>Royaume-Uni</v>
      </c>
      <c r="D365" s="2">
        <f t="shared" si="46"/>
        <v>1</v>
      </c>
      <c r="E365" s="16">
        <f t="shared" si="47"/>
        <v>12</v>
      </c>
      <c r="F365" s="16" t="str">
        <f t="shared" si="41"/>
        <v>Hongrie</v>
      </c>
      <c r="G365" s="16">
        <f t="shared" si="42"/>
        <v>1</v>
      </c>
      <c r="H365" s="16">
        <f t="shared" si="43"/>
        <v>2</v>
      </c>
      <c r="I365" s="16" t="str">
        <f t="shared" si="44"/>
        <v>Royaume-UniHongrie</v>
      </c>
      <c r="J365" s="109">
        <f t="shared" si="40"/>
        <v>0</v>
      </c>
      <c r="K365" s="109">
        <f>IF($H365=2,$N365,Notice!$C$67)</f>
        <v>2299.9248046875</v>
      </c>
      <c r="L365" s="109">
        <f>IF($H365=2,0,Notice!$C$66)</f>
        <v>0</v>
      </c>
      <c r="M365" s="110">
        <v>5329</v>
      </c>
      <c r="N365" s="110">
        <v>2299.9248046875</v>
      </c>
    </row>
    <row r="366" spans="1:14">
      <c r="A366" s="16">
        <v>388</v>
      </c>
      <c r="B366" s="16">
        <f t="shared" si="45"/>
        <v>23</v>
      </c>
      <c r="C366" s="11" t="str">
        <f t="shared" si="46"/>
        <v>Slovaquie</v>
      </c>
      <c r="D366" s="2">
        <f t="shared" si="46"/>
        <v>1</v>
      </c>
      <c r="E366" s="16">
        <f t="shared" si="47"/>
        <v>12</v>
      </c>
      <c r="F366" s="16" t="str">
        <f t="shared" si="41"/>
        <v>Hongrie</v>
      </c>
      <c r="G366" s="16">
        <f t="shared" si="42"/>
        <v>1</v>
      </c>
      <c r="H366" s="16">
        <f t="shared" si="43"/>
        <v>2</v>
      </c>
      <c r="I366" s="16" t="str">
        <f t="shared" si="44"/>
        <v>SlovaquieHongrie</v>
      </c>
      <c r="J366" s="109">
        <f t="shared" si="40"/>
        <v>0</v>
      </c>
      <c r="K366" s="109">
        <f>IF($H366=2,$N366,Notice!$C$67)</f>
        <v>276.2755126953125</v>
      </c>
      <c r="L366" s="109">
        <f>IF($H366=2,0,Notice!$C$66)</f>
        <v>0</v>
      </c>
      <c r="M366" s="110">
        <v>24000</v>
      </c>
      <c r="N366" s="110">
        <v>276.2755126953125</v>
      </c>
    </row>
    <row r="367" spans="1:14">
      <c r="A367" s="16">
        <v>389</v>
      </c>
      <c r="B367" s="16">
        <f t="shared" si="45"/>
        <v>24</v>
      </c>
      <c r="C367" s="11" t="str">
        <f t="shared" si="46"/>
        <v>Slovénie</v>
      </c>
      <c r="D367" s="2">
        <f t="shared" si="46"/>
        <v>1</v>
      </c>
      <c r="E367" s="16">
        <f t="shared" si="47"/>
        <v>12</v>
      </c>
      <c r="F367" s="16" t="str">
        <f t="shared" si="41"/>
        <v>Hongrie</v>
      </c>
      <c r="G367" s="16">
        <f t="shared" si="42"/>
        <v>1</v>
      </c>
      <c r="H367" s="16">
        <f t="shared" si="43"/>
        <v>2</v>
      </c>
      <c r="I367" s="16" t="str">
        <f t="shared" si="44"/>
        <v>SlovénieHongrie</v>
      </c>
      <c r="J367" s="109">
        <f t="shared" si="40"/>
        <v>0</v>
      </c>
      <c r="K367" s="109">
        <f>IF($H367=2,$N367,Notice!$C$67)</f>
        <v>489.49798583984375</v>
      </c>
      <c r="L367" s="109">
        <f>IF($H367=2,0,Notice!$C$66)</f>
        <v>0</v>
      </c>
      <c r="M367" s="110">
        <v>24000</v>
      </c>
      <c r="N367" s="110">
        <v>489.49798583984375</v>
      </c>
    </row>
    <row r="368" spans="1:14">
      <c r="A368" s="16">
        <v>390</v>
      </c>
      <c r="B368" s="16">
        <f t="shared" si="45"/>
        <v>25</v>
      </c>
      <c r="C368" s="11" t="str">
        <f t="shared" si="46"/>
        <v>Turquie</v>
      </c>
      <c r="D368" s="2">
        <f t="shared" si="46"/>
        <v>0</v>
      </c>
      <c r="E368" s="16">
        <f t="shared" si="47"/>
        <v>12</v>
      </c>
      <c r="F368" s="16" t="str">
        <f t="shared" si="41"/>
        <v>Hongrie</v>
      </c>
      <c r="G368" s="16">
        <f t="shared" si="42"/>
        <v>1</v>
      </c>
      <c r="H368" s="16">
        <f t="shared" si="43"/>
        <v>1</v>
      </c>
      <c r="I368" s="16" t="str">
        <f t="shared" si="44"/>
        <v>TurquieHongrie</v>
      </c>
      <c r="J368" s="109">
        <f t="shared" si="40"/>
        <v>2150</v>
      </c>
      <c r="K368" s="109">
        <f>IF($H368=2,$N368,Notice!$C$67)</f>
        <v>500</v>
      </c>
      <c r="L368" s="109">
        <f>IF($H368=2,0,Notice!$C$66)</f>
        <v>1000</v>
      </c>
      <c r="M368" s="110">
        <v>2150</v>
      </c>
      <c r="N368" s="110">
        <v>1000</v>
      </c>
    </row>
    <row r="369" spans="1:14">
      <c r="A369" s="16">
        <v>391</v>
      </c>
      <c r="B369" s="16">
        <f t="shared" si="45"/>
        <v>26</v>
      </c>
      <c r="C369" s="11" t="str">
        <f t="shared" si="46"/>
        <v>Vietnam</v>
      </c>
      <c r="D369" s="2">
        <f t="shared" si="46"/>
        <v>0</v>
      </c>
      <c r="E369" s="16">
        <f t="shared" si="47"/>
        <v>12</v>
      </c>
      <c r="F369" s="16" t="str">
        <f t="shared" si="41"/>
        <v>Hongrie</v>
      </c>
      <c r="G369" s="16">
        <f t="shared" si="42"/>
        <v>1</v>
      </c>
      <c r="H369" s="16">
        <f t="shared" si="43"/>
        <v>1</v>
      </c>
      <c r="I369" s="16" t="str">
        <f t="shared" si="44"/>
        <v>VietnamHongrie</v>
      </c>
      <c r="J369" s="109">
        <f t="shared" si="40"/>
        <v>12230</v>
      </c>
      <c r="K369" s="109">
        <f>IF($H369=2,$N369,Notice!$C$67)</f>
        <v>500</v>
      </c>
      <c r="L369" s="109">
        <f>IF($H369=2,0,Notice!$C$66)</f>
        <v>1000</v>
      </c>
      <c r="M369" s="110">
        <v>12230</v>
      </c>
      <c r="N369" s="110">
        <v>1000</v>
      </c>
    </row>
    <row r="370" spans="1:14">
      <c r="A370" s="16">
        <v>392</v>
      </c>
      <c r="B370" s="16">
        <f t="shared" si="45"/>
        <v>28</v>
      </c>
      <c r="C370" s="11" t="str">
        <f t="shared" si="46"/>
        <v>Autres pays d’Europe</v>
      </c>
      <c r="D370" s="2">
        <f t="shared" si="46"/>
        <v>1</v>
      </c>
      <c r="E370" s="16">
        <f t="shared" si="47"/>
        <v>12</v>
      </c>
      <c r="F370" s="16" t="str">
        <f t="shared" si="41"/>
        <v>Hongrie</v>
      </c>
      <c r="G370" s="16">
        <f t="shared" si="42"/>
        <v>1</v>
      </c>
      <c r="H370" s="16">
        <f t="shared" si="43"/>
        <v>2</v>
      </c>
      <c r="I370" s="16" t="str">
        <f t="shared" si="44"/>
        <v>Autres pays d’EuropeHongrie</v>
      </c>
      <c r="J370" s="109">
        <f t="shared" si="40"/>
        <v>0</v>
      </c>
      <c r="K370" s="109">
        <f>IF($H370=2,$N370,Notice!$C$67)</f>
        <v>897.80535888671875</v>
      </c>
      <c r="L370" s="109">
        <f>IF($H370=2,0,Notice!$C$66)</f>
        <v>0</v>
      </c>
      <c r="M370" s="110">
        <v>7094</v>
      </c>
      <c r="N370" s="110">
        <v>897.80535888671875</v>
      </c>
    </row>
    <row r="371" spans="1:14">
      <c r="A371" s="16">
        <v>393</v>
      </c>
      <c r="B371" s="16">
        <f t="shared" si="45"/>
        <v>29</v>
      </c>
      <c r="C371" s="11" t="str">
        <f t="shared" si="46"/>
        <v>Amérique du Nord</v>
      </c>
      <c r="D371" s="2">
        <f t="shared" si="46"/>
        <v>0</v>
      </c>
      <c r="E371" s="16">
        <f t="shared" si="47"/>
        <v>12</v>
      </c>
      <c r="F371" s="16" t="str">
        <f t="shared" si="41"/>
        <v>Hongrie</v>
      </c>
      <c r="G371" s="16">
        <f t="shared" si="42"/>
        <v>1</v>
      </c>
      <c r="H371" s="16">
        <f t="shared" si="43"/>
        <v>1</v>
      </c>
      <c r="I371" s="16" t="str">
        <f t="shared" si="44"/>
        <v>Amérique du NordHongrie</v>
      </c>
      <c r="J371" s="109">
        <f t="shared" si="40"/>
        <v>11909</v>
      </c>
      <c r="K371" s="109">
        <f>IF($H371=2,$N371,Notice!$C$67)</f>
        <v>500</v>
      </c>
      <c r="L371" s="109">
        <f>IF($H371=2,0,Notice!$C$66)</f>
        <v>1000</v>
      </c>
      <c r="M371" s="110">
        <v>11909</v>
      </c>
      <c r="N371" s="110">
        <v>1000</v>
      </c>
    </row>
    <row r="372" spans="1:14">
      <c r="A372" s="16">
        <v>394</v>
      </c>
      <c r="B372" s="16">
        <f t="shared" si="45"/>
        <v>30</v>
      </c>
      <c r="C372" s="11" t="str">
        <f t="shared" si="46"/>
        <v>Amérique du Sud</v>
      </c>
      <c r="D372" s="2">
        <f t="shared" si="46"/>
        <v>0</v>
      </c>
      <c r="E372" s="16">
        <f t="shared" si="47"/>
        <v>12</v>
      </c>
      <c r="F372" s="16" t="str">
        <f t="shared" si="41"/>
        <v>Hongrie</v>
      </c>
      <c r="G372" s="16">
        <f t="shared" si="42"/>
        <v>1</v>
      </c>
      <c r="H372" s="16">
        <f t="shared" si="43"/>
        <v>1</v>
      </c>
      <c r="I372" s="16" t="str">
        <f t="shared" si="44"/>
        <v>Amérique du SudHongrie</v>
      </c>
      <c r="J372" s="109">
        <f t="shared" si="40"/>
        <v>12132</v>
      </c>
      <c r="K372" s="109">
        <f>IF($H372=2,$N372,Notice!$C$67)</f>
        <v>500</v>
      </c>
      <c r="L372" s="109">
        <f>IF($H372=2,0,Notice!$C$66)</f>
        <v>1000</v>
      </c>
      <c r="M372" s="110">
        <v>12132</v>
      </c>
      <c r="N372" s="110">
        <v>1000</v>
      </c>
    </row>
    <row r="373" spans="1:14">
      <c r="A373" s="16">
        <v>395</v>
      </c>
      <c r="B373" s="16">
        <f t="shared" si="45"/>
        <v>31</v>
      </c>
      <c r="C373" s="11" t="str">
        <f t="shared" si="46"/>
        <v>CC du Golfe</v>
      </c>
      <c r="D373" s="2">
        <f t="shared" si="46"/>
        <v>0</v>
      </c>
      <c r="E373" s="16">
        <f t="shared" si="47"/>
        <v>12</v>
      </c>
      <c r="F373" s="16" t="str">
        <f t="shared" si="41"/>
        <v>Hongrie</v>
      </c>
      <c r="G373" s="16">
        <f t="shared" si="42"/>
        <v>1</v>
      </c>
      <c r="H373" s="16">
        <f t="shared" si="43"/>
        <v>1</v>
      </c>
      <c r="I373" s="16" t="str">
        <f t="shared" si="44"/>
        <v>CC du GolfeHongrie</v>
      </c>
      <c r="J373" s="109">
        <f t="shared" si="40"/>
        <v>3246</v>
      </c>
      <c r="K373" s="109">
        <f>IF($H373=2,$N373,Notice!$C$67)</f>
        <v>500</v>
      </c>
      <c r="L373" s="109">
        <f>IF($H373=2,0,Notice!$C$66)</f>
        <v>1000</v>
      </c>
      <c r="M373" s="110">
        <v>3246</v>
      </c>
      <c r="N373" s="110">
        <v>1000</v>
      </c>
    </row>
    <row r="374" spans="1:14">
      <c r="A374" s="16">
        <v>396</v>
      </c>
      <c r="B374" s="16">
        <f t="shared" si="45"/>
        <v>32</v>
      </c>
      <c r="C374" s="11" t="str">
        <f t="shared" si="46"/>
        <v>Autre</v>
      </c>
      <c r="D374" s="2">
        <f t="shared" si="46"/>
        <v>0</v>
      </c>
      <c r="E374" s="16">
        <f t="shared" si="47"/>
        <v>12</v>
      </c>
      <c r="F374" s="16" t="str">
        <f t="shared" si="41"/>
        <v>Hongrie</v>
      </c>
      <c r="G374" s="16">
        <f t="shared" si="42"/>
        <v>1</v>
      </c>
      <c r="H374" s="16">
        <f t="shared" si="43"/>
        <v>1</v>
      </c>
      <c r="I374" s="16" t="str">
        <f t="shared" si="44"/>
        <v>AutreHongrie</v>
      </c>
      <c r="J374" s="109">
        <f t="shared" si="40"/>
        <v>24000</v>
      </c>
      <c r="K374" s="109">
        <f>IF($H374=2,$N374,Notice!$C$67)</f>
        <v>500</v>
      </c>
      <c r="L374" s="109">
        <f>IF($H374=2,0,Notice!$C$66)</f>
        <v>1000</v>
      </c>
      <c r="M374" s="110">
        <v>24000</v>
      </c>
      <c r="N374" s="110">
        <v>1000</v>
      </c>
    </row>
    <row r="375" spans="1:14">
      <c r="A375" s="16">
        <v>397</v>
      </c>
      <c r="B375" s="16">
        <f t="shared" si="45"/>
        <v>33</v>
      </c>
      <c r="C375" s="11" t="str">
        <f t="shared" si="46"/>
        <v>Autres pays d’Amérique</v>
      </c>
      <c r="D375" s="2">
        <f t="shared" si="46"/>
        <v>0</v>
      </c>
      <c r="E375" s="16">
        <f t="shared" si="47"/>
        <v>12</v>
      </c>
      <c r="F375" s="16" t="str">
        <f t="shared" si="41"/>
        <v>Hongrie</v>
      </c>
      <c r="G375" s="16">
        <f t="shared" si="42"/>
        <v>1</v>
      </c>
      <c r="H375" s="16">
        <f t="shared" si="43"/>
        <v>1</v>
      </c>
      <c r="I375" s="16" t="str">
        <f t="shared" si="44"/>
        <v>Autres pays d’AmériqueHongrie</v>
      </c>
      <c r="J375" s="109">
        <f t="shared" si="40"/>
        <v>11061</v>
      </c>
      <c r="K375" s="109">
        <f>IF($H375=2,$N375,Notice!$C$67)</f>
        <v>500</v>
      </c>
      <c r="L375" s="109">
        <f>IF($H375=2,0,Notice!$C$66)</f>
        <v>1000</v>
      </c>
      <c r="M375" s="110">
        <v>11061</v>
      </c>
      <c r="N375" s="110">
        <v>1000</v>
      </c>
    </row>
    <row r="376" spans="1:14">
      <c r="A376" s="16">
        <v>398</v>
      </c>
      <c r="B376" s="16">
        <f t="shared" si="45"/>
        <v>1</v>
      </c>
      <c r="C376" s="11" t="str">
        <f t="shared" si="46"/>
        <v>Allemagne</v>
      </c>
      <c r="D376" s="2">
        <f t="shared" si="46"/>
        <v>1</v>
      </c>
      <c r="E376" s="16">
        <f t="shared" si="47"/>
        <v>13</v>
      </c>
      <c r="F376" s="16" t="str">
        <f t="shared" si="41"/>
        <v>Inde</v>
      </c>
      <c r="G376" s="16">
        <f t="shared" si="42"/>
        <v>0</v>
      </c>
      <c r="H376" s="16">
        <f t="shared" si="43"/>
        <v>1</v>
      </c>
      <c r="I376" s="16" t="str">
        <f t="shared" si="44"/>
        <v>AllemagneInde</v>
      </c>
      <c r="J376" s="109">
        <f t="shared" si="40"/>
        <v>12687</v>
      </c>
      <c r="K376" s="109">
        <f>IF($H376=2,$N376,Notice!$C$67)</f>
        <v>500</v>
      </c>
      <c r="L376" s="109">
        <f>IF($H376=2,0,Notice!$C$66)</f>
        <v>1000</v>
      </c>
      <c r="M376" s="110">
        <v>12687</v>
      </c>
      <c r="N376" s="110">
        <v>1000</v>
      </c>
    </row>
    <row r="377" spans="1:14">
      <c r="A377" s="16">
        <v>399</v>
      </c>
      <c r="B377" s="16">
        <f t="shared" si="45"/>
        <v>2</v>
      </c>
      <c r="C377" s="11" t="str">
        <f t="shared" si="46"/>
        <v>Autriche</v>
      </c>
      <c r="D377" s="2">
        <f t="shared" si="46"/>
        <v>1</v>
      </c>
      <c r="E377" s="16">
        <f t="shared" si="47"/>
        <v>13</v>
      </c>
      <c r="F377" s="16" t="str">
        <f t="shared" si="41"/>
        <v>Inde</v>
      </c>
      <c r="G377" s="16">
        <f t="shared" si="42"/>
        <v>0</v>
      </c>
      <c r="H377" s="16">
        <f t="shared" si="43"/>
        <v>1</v>
      </c>
      <c r="I377" s="16" t="str">
        <f t="shared" si="44"/>
        <v>AutricheInde</v>
      </c>
      <c r="J377" s="109">
        <f t="shared" si="40"/>
        <v>7727</v>
      </c>
      <c r="K377" s="109">
        <f>IF($H377=2,$N377,Notice!$C$67)</f>
        <v>500</v>
      </c>
      <c r="L377" s="109">
        <f>IF($H377=2,0,Notice!$C$66)</f>
        <v>1000</v>
      </c>
      <c r="M377" s="110">
        <v>7727</v>
      </c>
      <c r="N377" s="110">
        <v>1000</v>
      </c>
    </row>
    <row r="378" spans="1:14">
      <c r="A378" s="16">
        <v>400</v>
      </c>
      <c r="B378" s="16">
        <f t="shared" si="45"/>
        <v>3</v>
      </c>
      <c r="C378" s="11" t="str">
        <f t="shared" si="46"/>
        <v>Belgique</v>
      </c>
      <c r="D378" s="2">
        <f t="shared" si="46"/>
        <v>1</v>
      </c>
      <c r="E378" s="16">
        <f t="shared" si="47"/>
        <v>13</v>
      </c>
      <c r="F378" s="16" t="str">
        <f t="shared" si="41"/>
        <v>Inde</v>
      </c>
      <c r="G378" s="16">
        <f t="shared" si="42"/>
        <v>0</v>
      </c>
      <c r="H378" s="16">
        <f t="shared" si="43"/>
        <v>1</v>
      </c>
      <c r="I378" s="16" t="str">
        <f t="shared" si="44"/>
        <v>BelgiqueInde</v>
      </c>
      <c r="J378" s="109">
        <f t="shared" si="40"/>
        <v>12287</v>
      </c>
      <c r="K378" s="109">
        <f>IF($H378=2,$N378,Notice!$C$67)</f>
        <v>500</v>
      </c>
      <c r="L378" s="109">
        <f>IF($H378=2,0,Notice!$C$66)</f>
        <v>1000</v>
      </c>
      <c r="M378" s="110">
        <v>12287</v>
      </c>
      <c r="N378" s="110">
        <v>1000</v>
      </c>
    </row>
    <row r="379" spans="1:14">
      <c r="A379" s="16">
        <v>401</v>
      </c>
      <c r="B379" s="16">
        <f t="shared" si="45"/>
        <v>4</v>
      </c>
      <c r="C379" s="11" t="str">
        <f t="shared" si="46"/>
        <v>Brésil</v>
      </c>
      <c r="D379" s="2">
        <f t="shared" si="46"/>
        <v>0</v>
      </c>
      <c r="E379" s="16">
        <f t="shared" si="47"/>
        <v>13</v>
      </c>
      <c r="F379" s="16" t="str">
        <f t="shared" si="41"/>
        <v>Inde</v>
      </c>
      <c r="G379" s="16">
        <f t="shared" si="42"/>
        <v>0</v>
      </c>
      <c r="H379" s="16">
        <f t="shared" si="43"/>
        <v>0</v>
      </c>
      <c r="I379" s="16" t="str">
        <f t="shared" si="44"/>
        <v>BrésilInde</v>
      </c>
      <c r="J379" s="109">
        <f t="shared" si="40"/>
        <v>15751</v>
      </c>
      <c r="K379" s="109">
        <f>IF($H379=2,$N379,Notice!$C$67)</f>
        <v>500</v>
      </c>
      <c r="L379" s="109">
        <f>IF($H379=2,0,Notice!$C$66)</f>
        <v>1000</v>
      </c>
      <c r="M379" s="110">
        <v>15751</v>
      </c>
      <c r="N379" s="110">
        <v>10969.806640625</v>
      </c>
    </row>
    <row r="380" spans="1:14">
      <c r="A380" s="16">
        <v>402</v>
      </c>
      <c r="B380" s="16">
        <f t="shared" si="45"/>
        <v>5</v>
      </c>
      <c r="C380" s="11" t="str">
        <f t="shared" si="46"/>
        <v>Chine</v>
      </c>
      <c r="D380" s="2">
        <f t="shared" si="46"/>
        <v>0</v>
      </c>
      <c r="E380" s="16">
        <f t="shared" si="47"/>
        <v>13</v>
      </c>
      <c r="F380" s="16" t="str">
        <f t="shared" si="41"/>
        <v>Inde</v>
      </c>
      <c r="G380" s="16">
        <f t="shared" si="42"/>
        <v>0</v>
      </c>
      <c r="H380" s="16">
        <f t="shared" si="43"/>
        <v>0</v>
      </c>
      <c r="I380" s="16" t="str">
        <f t="shared" si="44"/>
        <v>ChineInde</v>
      </c>
      <c r="J380" s="109">
        <f t="shared" si="40"/>
        <v>8762</v>
      </c>
      <c r="K380" s="109">
        <f>IF($H380=2,$N380,Notice!$C$67)</f>
        <v>500</v>
      </c>
      <c r="L380" s="109">
        <f>IF($H380=2,0,Notice!$C$66)</f>
        <v>1000</v>
      </c>
      <c r="M380" s="110">
        <v>8762</v>
      </c>
      <c r="N380" s="110">
        <v>4297.103515625</v>
      </c>
    </row>
    <row r="381" spans="1:14">
      <c r="A381" s="16">
        <v>403</v>
      </c>
      <c r="B381" s="16">
        <f t="shared" si="45"/>
        <v>6</v>
      </c>
      <c r="C381" s="11" t="str">
        <f t="shared" si="46"/>
        <v>Corée du Sud</v>
      </c>
      <c r="D381" s="2">
        <f t="shared" si="46"/>
        <v>0</v>
      </c>
      <c r="E381" s="16">
        <f t="shared" si="47"/>
        <v>13</v>
      </c>
      <c r="F381" s="16" t="str">
        <f t="shared" si="41"/>
        <v>Inde</v>
      </c>
      <c r="G381" s="16">
        <f t="shared" si="42"/>
        <v>0</v>
      </c>
      <c r="H381" s="16">
        <f t="shared" si="43"/>
        <v>0</v>
      </c>
      <c r="I381" s="16" t="str">
        <f t="shared" si="44"/>
        <v>Corée du SudInde</v>
      </c>
      <c r="J381" s="109">
        <f t="shared" si="40"/>
        <v>9349</v>
      </c>
      <c r="K381" s="109">
        <f>IF($H381=2,$N381,Notice!$C$67)</f>
        <v>500</v>
      </c>
      <c r="L381" s="109">
        <f>IF($H381=2,0,Notice!$C$66)</f>
        <v>1000</v>
      </c>
      <c r="M381" s="110">
        <v>9349</v>
      </c>
      <c r="N381" s="110">
        <v>6534.9267578125</v>
      </c>
    </row>
    <row r="382" spans="1:14">
      <c r="A382" s="16">
        <v>404</v>
      </c>
      <c r="B382" s="16">
        <f t="shared" si="45"/>
        <v>7</v>
      </c>
      <c r="C382" s="11" t="str">
        <f t="shared" si="46"/>
        <v>Espagne</v>
      </c>
      <c r="D382" s="2">
        <f t="shared" si="46"/>
        <v>1</v>
      </c>
      <c r="E382" s="16">
        <f t="shared" si="47"/>
        <v>13</v>
      </c>
      <c r="F382" s="16" t="str">
        <f t="shared" si="41"/>
        <v>Inde</v>
      </c>
      <c r="G382" s="16">
        <f t="shared" si="42"/>
        <v>0</v>
      </c>
      <c r="H382" s="16">
        <f t="shared" si="43"/>
        <v>1</v>
      </c>
      <c r="I382" s="16" t="str">
        <f t="shared" si="44"/>
        <v>EspagneInde</v>
      </c>
      <c r="J382" s="109">
        <f t="shared" si="40"/>
        <v>9254</v>
      </c>
      <c r="K382" s="109">
        <f>IF($H382=2,$N382,Notice!$C$67)</f>
        <v>500</v>
      </c>
      <c r="L382" s="109">
        <f>IF($H382=2,0,Notice!$C$66)</f>
        <v>1000</v>
      </c>
      <c r="M382" s="110">
        <v>9254</v>
      </c>
      <c r="N382" s="110">
        <v>1000</v>
      </c>
    </row>
    <row r="383" spans="1:14">
      <c r="A383" s="16">
        <v>405</v>
      </c>
      <c r="B383" s="16">
        <f t="shared" si="45"/>
        <v>8</v>
      </c>
      <c r="C383" s="11" t="str">
        <f t="shared" si="46"/>
        <v>États-Unis</v>
      </c>
      <c r="D383" s="2">
        <f t="shared" si="46"/>
        <v>0</v>
      </c>
      <c r="E383" s="16">
        <f t="shared" si="47"/>
        <v>13</v>
      </c>
      <c r="F383" s="16" t="str">
        <f t="shared" si="41"/>
        <v>Inde</v>
      </c>
      <c r="G383" s="16">
        <f t="shared" si="42"/>
        <v>0</v>
      </c>
      <c r="H383" s="16">
        <f t="shared" si="43"/>
        <v>0</v>
      </c>
      <c r="I383" s="16" t="str">
        <f t="shared" si="44"/>
        <v>États-UnisInde</v>
      </c>
      <c r="J383" s="109">
        <f t="shared" si="40"/>
        <v>18312</v>
      </c>
      <c r="K383" s="109">
        <f>IF($H383=2,$N383,Notice!$C$67)</f>
        <v>500</v>
      </c>
      <c r="L383" s="109">
        <f>IF($H383=2,0,Notice!$C$66)</f>
        <v>1000</v>
      </c>
      <c r="M383" s="110">
        <v>18312</v>
      </c>
      <c r="N383" s="110">
        <v>10876.44921875</v>
      </c>
    </row>
    <row r="384" spans="1:14">
      <c r="A384" s="16">
        <v>406</v>
      </c>
      <c r="B384" s="16">
        <f t="shared" si="45"/>
        <v>9</v>
      </c>
      <c r="C384" s="11" t="str">
        <f t="shared" si="46"/>
        <v>Finlande</v>
      </c>
      <c r="D384" s="2">
        <f t="shared" si="46"/>
        <v>1</v>
      </c>
      <c r="E384" s="16">
        <f t="shared" si="47"/>
        <v>13</v>
      </c>
      <c r="F384" s="16" t="str">
        <f t="shared" si="41"/>
        <v>Inde</v>
      </c>
      <c r="G384" s="16">
        <f t="shared" si="42"/>
        <v>0</v>
      </c>
      <c r="H384" s="16">
        <f t="shared" si="43"/>
        <v>1</v>
      </c>
      <c r="I384" s="16" t="str">
        <f t="shared" si="44"/>
        <v>FinlandeInde</v>
      </c>
      <c r="J384" s="109">
        <f t="shared" si="40"/>
        <v>14219</v>
      </c>
      <c r="K384" s="109">
        <f>IF($H384=2,$N384,Notice!$C$67)</f>
        <v>500</v>
      </c>
      <c r="L384" s="109">
        <f>IF($H384=2,0,Notice!$C$66)</f>
        <v>1000</v>
      </c>
      <c r="M384" s="110">
        <v>14219</v>
      </c>
      <c r="N384" s="110">
        <v>1000</v>
      </c>
    </row>
    <row r="385" spans="1:14">
      <c r="A385" s="16">
        <v>407</v>
      </c>
      <c r="B385" s="16">
        <f t="shared" si="45"/>
        <v>11</v>
      </c>
      <c r="C385" s="11" t="str">
        <f t="shared" si="46"/>
        <v>France</v>
      </c>
      <c r="D385" s="2">
        <f t="shared" si="46"/>
        <v>1</v>
      </c>
      <c r="E385" s="16">
        <f t="shared" si="47"/>
        <v>13</v>
      </c>
      <c r="F385" s="16" t="str">
        <f t="shared" si="41"/>
        <v>Inde</v>
      </c>
      <c r="G385" s="16">
        <f t="shared" si="42"/>
        <v>0</v>
      </c>
      <c r="H385" s="16">
        <f t="shared" si="43"/>
        <v>1</v>
      </c>
      <c r="I385" s="16" t="str">
        <f t="shared" si="44"/>
        <v>FranceInde</v>
      </c>
      <c r="J385" s="109">
        <f t="shared" si="40"/>
        <v>7847</v>
      </c>
      <c r="K385" s="109">
        <f>IF($H385=2,$N385,Notice!$C$67)</f>
        <v>500</v>
      </c>
      <c r="L385" s="109">
        <f>IF($H385=2,0,Notice!$C$66)</f>
        <v>1000</v>
      </c>
      <c r="M385" s="110">
        <v>7847</v>
      </c>
      <c r="N385" s="110">
        <v>1000</v>
      </c>
    </row>
    <row r="386" spans="1:14">
      <c r="A386" s="16">
        <v>408</v>
      </c>
      <c r="B386" s="16">
        <f t="shared" si="45"/>
        <v>12</v>
      </c>
      <c r="C386" s="11" t="str">
        <f t="shared" si="46"/>
        <v>Hongrie</v>
      </c>
      <c r="D386" s="2">
        <f t="shared" si="46"/>
        <v>1</v>
      </c>
      <c r="E386" s="16">
        <f t="shared" si="47"/>
        <v>13</v>
      </c>
      <c r="F386" s="16" t="str">
        <f t="shared" si="41"/>
        <v>Inde</v>
      </c>
      <c r="G386" s="16">
        <f t="shared" si="42"/>
        <v>0</v>
      </c>
      <c r="H386" s="16">
        <f t="shared" si="43"/>
        <v>1</v>
      </c>
      <c r="I386" s="16" t="str">
        <f t="shared" si="44"/>
        <v>HongrieInde</v>
      </c>
      <c r="J386" s="109">
        <f t="shared" si="40"/>
        <v>7727</v>
      </c>
      <c r="K386" s="109">
        <f>IF($H386=2,$N386,Notice!$C$67)</f>
        <v>500</v>
      </c>
      <c r="L386" s="109">
        <f>IF($H386=2,0,Notice!$C$66)</f>
        <v>1000</v>
      </c>
      <c r="M386" s="110">
        <v>7727</v>
      </c>
      <c r="N386" s="110">
        <v>1000</v>
      </c>
    </row>
    <row r="387" spans="1:14">
      <c r="A387" s="16">
        <v>409</v>
      </c>
      <c r="B387" s="16">
        <f t="shared" si="45"/>
        <v>13</v>
      </c>
      <c r="C387" s="11" t="str">
        <f t="shared" si="46"/>
        <v>Inde</v>
      </c>
      <c r="D387" s="2">
        <f t="shared" si="46"/>
        <v>0</v>
      </c>
      <c r="E387" s="16">
        <f t="shared" si="47"/>
        <v>13</v>
      </c>
      <c r="F387" s="16" t="str">
        <f t="shared" si="41"/>
        <v>Inde</v>
      </c>
      <c r="G387" s="16">
        <f t="shared" si="42"/>
        <v>0</v>
      </c>
      <c r="H387" s="16">
        <f t="shared" si="43"/>
        <v>0</v>
      </c>
      <c r="I387" s="16" t="str">
        <f t="shared" si="44"/>
        <v>IndeInde</v>
      </c>
      <c r="J387" s="109">
        <f t="shared" si="40"/>
        <v>0</v>
      </c>
      <c r="K387" s="109">
        <f>IF($H387=2,$N387,Notice!$C$67)</f>
        <v>500</v>
      </c>
      <c r="L387" s="109">
        <f>IF($H387=2,0,Notice!$C$66)</f>
        <v>1000</v>
      </c>
      <c r="M387" s="110">
        <v>0</v>
      </c>
      <c r="N387" s="110">
        <v>0</v>
      </c>
    </row>
    <row r="388" spans="1:14">
      <c r="A388" s="16">
        <v>410</v>
      </c>
      <c r="B388" s="16">
        <f t="shared" si="45"/>
        <v>14</v>
      </c>
      <c r="C388" s="11" t="str">
        <f t="shared" si="46"/>
        <v>Indonésie</v>
      </c>
      <c r="D388" s="2">
        <f t="shared" si="46"/>
        <v>0</v>
      </c>
      <c r="E388" s="16">
        <f t="shared" si="47"/>
        <v>13</v>
      </c>
      <c r="F388" s="16" t="str">
        <f t="shared" si="41"/>
        <v>Inde</v>
      </c>
      <c r="G388" s="16">
        <f t="shared" si="42"/>
        <v>0</v>
      </c>
      <c r="H388" s="16">
        <f t="shared" si="43"/>
        <v>0</v>
      </c>
      <c r="I388" s="16" t="str">
        <f t="shared" si="44"/>
        <v>IndonésieInde</v>
      </c>
      <c r="J388" s="109">
        <f t="shared" ref="J388:J451" si="48">IF(H388=2,0,M388)</f>
        <v>5100</v>
      </c>
      <c r="K388" s="109">
        <f>IF($H388=2,$N388,Notice!$C$67)</f>
        <v>500</v>
      </c>
      <c r="L388" s="109">
        <f>IF($H388=2,0,Notice!$C$66)</f>
        <v>1000</v>
      </c>
      <c r="M388" s="110">
        <v>5100</v>
      </c>
      <c r="N388" s="110">
        <v>1000</v>
      </c>
    </row>
    <row r="389" spans="1:14">
      <c r="A389" s="16">
        <v>411</v>
      </c>
      <c r="B389" s="16">
        <f t="shared" si="45"/>
        <v>15</v>
      </c>
      <c r="C389" s="11" t="str">
        <f t="shared" si="46"/>
        <v>Italie</v>
      </c>
      <c r="D389" s="2">
        <f t="shared" si="46"/>
        <v>1</v>
      </c>
      <c r="E389" s="16">
        <f t="shared" si="47"/>
        <v>13</v>
      </c>
      <c r="F389" s="16" t="str">
        <f t="shared" ref="F389:F452" si="49">LOOKUP($E389,$B$4:$B$34,C$4:C$34)</f>
        <v>Inde</v>
      </c>
      <c r="G389" s="16">
        <f t="shared" ref="G389:G452" si="50">LOOKUP($E389,$B$4:$B$34,D$4:D$34)</f>
        <v>0</v>
      </c>
      <c r="H389" s="16">
        <f t="shared" ref="H389:H452" si="51">D389+G389</f>
        <v>1</v>
      </c>
      <c r="I389" s="16" t="str">
        <f t="shared" ref="I389:I452" si="52">C389&amp;F389</f>
        <v>ItalieInde</v>
      </c>
      <c r="J389" s="109">
        <f t="shared" si="48"/>
        <v>7523</v>
      </c>
      <c r="K389" s="109">
        <f>IF($H389=2,$N389,Notice!$C$67)</f>
        <v>500</v>
      </c>
      <c r="L389" s="109">
        <f>IF($H389=2,0,Notice!$C$66)</f>
        <v>1000</v>
      </c>
      <c r="M389" s="110">
        <v>7523</v>
      </c>
      <c r="N389" s="110">
        <v>1000</v>
      </c>
    </row>
    <row r="390" spans="1:14">
      <c r="A390" s="16">
        <v>412</v>
      </c>
      <c r="B390" s="16">
        <f t="shared" si="45"/>
        <v>16</v>
      </c>
      <c r="C390" s="11" t="str">
        <f t="shared" si="46"/>
        <v>Japon</v>
      </c>
      <c r="D390" s="2">
        <f t="shared" si="46"/>
        <v>0</v>
      </c>
      <c r="E390" s="16">
        <f t="shared" si="47"/>
        <v>13</v>
      </c>
      <c r="F390" s="16" t="str">
        <f t="shared" si="49"/>
        <v>Inde</v>
      </c>
      <c r="G390" s="16">
        <f t="shared" si="50"/>
        <v>0</v>
      </c>
      <c r="H390" s="16">
        <f t="shared" si="51"/>
        <v>0</v>
      </c>
      <c r="I390" s="16" t="str">
        <f t="shared" si="52"/>
        <v>JaponInde</v>
      </c>
      <c r="J390" s="109">
        <f t="shared" si="48"/>
        <v>9669</v>
      </c>
      <c r="K390" s="109">
        <f>IF($H390=2,$N390,Notice!$C$67)</f>
        <v>500</v>
      </c>
      <c r="L390" s="109">
        <f>IF($H390=2,0,Notice!$C$66)</f>
        <v>1000</v>
      </c>
      <c r="M390" s="110">
        <v>9669</v>
      </c>
      <c r="N390" s="110">
        <v>6799.4375</v>
      </c>
    </row>
    <row r="391" spans="1:14">
      <c r="A391" s="16">
        <v>413</v>
      </c>
      <c r="B391" s="16">
        <f t="shared" si="45"/>
        <v>17</v>
      </c>
      <c r="C391" s="11" t="str">
        <f t="shared" si="46"/>
        <v>Maroc</v>
      </c>
      <c r="D391" s="2">
        <f t="shared" si="46"/>
        <v>0</v>
      </c>
      <c r="E391" s="16">
        <f t="shared" si="47"/>
        <v>13</v>
      </c>
      <c r="F391" s="16" t="str">
        <f t="shared" si="49"/>
        <v>Inde</v>
      </c>
      <c r="G391" s="16">
        <f t="shared" si="50"/>
        <v>0</v>
      </c>
      <c r="H391" s="16">
        <f t="shared" si="51"/>
        <v>0</v>
      </c>
      <c r="I391" s="16" t="str">
        <f t="shared" si="52"/>
        <v>MarocInde</v>
      </c>
      <c r="J391" s="109">
        <f t="shared" si="48"/>
        <v>9333</v>
      </c>
      <c r="K391" s="109">
        <f>IF($H391=2,$N391,Notice!$C$67)</f>
        <v>500</v>
      </c>
      <c r="L391" s="109">
        <f>IF($H391=2,0,Notice!$C$66)</f>
        <v>1000</v>
      </c>
      <c r="M391" s="110">
        <v>9333</v>
      </c>
      <c r="N391" s="110">
        <v>10787.0029296875</v>
      </c>
    </row>
    <row r="392" spans="1:14">
      <c r="A392" s="16">
        <v>414</v>
      </c>
      <c r="B392" s="16">
        <f t="shared" si="45"/>
        <v>18</v>
      </c>
      <c r="C392" s="11" t="str">
        <f t="shared" si="46"/>
        <v>Mexique</v>
      </c>
      <c r="D392" s="2">
        <f t="shared" si="46"/>
        <v>0</v>
      </c>
      <c r="E392" s="16">
        <f t="shared" si="47"/>
        <v>13</v>
      </c>
      <c r="F392" s="16" t="str">
        <f t="shared" si="49"/>
        <v>Inde</v>
      </c>
      <c r="G392" s="16">
        <f t="shared" si="50"/>
        <v>0</v>
      </c>
      <c r="H392" s="16">
        <f t="shared" si="51"/>
        <v>0</v>
      </c>
      <c r="I392" s="16" t="str">
        <f t="shared" si="52"/>
        <v>MexiqueInde</v>
      </c>
      <c r="J392" s="109">
        <f t="shared" si="48"/>
        <v>20448</v>
      </c>
      <c r="K392" s="109">
        <f>IF($H392=2,$N392,Notice!$C$67)</f>
        <v>500</v>
      </c>
      <c r="L392" s="109">
        <f>IF($H392=2,0,Notice!$C$66)</f>
        <v>1000</v>
      </c>
      <c r="M392" s="110">
        <v>20448</v>
      </c>
      <c r="N392" s="110">
        <v>10871.8447265625</v>
      </c>
    </row>
    <row r="393" spans="1:14">
      <c r="A393" s="16">
        <v>415</v>
      </c>
      <c r="B393" s="16">
        <f t="shared" si="45"/>
        <v>19</v>
      </c>
      <c r="C393" s="11" t="str">
        <f t="shared" si="46"/>
        <v>Pologne</v>
      </c>
      <c r="D393" s="2">
        <f t="shared" si="46"/>
        <v>1</v>
      </c>
      <c r="E393" s="16">
        <f t="shared" si="47"/>
        <v>13</v>
      </c>
      <c r="F393" s="16" t="str">
        <f t="shared" si="49"/>
        <v>Inde</v>
      </c>
      <c r="G393" s="16">
        <f t="shared" si="50"/>
        <v>0</v>
      </c>
      <c r="H393" s="16">
        <f t="shared" si="51"/>
        <v>1</v>
      </c>
      <c r="I393" s="16" t="str">
        <f t="shared" si="52"/>
        <v>PologneInde</v>
      </c>
      <c r="J393" s="109">
        <f t="shared" si="48"/>
        <v>13689</v>
      </c>
      <c r="K393" s="109">
        <f>IF($H393=2,$N393,Notice!$C$67)</f>
        <v>500</v>
      </c>
      <c r="L393" s="109">
        <f>IF($H393=2,0,Notice!$C$66)</f>
        <v>1000</v>
      </c>
      <c r="M393" s="110">
        <v>13689</v>
      </c>
      <c r="N393" s="110">
        <v>1000</v>
      </c>
    </row>
    <row r="394" spans="1:14">
      <c r="A394" s="16">
        <v>416</v>
      </c>
      <c r="B394" s="16">
        <f t="shared" si="45"/>
        <v>20</v>
      </c>
      <c r="C394" s="11" t="str">
        <f t="shared" si="46"/>
        <v>Portugal</v>
      </c>
      <c r="D394" s="2">
        <f t="shared" si="46"/>
        <v>1</v>
      </c>
      <c r="E394" s="16">
        <f t="shared" si="47"/>
        <v>13</v>
      </c>
      <c r="F394" s="16" t="str">
        <f t="shared" si="49"/>
        <v>Inde</v>
      </c>
      <c r="G394" s="16">
        <f t="shared" si="50"/>
        <v>0</v>
      </c>
      <c r="H394" s="16">
        <f t="shared" si="51"/>
        <v>1</v>
      </c>
      <c r="I394" s="16" t="str">
        <f t="shared" si="52"/>
        <v>PortugalInde</v>
      </c>
      <c r="J394" s="109">
        <f t="shared" si="48"/>
        <v>9795</v>
      </c>
      <c r="K394" s="109">
        <f>IF($H394=2,$N394,Notice!$C$67)</f>
        <v>500</v>
      </c>
      <c r="L394" s="109">
        <f>IF($H394=2,0,Notice!$C$66)</f>
        <v>1000</v>
      </c>
      <c r="M394" s="110">
        <v>9795</v>
      </c>
      <c r="N394" s="110">
        <v>1000</v>
      </c>
    </row>
    <row r="395" spans="1:14">
      <c r="A395" s="16">
        <v>417</v>
      </c>
      <c r="B395" s="16">
        <f t="shared" si="45"/>
        <v>21</v>
      </c>
      <c r="C395" s="11" t="str">
        <f t="shared" si="46"/>
        <v>République tchèque</v>
      </c>
      <c r="D395" s="2">
        <f t="shared" si="46"/>
        <v>1</v>
      </c>
      <c r="E395" s="16">
        <f t="shared" si="47"/>
        <v>13</v>
      </c>
      <c r="F395" s="16" t="str">
        <f t="shared" si="49"/>
        <v>Inde</v>
      </c>
      <c r="G395" s="16">
        <f t="shared" si="50"/>
        <v>0</v>
      </c>
      <c r="H395" s="16">
        <f t="shared" si="51"/>
        <v>1</v>
      </c>
      <c r="I395" s="16" t="str">
        <f t="shared" si="52"/>
        <v>République tchèqueInde</v>
      </c>
      <c r="J395" s="109">
        <f t="shared" si="48"/>
        <v>12687</v>
      </c>
      <c r="K395" s="109">
        <f>IF($H395=2,$N395,Notice!$C$67)</f>
        <v>500</v>
      </c>
      <c r="L395" s="109">
        <f>IF($H395=2,0,Notice!$C$66)</f>
        <v>1000</v>
      </c>
      <c r="M395" s="110">
        <v>12687</v>
      </c>
      <c r="N395" s="110">
        <v>1000</v>
      </c>
    </row>
    <row r="396" spans="1:14">
      <c r="A396" s="16">
        <v>418</v>
      </c>
      <c r="B396" s="16">
        <f t="shared" si="45"/>
        <v>22</v>
      </c>
      <c r="C396" s="11" t="str">
        <f t="shared" si="46"/>
        <v>Royaume-Uni</v>
      </c>
      <c r="D396" s="2">
        <f t="shared" si="46"/>
        <v>1</v>
      </c>
      <c r="E396" s="16">
        <f t="shared" si="47"/>
        <v>13</v>
      </c>
      <c r="F396" s="16" t="str">
        <f t="shared" si="49"/>
        <v>Inde</v>
      </c>
      <c r="G396" s="16">
        <f t="shared" si="50"/>
        <v>0</v>
      </c>
      <c r="H396" s="16">
        <f t="shared" si="51"/>
        <v>1</v>
      </c>
      <c r="I396" s="16" t="str">
        <f t="shared" si="52"/>
        <v>Royaume-UniInde</v>
      </c>
      <c r="J396" s="109">
        <f t="shared" si="48"/>
        <v>11848</v>
      </c>
      <c r="K396" s="109">
        <f>IF($H396=2,$N396,Notice!$C$67)</f>
        <v>500</v>
      </c>
      <c r="L396" s="109">
        <f>IF($H396=2,0,Notice!$C$66)</f>
        <v>1000</v>
      </c>
      <c r="M396" s="110">
        <v>11848</v>
      </c>
      <c r="N396" s="110">
        <v>1000</v>
      </c>
    </row>
    <row r="397" spans="1:14">
      <c r="A397" s="16">
        <v>419</v>
      </c>
      <c r="B397" s="16">
        <f t="shared" si="45"/>
        <v>23</v>
      </c>
      <c r="C397" s="11" t="str">
        <f t="shared" si="46"/>
        <v>Slovaquie</v>
      </c>
      <c r="D397" s="2">
        <f t="shared" si="46"/>
        <v>1</v>
      </c>
      <c r="E397" s="16">
        <f t="shared" si="47"/>
        <v>13</v>
      </c>
      <c r="F397" s="16" t="str">
        <f t="shared" si="49"/>
        <v>Inde</v>
      </c>
      <c r="G397" s="16">
        <f t="shared" si="50"/>
        <v>0</v>
      </c>
      <c r="H397" s="16">
        <f t="shared" si="51"/>
        <v>1</v>
      </c>
      <c r="I397" s="16" t="str">
        <f t="shared" si="52"/>
        <v>SlovaquieInde</v>
      </c>
      <c r="J397" s="109">
        <f t="shared" si="48"/>
        <v>7727</v>
      </c>
      <c r="K397" s="109">
        <f>IF($H397=2,$N397,Notice!$C$67)</f>
        <v>500</v>
      </c>
      <c r="L397" s="109">
        <f>IF($H397=2,0,Notice!$C$66)</f>
        <v>1000</v>
      </c>
      <c r="M397" s="110">
        <v>7727</v>
      </c>
      <c r="N397" s="110">
        <v>1000</v>
      </c>
    </row>
    <row r="398" spans="1:14">
      <c r="A398" s="16">
        <v>420</v>
      </c>
      <c r="B398" s="16">
        <f t="shared" si="45"/>
        <v>24</v>
      </c>
      <c r="C398" s="11" t="str">
        <f t="shared" si="46"/>
        <v>Slovénie</v>
      </c>
      <c r="D398" s="2">
        <f t="shared" si="46"/>
        <v>1</v>
      </c>
      <c r="E398" s="16">
        <f t="shared" si="47"/>
        <v>13</v>
      </c>
      <c r="F398" s="16" t="str">
        <f t="shared" si="49"/>
        <v>Inde</v>
      </c>
      <c r="G398" s="16">
        <f t="shared" si="50"/>
        <v>0</v>
      </c>
      <c r="H398" s="16">
        <f t="shared" si="51"/>
        <v>1</v>
      </c>
      <c r="I398" s="16" t="str">
        <f t="shared" si="52"/>
        <v>SlovénieInde</v>
      </c>
      <c r="J398" s="109">
        <f t="shared" si="48"/>
        <v>7727</v>
      </c>
      <c r="K398" s="109">
        <f>IF($H398=2,$N398,Notice!$C$67)</f>
        <v>500</v>
      </c>
      <c r="L398" s="109">
        <f>IF($H398=2,0,Notice!$C$66)</f>
        <v>1000</v>
      </c>
      <c r="M398" s="110">
        <v>7727</v>
      </c>
      <c r="N398" s="110">
        <v>1000</v>
      </c>
    </row>
    <row r="399" spans="1:14">
      <c r="A399" s="16">
        <v>421</v>
      </c>
      <c r="B399" s="16">
        <f t="shared" si="45"/>
        <v>25</v>
      </c>
      <c r="C399" s="11" t="str">
        <f t="shared" si="46"/>
        <v>Turquie</v>
      </c>
      <c r="D399" s="2">
        <f t="shared" si="46"/>
        <v>0</v>
      </c>
      <c r="E399" s="16">
        <f t="shared" si="47"/>
        <v>13</v>
      </c>
      <c r="F399" s="16" t="str">
        <f t="shared" si="49"/>
        <v>Inde</v>
      </c>
      <c r="G399" s="16">
        <f t="shared" si="50"/>
        <v>0</v>
      </c>
      <c r="H399" s="16">
        <f t="shared" si="51"/>
        <v>0</v>
      </c>
      <c r="I399" s="16" t="str">
        <f t="shared" si="52"/>
        <v>TurquieInde</v>
      </c>
      <c r="J399" s="109">
        <f t="shared" si="48"/>
        <v>7272</v>
      </c>
      <c r="K399" s="109">
        <f>IF($H399=2,$N399,Notice!$C$67)</f>
        <v>500</v>
      </c>
      <c r="L399" s="109">
        <f>IF($H399=2,0,Notice!$C$66)</f>
        <v>1000</v>
      </c>
      <c r="M399" s="110">
        <v>7272</v>
      </c>
      <c r="N399" s="110">
        <v>6229.4345703125</v>
      </c>
    </row>
    <row r="400" spans="1:14">
      <c r="A400" s="16">
        <v>422</v>
      </c>
      <c r="B400" s="16">
        <f t="shared" si="45"/>
        <v>26</v>
      </c>
      <c r="C400" s="11" t="str">
        <f t="shared" si="46"/>
        <v>Vietnam</v>
      </c>
      <c r="D400" s="2">
        <f t="shared" si="46"/>
        <v>0</v>
      </c>
      <c r="E400" s="16">
        <f t="shared" si="47"/>
        <v>13</v>
      </c>
      <c r="F400" s="16" t="str">
        <f t="shared" si="49"/>
        <v>Inde</v>
      </c>
      <c r="G400" s="16">
        <f t="shared" si="50"/>
        <v>0</v>
      </c>
      <c r="H400" s="16">
        <f t="shared" si="51"/>
        <v>0</v>
      </c>
      <c r="I400" s="16" t="str">
        <f t="shared" si="52"/>
        <v>VietnamInde</v>
      </c>
      <c r="J400" s="109">
        <f t="shared" si="48"/>
        <v>5764</v>
      </c>
      <c r="K400" s="109">
        <f>IF($H400=2,$N400,Notice!$C$67)</f>
        <v>500</v>
      </c>
      <c r="L400" s="109">
        <f>IF($H400=2,0,Notice!$C$66)</f>
        <v>1000</v>
      </c>
      <c r="M400" s="110">
        <v>5764</v>
      </c>
      <c r="N400" s="110">
        <v>4882.39404296875</v>
      </c>
    </row>
    <row r="401" spans="1:14">
      <c r="A401" s="16">
        <v>423</v>
      </c>
      <c r="B401" s="16">
        <f t="shared" si="45"/>
        <v>28</v>
      </c>
      <c r="C401" s="11" t="str">
        <f t="shared" si="46"/>
        <v>Autres pays d’Europe</v>
      </c>
      <c r="D401" s="2">
        <f t="shared" si="46"/>
        <v>1</v>
      </c>
      <c r="E401" s="16">
        <f t="shared" si="47"/>
        <v>13</v>
      </c>
      <c r="F401" s="16" t="str">
        <f t="shared" si="49"/>
        <v>Inde</v>
      </c>
      <c r="G401" s="16">
        <f t="shared" si="50"/>
        <v>0</v>
      </c>
      <c r="H401" s="16">
        <f t="shared" si="51"/>
        <v>1</v>
      </c>
      <c r="I401" s="16" t="str">
        <f t="shared" si="52"/>
        <v>Autres pays d’EuropeInde</v>
      </c>
      <c r="J401" s="109">
        <f t="shared" si="48"/>
        <v>13689</v>
      </c>
      <c r="K401" s="109">
        <f>IF($H401=2,$N401,Notice!$C$67)</f>
        <v>500</v>
      </c>
      <c r="L401" s="109">
        <f>IF($H401=2,0,Notice!$C$66)</f>
        <v>1000</v>
      </c>
      <c r="M401" s="110">
        <v>13689</v>
      </c>
      <c r="N401" s="110">
        <v>1000</v>
      </c>
    </row>
    <row r="402" spans="1:14">
      <c r="A402" s="16">
        <v>424</v>
      </c>
      <c r="B402" s="16">
        <f t="shared" si="45"/>
        <v>29</v>
      </c>
      <c r="C402" s="11" t="str">
        <f t="shared" si="46"/>
        <v>Amérique du Nord</v>
      </c>
      <c r="D402" s="2">
        <f t="shared" si="46"/>
        <v>0</v>
      </c>
      <c r="E402" s="16">
        <f t="shared" si="47"/>
        <v>13</v>
      </c>
      <c r="F402" s="16" t="str">
        <f t="shared" si="49"/>
        <v>Inde</v>
      </c>
      <c r="G402" s="16">
        <f t="shared" si="50"/>
        <v>0</v>
      </c>
      <c r="H402" s="16">
        <f t="shared" si="51"/>
        <v>0</v>
      </c>
      <c r="I402" s="16" t="str">
        <f t="shared" si="52"/>
        <v>Amérique du NordInde</v>
      </c>
      <c r="J402" s="109">
        <f t="shared" si="48"/>
        <v>18312</v>
      </c>
      <c r="K402" s="109">
        <f>IF($H402=2,$N402,Notice!$C$67)</f>
        <v>500</v>
      </c>
      <c r="L402" s="109">
        <f>IF($H402=2,0,Notice!$C$66)</f>
        <v>1000</v>
      </c>
      <c r="M402" s="110">
        <v>18312</v>
      </c>
      <c r="N402" s="110">
        <v>10876.44921875</v>
      </c>
    </row>
    <row r="403" spans="1:14">
      <c r="A403" s="16">
        <v>425</v>
      </c>
      <c r="B403" s="16">
        <f t="shared" si="45"/>
        <v>30</v>
      </c>
      <c r="C403" s="11" t="str">
        <f t="shared" si="46"/>
        <v>Amérique du Sud</v>
      </c>
      <c r="D403" s="2">
        <f t="shared" si="46"/>
        <v>0</v>
      </c>
      <c r="E403" s="16">
        <f t="shared" si="47"/>
        <v>13</v>
      </c>
      <c r="F403" s="16" t="str">
        <f t="shared" si="49"/>
        <v>Inde</v>
      </c>
      <c r="G403" s="16">
        <f t="shared" si="50"/>
        <v>0</v>
      </c>
      <c r="H403" s="16">
        <f t="shared" si="51"/>
        <v>0</v>
      </c>
      <c r="I403" s="16" t="str">
        <f t="shared" si="52"/>
        <v>Amérique du SudInde</v>
      </c>
      <c r="J403" s="109">
        <f t="shared" si="48"/>
        <v>15751</v>
      </c>
      <c r="K403" s="109">
        <f>IF($H403=2,$N403,Notice!$C$67)</f>
        <v>500</v>
      </c>
      <c r="L403" s="109">
        <f>IF($H403=2,0,Notice!$C$66)</f>
        <v>1000</v>
      </c>
      <c r="M403" s="110">
        <v>15751</v>
      </c>
      <c r="N403" s="110">
        <v>10969.806640625</v>
      </c>
    </row>
    <row r="404" spans="1:14">
      <c r="A404" s="16">
        <v>426</v>
      </c>
      <c r="B404" s="16">
        <f t="shared" si="45"/>
        <v>31</v>
      </c>
      <c r="C404" s="11" t="str">
        <f t="shared" si="46"/>
        <v>CC du Golfe</v>
      </c>
      <c r="D404" s="2">
        <f t="shared" si="46"/>
        <v>0</v>
      </c>
      <c r="E404" s="16">
        <f t="shared" si="47"/>
        <v>13</v>
      </c>
      <c r="F404" s="16" t="str">
        <f t="shared" si="49"/>
        <v>Inde</v>
      </c>
      <c r="G404" s="16">
        <f t="shared" si="50"/>
        <v>0</v>
      </c>
      <c r="H404" s="16">
        <f t="shared" si="51"/>
        <v>0</v>
      </c>
      <c r="I404" s="16" t="str">
        <f t="shared" si="52"/>
        <v>CC du GolfeInde</v>
      </c>
      <c r="J404" s="109">
        <f t="shared" si="48"/>
        <v>4376</v>
      </c>
      <c r="K404" s="109">
        <f>IF($H404=2,$N404,Notice!$C$67)</f>
        <v>500</v>
      </c>
      <c r="L404" s="109">
        <f>IF($H404=2,0,Notice!$C$66)</f>
        <v>1000</v>
      </c>
      <c r="M404" s="110">
        <v>4376</v>
      </c>
      <c r="N404" s="110">
        <v>6006.73046875</v>
      </c>
    </row>
    <row r="405" spans="1:14">
      <c r="A405" s="16">
        <v>427</v>
      </c>
      <c r="B405" s="16">
        <f t="shared" si="45"/>
        <v>32</v>
      </c>
      <c r="C405" s="11" t="str">
        <f t="shared" si="46"/>
        <v>Autre</v>
      </c>
      <c r="D405" s="2">
        <f t="shared" si="46"/>
        <v>0</v>
      </c>
      <c r="E405" s="16">
        <f t="shared" si="47"/>
        <v>13</v>
      </c>
      <c r="F405" s="16" t="str">
        <f t="shared" si="49"/>
        <v>Inde</v>
      </c>
      <c r="G405" s="16">
        <f t="shared" si="50"/>
        <v>0</v>
      </c>
      <c r="H405" s="16">
        <f t="shared" si="51"/>
        <v>0</v>
      </c>
      <c r="I405" s="16" t="str">
        <f t="shared" si="52"/>
        <v>AutreInde</v>
      </c>
      <c r="J405" s="109">
        <f t="shared" si="48"/>
        <v>24000</v>
      </c>
      <c r="K405" s="109">
        <f>IF($H405=2,$N405,Notice!$C$67)</f>
        <v>500</v>
      </c>
      <c r="L405" s="109">
        <f>IF($H405=2,0,Notice!$C$66)</f>
        <v>1000</v>
      </c>
      <c r="M405" s="110">
        <v>24000</v>
      </c>
      <c r="N405" s="110">
        <v>1000</v>
      </c>
    </row>
    <row r="406" spans="1:14">
      <c r="A406" s="16">
        <v>428</v>
      </c>
      <c r="B406" s="16">
        <f t="shared" si="45"/>
        <v>33</v>
      </c>
      <c r="C406" s="11" t="str">
        <f t="shared" si="46"/>
        <v>Autres pays d’Amérique</v>
      </c>
      <c r="D406" s="2">
        <f t="shared" si="46"/>
        <v>0</v>
      </c>
      <c r="E406" s="16">
        <f t="shared" si="47"/>
        <v>13</v>
      </c>
      <c r="F406" s="16" t="str">
        <f t="shared" si="49"/>
        <v>Inde</v>
      </c>
      <c r="G406" s="16">
        <f t="shared" si="50"/>
        <v>0</v>
      </c>
      <c r="H406" s="16">
        <f t="shared" si="51"/>
        <v>0</v>
      </c>
      <c r="I406" s="16" t="str">
        <f t="shared" si="52"/>
        <v>Autres pays d’AmériqueInde</v>
      </c>
      <c r="J406" s="109">
        <f t="shared" si="48"/>
        <v>18426</v>
      </c>
      <c r="K406" s="109">
        <f>IF($H406=2,$N406,Notice!$C$67)</f>
        <v>500</v>
      </c>
      <c r="L406" s="109">
        <f>IF($H406=2,0,Notice!$C$66)</f>
        <v>1000</v>
      </c>
      <c r="M406" s="110">
        <v>18426</v>
      </c>
      <c r="N406" s="110">
        <v>10975.2548828125</v>
      </c>
    </row>
    <row r="407" spans="1:14">
      <c r="A407" s="16">
        <v>429</v>
      </c>
      <c r="B407" s="16">
        <f t="shared" si="45"/>
        <v>1</v>
      </c>
      <c r="C407" s="11" t="str">
        <f t="shared" si="46"/>
        <v>Allemagne</v>
      </c>
      <c r="D407" s="2">
        <f t="shared" si="46"/>
        <v>1</v>
      </c>
      <c r="E407" s="16">
        <f t="shared" si="47"/>
        <v>14</v>
      </c>
      <c r="F407" s="16" t="str">
        <f t="shared" si="49"/>
        <v>Indonésie</v>
      </c>
      <c r="G407" s="16">
        <f t="shared" si="50"/>
        <v>0</v>
      </c>
      <c r="H407" s="16">
        <f t="shared" si="51"/>
        <v>1</v>
      </c>
      <c r="I407" s="16" t="str">
        <f t="shared" si="52"/>
        <v>AllemagneIndonésie</v>
      </c>
      <c r="J407" s="109">
        <f t="shared" si="48"/>
        <v>16947</v>
      </c>
      <c r="K407" s="109">
        <f>IF($H407=2,$N407,Notice!$C$67)</f>
        <v>500</v>
      </c>
      <c r="L407" s="109">
        <f>IF($H407=2,0,Notice!$C$66)</f>
        <v>1000</v>
      </c>
      <c r="M407" s="110">
        <v>16947</v>
      </c>
      <c r="N407" s="110">
        <v>1000</v>
      </c>
    </row>
    <row r="408" spans="1:14">
      <c r="A408" s="16">
        <v>430</v>
      </c>
      <c r="B408" s="16">
        <f t="shared" si="45"/>
        <v>2</v>
      </c>
      <c r="C408" s="11" t="str">
        <f t="shared" si="46"/>
        <v>Autriche</v>
      </c>
      <c r="D408" s="2">
        <f t="shared" si="46"/>
        <v>1</v>
      </c>
      <c r="E408" s="16">
        <f t="shared" si="47"/>
        <v>14</v>
      </c>
      <c r="F408" s="16" t="str">
        <f t="shared" si="49"/>
        <v>Indonésie</v>
      </c>
      <c r="G408" s="16">
        <f t="shared" si="50"/>
        <v>0</v>
      </c>
      <c r="H408" s="16">
        <f t="shared" si="51"/>
        <v>1</v>
      </c>
      <c r="I408" s="16" t="str">
        <f t="shared" si="52"/>
        <v>AutricheIndonésie</v>
      </c>
      <c r="J408" s="109">
        <f t="shared" si="48"/>
        <v>11576</v>
      </c>
      <c r="K408" s="109">
        <f>IF($H408=2,$N408,Notice!$C$67)</f>
        <v>500</v>
      </c>
      <c r="L408" s="109">
        <f>IF($H408=2,0,Notice!$C$66)</f>
        <v>1000</v>
      </c>
      <c r="M408" s="110">
        <v>11576</v>
      </c>
      <c r="N408" s="110">
        <v>1000</v>
      </c>
    </row>
    <row r="409" spans="1:14">
      <c r="A409" s="16">
        <v>431</v>
      </c>
      <c r="B409" s="16">
        <f t="shared" si="45"/>
        <v>3</v>
      </c>
      <c r="C409" s="11" t="str">
        <f t="shared" si="46"/>
        <v>Belgique</v>
      </c>
      <c r="D409" s="2">
        <f t="shared" si="46"/>
        <v>1</v>
      </c>
      <c r="E409" s="16">
        <f t="shared" si="47"/>
        <v>14</v>
      </c>
      <c r="F409" s="16" t="str">
        <f t="shared" si="49"/>
        <v>Indonésie</v>
      </c>
      <c r="G409" s="16">
        <f t="shared" si="50"/>
        <v>0</v>
      </c>
      <c r="H409" s="16">
        <f t="shared" si="51"/>
        <v>1</v>
      </c>
      <c r="I409" s="16" t="str">
        <f t="shared" si="52"/>
        <v>BelgiqueIndonésie</v>
      </c>
      <c r="J409" s="109">
        <f t="shared" si="48"/>
        <v>16490</v>
      </c>
      <c r="K409" s="109">
        <f>IF($H409=2,$N409,Notice!$C$67)</f>
        <v>500</v>
      </c>
      <c r="L409" s="109">
        <f>IF($H409=2,0,Notice!$C$66)</f>
        <v>1000</v>
      </c>
      <c r="M409" s="110">
        <v>16490</v>
      </c>
      <c r="N409" s="110">
        <v>1000</v>
      </c>
    </row>
    <row r="410" spans="1:14">
      <c r="A410" s="16">
        <v>432</v>
      </c>
      <c r="B410" s="16">
        <f t="shared" si="45"/>
        <v>4</v>
      </c>
      <c r="C410" s="11" t="str">
        <f t="shared" si="46"/>
        <v>Brésil</v>
      </c>
      <c r="D410" s="2">
        <f t="shared" si="46"/>
        <v>0</v>
      </c>
      <c r="E410" s="16">
        <f t="shared" si="47"/>
        <v>14</v>
      </c>
      <c r="F410" s="16" t="str">
        <f t="shared" si="49"/>
        <v>Indonésie</v>
      </c>
      <c r="G410" s="16">
        <f t="shared" si="50"/>
        <v>0</v>
      </c>
      <c r="H410" s="16">
        <f t="shared" si="51"/>
        <v>0</v>
      </c>
      <c r="I410" s="16" t="str">
        <f t="shared" si="52"/>
        <v>BrésilIndonésie</v>
      </c>
      <c r="J410" s="109">
        <f t="shared" si="48"/>
        <v>16783</v>
      </c>
      <c r="K410" s="109">
        <f>IF($H410=2,$N410,Notice!$C$67)</f>
        <v>500</v>
      </c>
      <c r="L410" s="109">
        <f>IF($H410=2,0,Notice!$C$66)</f>
        <v>1000</v>
      </c>
      <c r="M410" s="110">
        <v>16783</v>
      </c>
      <c r="N410" s="110">
        <v>1000</v>
      </c>
    </row>
    <row r="411" spans="1:14">
      <c r="A411" s="16">
        <v>433</v>
      </c>
      <c r="B411" s="16">
        <f t="shared" si="45"/>
        <v>5</v>
      </c>
      <c r="C411" s="11" t="str">
        <f t="shared" si="46"/>
        <v>Chine</v>
      </c>
      <c r="D411" s="2">
        <f t="shared" si="46"/>
        <v>0</v>
      </c>
      <c r="E411" s="16">
        <f t="shared" si="47"/>
        <v>14</v>
      </c>
      <c r="F411" s="16" t="str">
        <f t="shared" si="49"/>
        <v>Indonésie</v>
      </c>
      <c r="G411" s="16">
        <f t="shared" si="50"/>
        <v>0</v>
      </c>
      <c r="H411" s="16">
        <f t="shared" si="51"/>
        <v>0</v>
      </c>
      <c r="I411" s="16" t="str">
        <f t="shared" si="52"/>
        <v>ChineIndonésie</v>
      </c>
      <c r="J411" s="109">
        <f t="shared" si="48"/>
        <v>4902</v>
      </c>
      <c r="K411" s="109">
        <f>IF($H411=2,$N411,Notice!$C$67)</f>
        <v>500</v>
      </c>
      <c r="L411" s="109">
        <f>IF($H411=2,0,Notice!$C$66)</f>
        <v>1000</v>
      </c>
      <c r="M411" s="110">
        <v>4902</v>
      </c>
      <c r="N411" s="110">
        <v>1000</v>
      </c>
    </row>
    <row r="412" spans="1:14">
      <c r="A412" s="16">
        <v>434</v>
      </c>
      <c r="B412" s="16">
        <f t="shared" si="45"/>
        <v>6</v>
      </c>
      <c r="C412" s="11" t="str">
        <f t="shared" si="46"/>
        <v>Corée du Sud</v>
      </c>
      <c r="D412" s="2">
        <f t="shared" si="46"/>
        <v>0</v>
      </c>
      <c r="E412" s="16">
        <f t="shared" si="47"/>
        <v>14</v>
      </c>
      <c r="F412" s="16" t="str">
        <f t="shared" si="49"/>
        <v>Indonésie</v>
      </c>
      <c r="G412" s="16">
        <f t="shared" si="50"/>
        <v>0</v>
      </c>
      <c r="H412" s="16">
        <f t="shared" si="51"/>
        <v>0</v>
      </c>
      <c r="I412" s="16" t="str">
        <f t="shared" si="52"/>
        <v>Corée du SudIndonésie</v>
      </c>
      <c r="J412" s="109">
        <f t="shared" si="48"/>
        <v>5489</v>
      </c>
      <c r="K412" s="109">
        <f>IF($H412=2,$N412,Notice!$C$67)</f>
        <v>500</v>
      </c>
      <c r="L412" s="109">
        <f>IF($H412=2,0,Notice!$C$66)</f>
        <v>1000</v>
      </c>
      <c r="M412" s="110">
        <v>5489</v>
      </c>
      <c r="N412" s="110">
        <v>1000</v>
      </c>
    </row>
    <row r="413" spans="1:14">
      <c r="A413" s="16">
        <v>436</v>
      </c>
      <c r="B413" s="16">
        <f t="shared" si="45"/>
        <v>7</v>
      </c>
      <c r="C413" s="11" t="str">
        <f t="shared" si="46"/>
        <v>Espagne</v>
      </c>
      <c r="D413" s="2">
        <f t="shared" si="46"/>
        <v>1</v>
      </c>
      <c r="E413" s="16">
        <f t="shared" si="47"/>
        <v>14</v>
      </c>
      <c r="F413" s="16" t="str">
        <f t="shared" si="49"/>
        <v>Indonésie</v>
      </c>
      <c r="G413" s="16">
        <f t="shared" si="50"/>
        <v>0</v>
      </c>
      <c r="H413" s="16">
        <f t="shared" si="51"/>
        <v>1</v>
      </c>
      <c r="I413" s="16" t="str">
        <f t="shared" si="52"/>
        <v>EspagneIndonésie</v>
      </c>
      <c r="J413" s="109">
        <f t="shared" si="48"/>
        <v>13237</v>
      </c>
      <c r="K413" s="109">
        <f>IF($H413=2,$N413,Notice!$C$67)</f>
        <v>500</v>
      </c>
      <c r="L413" s="109">
        <f>IF($H413=2,0,Notice!$C$66)</f>
        <v>1000</v>
      </c>
      <c r="M413" s="110">
        <v>13237</v>
      </c>
      <c r="N413" s="110">
        <v>1000</v>
      </c>
    </row>
    <row r="414" spans="1:14">
      <c r="A414" s="16">
        <v>437</v>
      </c>
      <c r="B414" s="16">
        <f t="shared" si="45"/>
        <v>8</v>
      </c>
      <c r="C414" s="11" t="str">
        <f t="shared" si="46"/>
        <v>États-Unis</v>
      </c>
      <c r="D414" s="2">
        <f t="shared" si="46"/>
        <v>0</v>
      </c>
      <c r="E414" s="16">
        <f t="shared" si="47"/>
        <v>14</v>
      </c>
      <c r="F414" s="16" t="str">
        <f t="shared" si="49"/>
        <v>Indonésie</v>
      </c>
      <c r="G414" s="16">
        <f t="shared" si="50"/>
        <v>0</v>
      </c>
      <c r="H414" s="16">
        <f t="shared" si="51"/>
        <v>0</v>
      </c>
      <c r="I414" s="16" t="str">
        <f t="shared" si="52"/>
        <v>États-UnisIndonésie</v>
      </c>
      <c r="J414" s="109">
        <f t="shared" si="48"/>
        <v>14000</v>
      </c>
      <c r="K414" s="109">
        <f>IF($H414=2,$N414,Notice!$C$67)</f>
        <v>500</v>
      </c>
      <c r="L414" s="109">
        <f>IF($H414=2,0,Notice!$C$66)</f>
        <v>1000</v>
      </c>
      <c r="M414" s="110">
        <v>14000</v>
      </c>
      <c r="N414" s="110">
        <v>1000</v>
      </c>
    </row>
    <row r="415" spans="1:14">
      <c r="A415" s="16">
        <v>438</v>
      </c>
      <c r="B415" s="16">
        <f t="shared" si="45"/>
        <v>9</v>
      </c>
      <c r="C415" s="11" t="str">
        <f t="shared" si="46"/>
        <v>Finlande</v>
      </c>
      <c r="D415" s="2">
        <f t="shared" si="46"/>
        <v>1</v>
      </c>
      <c r="E415" s="16">
        <f t="shared" si="47"/>
        <v>14</v>
      </c>
      <c r="F415" s="16" t="str">
        <f t="shared" si="49"/>
        <v>Indonésie</v>
      </c>
      <c r="G415" s="16">
        <f t="shared" si="50"/>
        <v>0</v>
      </c>
      <c r="H415" s="16">
        <f t="shared" si="51"/>
        <v>1</v>
      </c>
      <c r="I415" s="16" t="str">
        <f t="shared" si="52"/>
        <v>FinlandeIndonésie</v>
      </c>
      <c r="J415" s="109">
        <f t="shared" si="48"/>
        <v>18479</v>
      </c>
      <c r="K415" s="109">
        <f>IF($H415=2,$N415,Notice!$C$67)</f>
        <v>500</v>
      </c>
      <c r="L415" s="109">
        <f>IF($H415=2,0,Notice!$C$66)</f>
        <v>1000</v>
      </c>
      <c r="M415" s="110">
        <v>18479</v>
      </c>
      <c r="N415" s="110">
        <v>1000</v>
      </c>
    </row>
    <row r="416" spans="1:14">
      <c r="A416" s="16">
        <v>439</v>
      </c>
      <c r="B416" s="16">
        <f t="shared" si="45"/>
        <v>11</v>
      </c>
      <c r="C416" s="11" t="str">
        <f t="shared" si="46"/>
        <v>France</v>
      </c>
      <c r="D416" s="2">
        <f t="shared" si="46"/>
        <v>1</v>
      </c>
      <c r="E416" s="16">
        <f t="shared" si="47"/>
        <v>14</v>
      </c>
      <c r="F416" s="16" t="str">
        <f t="shared" si="49"/>
        <v>Indonésie</v>
      </c>
      <c r="G416" s="16">
        <f t="shared" si="50"/>
        <v>0</v>
      </c>
      <c r="H416" s="16">
        <f t="shared" si="51"/>
        <v>1</v>
      </c>
      <c r="I416" s="16" t="str">
        <f t="shared" si="52"/>
        <v>FranceIndonésie</v>
      </c>
      <c r="J416" s="109">
        <f t="shared" si="48"/>
        <v>11695</v>
      </c>
      <c r="K416" s="109">
        <f>IF($H416=2,$N416,Notice!$C$67)</f>
        <v>500</v>
      </c>
      <c r="L416" s="109">
        <f>IF($H416=2,0,Notice!$C$66)</f>
        <v>1000</v>
      </c>
      <c r="M416" s="110">
        <v>11695</v>
      </c>
      <c r="N416" s="110">
        <v>1000</v>
      </c>
    </row>
    <row r="417" spans="1:14">
      <c r="A417" s="16">
        <v>440</v>
      </c>
      <c r="B417" s="16">
        <f t="shared" si="45"/>
        <v>12</v>
      </c>
      <c r="C417" s="11" t="str">
        <f t="shared" si="46"/>
        <v>Hongrie</v>
      </c>
      <c r="D417" s="2">
        <f t="shared" si="46"/>
        <v>1</v>
      </c>
      <c r="E417" s="16">
        <f t="shared" si="47"/>
        <v>14</v>
      </c>
      <c r="F417" s="16" t="str">
        <f t="shared" si="49"/>
        <v>Indonésie</v>
      </c>
      <c r="G417" s="16">
        <f t="shared" si="50"/>
        <v>0</v>
      </c>
      <c r="H417" s="16">
        <f t="shared" si="51"/>
        <v>1</v>
      </c>
      <c r="I417" s="16" t="str">
        <f t="shared" si="52"/>
        <v>HongrieIndonésie</v>
      </c>
      <c r="J417" s="109">
        <f t="shared" si="48"/>
        <v>11576</v>
      </c>
      <c r="K417" s="109">
        <f>IF($H417=2,$N417,Notice!$C$67)</f>
        <v>500</v>
      </c>
      <c r="L417" s="109">
        <f>IF($H417=2,0,Notice!$C$66)</f>
        <v>1000</v>
      </c>
      <c r="M417" s="110">
        <v>11576</v>
      </c>
      <c r="N417" s="110">
        <v>1000</v>
      </c>
    </row>
    <row r="418" spans="1:14">
      <c r="A418" s="16">
        <v>441</v>
      </c>
      <c r="B418" s="16">
        <f t="shared" si="45"/>
        <v>13</v>
      </c>
      <c r="C418" s="11" t="str">
        <f t="shared" si="46"/>
        <v>Inde</v>
      </c>
      <c r="D418" s="2">
        <f t="shared" si="46"/>
        <v>0</v>
      </c>
      <c r="E418" s="16">
        <f t="shared" si="47"/>
        <v>14</v>
      </c>
      <c r="F418" s="16" t="str">
        <f t="shared" si="49"/>
        <v>Indonésie</v>
      </c>
      <c r="G418" s="16">
        <f t="shared" si="50"/>
        <v>0</v>
      </c>
      <c r="H418" s="16">
        <f t="shared" si="51"/>
        <v>0</v>
      </c>
      <c r="I418" s="16" t="str">
        <f t="shared" si="52"/>
        <v>IndeIndonésie</v>
      </c>
      <c r="J418" s="109">
        <f t="shared" si="48"/>
        <v>5100</v>
      </c>
      <c r="K418" s="109">
        <f>IF($H418=2,$N418,Notice!$C$67)</f>
        <v>500</v>
      </c>
      <c r="L418" s="109">
        <f>IF($H418=2,0,Notice!$C$66)</f>
        <v>1000</v>
      </c>
      <c r="M418" s="110">
        <v>5100</v>
      </c>
      <c r="N418" s="110">
        <v>1000</v>
      </c>
    </row>
    <row r="419" spans="1:14">
      <c r="A419" s="16">
        <v>442</v>
      </c>
      <c r="B419" s="16">
        <f t="shared" si="45"/>
        <v>14</v>
      </c>
      <c r="C419" s="11" t="str">
        <f t="shared" si="46"/>
        <v>Indonésie</v>
      </c>
      <c r="D419" s="2">
        <f t="shared" si="46"/>
        <v>0</v>
      </c>
      <c r="E419" s="16">
        <f t="shared" si="47"/>
        <v>14</v>
      </c>
      <c r="F419" s="16" t="str">
        <f t="shared" si="49"/>
        <v>Indonésie</v>
      </c>
      <c r="G419" s="16">
        <f t="shared" si="50"/>
        <v>0</v>
      </c>
      <c r="H419" s="16">
        <f t="shared" si="51"/>
        <v>0</v>
      </c>
      <c r="I419" s="16" t="str">
        <f t="shared" si="52"/>
        <v>IndonésieIndonésie</v>
      </c>
      <c r="J419" s="109">
        <f t="shared" si="48"/>
        <v>0</v>
      </c>
      <c r="K419" s="109">
        <f>IF($H419=2,$N419,Notice!$C$67)</f>
        <v>500</v>
      </c>
      <c r="L419" s="109">
        <f>IF($H419=2,0,Notice!$C$66)</f>
        <v>1000</v>
      </c>
      <c r="M419" s="110">
        <v>0</v>
      </c>
      <c r="N419" s="110">
        <v>0</v>
      </c>
    </row>
    <row r="420" spans="1:14">
      <c r="A420" s="16">
        <v>443</v>
      </c>
      <c r="B420" s="16">
        <f t="shared" ref="B420:B483" si="53">B389</f>
        <v>15</v>
      </c>
      <c r="C420" s="11" t="str">
        <f t="shared" ref="C420:D483" si="54">LOOKUP($B420,$B$4:$B$34,C$4:C$34)</f>
        <v>Italie</v>
      </c>
      <c r="D420" s="2">
        <f t="shared" si="54"/>
        <v>1</v>
      </c>
      <c r="E420" s="16">
        <f t="shared" ref="E420:E483" si="55">E389+1</f>
        <v>14</v>
      </c>
      <c r="F420" s="16" t="str">
        <f t="shared" si="49"/>
        <v>Indonésie</v>
      </c>
      <c r="G420" s="16">
        <f t="shared" si="50"/>
        <v>0</v>
      </c>
      <c r="H420" s="16">
        <f t="shared" si="51"/>
        <v>1</v>
      </c>
      <c r="I420" s="16" t="str">
        <f t="shared" si="52"/>
        <v>ItalieIndonésie</v>
      </c>
      <c r="J420" s="109">
        <f t="shared" si="48"/>
        <v>11372</v>
      </c>
      <c r="K420" s="109">
        <f>IF($H420=2,$N420,Notice!$C$67)</f>
        <v>500</v>
      </c>
      <c r="L420" s="109">
        <f>IF($H420=2,0,Notice!$C$66)</f>
        <v>1000</v>
      </c>
      <c r="M420" s="110">
        <v>11372</v>
      </c>
      <c r="N420" s="110">
        <v>1000</v>
      </c>
    </row>
    <row r="421" spans="1:14">
      <c r="A421" s="16">
        <v>444</v>
      </c>
      <c r="B421" s="16">
        <f t="shared" si="53"/>
        <v>16</v>
      </c>
      <c r="C421" s="11" t="str">
        <f t="shared" si="54"/>
        <v>Japon</v>
      </c>
      <c r="D421" s="2">
        <f t="shared" si="54"/>
        <v>0</v>
      </c>
      <c r="E421" s="16">
        <f t="shared" si="55"/>
        <v>14</v>
      </c>
      <c r="F421" s="16" t="str">
        <f t="shared" si="49"/>
        <v>Indonésie</v>
      </c>
      <c r="G421" s="16">
        <f t="shared" si="50"/>
        <v>0</v>
      </c>
      <c r="H421" s="16">
        <f t="shared" si="51"/>
        <v>0</v>
      </c>
      <c r="I421" s="16" t="str">
        <f t="shared" si="52"/>
        <v>JaponIndonésie</v>
      </c>
      <c r="J421" s="109">
        <f t="shared" si="48"/>
        <v>5810</v>
      </c>
      <c r="K421" s="109">
        <f>IF($H421=2,$N421,Notice!$C$67)</f>
        <v>500</v>
      </c>
      <c r="L421" s="109">
        <f>IF($H421=2,0,Notice!$C$66)</f>
        <v>1000</v>
      </c>
      <c r="M421" s="110">
        <v>5810</v>
      </c>
      <c r="N421" s="110">
        <v>1000</v>
      </c>
    </row>
    <row r="422" spans="1:14">
      <c r="A422" s="16">
        <v>445</v>
      </c>
      <c r="B422" s="16">
        <f t="shared" si="53"/>
        <v>17</v>
      </c>
      <c r="C422" s="11" t="str">
        <f t="shared" si="54"/>
        <v>Maroc</v>
      </c>
      <c r="D422" s="2">
        <f t="shared" si="54"/>
        <v>0</v>
      </c>
      <c r="E422" s="16">
        <f t="shared" si="55"/>
        <v>14</v>
      </c>
      <c r="F422" s="16" t="str">
        <f t="shared" si="49"/>
        <v>Indonésie</v>
      </c>
      <c r="G422" s="16">
        <f t="shared" si="50"/>
        <v>0</v>
      </c>
      <c r="H422" s="16">
        <f t="shared" si="51"/>
        <v>0</v>
      </c>
      <c r="I422" s="16" t="str">
        <f t="shared" si="52"/>
        <v>MarocIndonésie</v>
      </c>
      <c r="J422" s="109">
        <f t="shared" si="48"/>
        <v>13317</v>
      </c>
      <c r="K422" s="109">
        <f>IF($H422=2,$N422,Notice!$C$67)</f>
        <v>500</v>
      </c>
      <c r="L422" s="109">
        <f>IF($H422=2,0,Notice!$C$66)</f>
        <v>1000</v>
      </c>
      <c r="M422" s="110">
        <v>13317</v>
      </c>
      <c r="N422" s="110">
        <v>1000</v>
      </c>
    </row>
    <row r="423" spans="1:14">
      <c r="A423" s="16">
        <v>446</v>
      </c>
      <c r="B423" s="16">
        <f t="shared" si="53"/>
        <v>18</v>
      </c>
      <c r="C423" s="11" t="str">
        <f t="shared" si="54"/>
        <v>Mexique</v>
      </c>
      <c r="D423" s="2">
        <f t="shared" si="54"/>
        <v>0</v>
      </c>
      <c r="E423" s="16">
        <f t="shared" si="55"/>
        <v>14</v>
      </c>
      <c r="F423" s="16" t="str">
        <f t="shared" si="49"/>
        <v>Indonésie</v>
      </c>
      <c r="G423" s="16">
        <f t="shared" si="50"/>
        <v>0</v>
      </c>
      <c r="H423" s="16">
        <f t="shared" si="51"/>
        <v>0</v>
      </c>
      <c r="I423" s="16" t="str">
        <f t="shared" si="52"/>
        <v>MexiqueIndonésie</v>
      </c>
      <c r="J423" s="109">
        <f t="shared" si="48"/>
        <v>16211</v>
      </c>
      <c r="K423" s="109">
        <f>IF($H423=2,$N423,Notice!$C$67)</f>
        <v>500</v>
      </c>
      <c r="L423" s="109">
        <f>IF($H423=2,0,Notice!$C$66)</f>
        <v>1000</v>
      </c>
      <c r="M423" s="110">
        <v>16211</v>
      </c>
      <c r="N423" s="110">
        <v>1000</v>
      </c>
    </row>
    <row r="424" spans="1:14">
      <c r="A424" s="16">
        <v>448</v>
      </c>
      <c r="B424" s="16">
        <f t="shared" si="53"/>
        <v>19</v>
      </c>
      <c r="C424" s="11" t="str">
        <f t="shared" si="54"/>
        <v>Pologne</v>
      </c>
      <c r="D424" s="2">
        <f t="shared" si="54"/>
        <v>1</v>
      </c>
      <c r="E424" s="16">
        <f t="shared" si="55"/>
        <v>14</v>
      </c>
      <c r="F424" s="16" t="str">
        <f t="shared" si="49"/>
        <v>Indonésie</v>
      </c>
      <c r="G424" s="16">
        <f t="shared" si="50"/>
        <v>0</v>
      </c>
      <c r="H424" s="16">
        <f t="shared" si="51"/>
        <v>1</v>
      </c>
      <c r="I424" s="16" t="str">
        <f t="shared" si="52"/>
        <v>PologneIndonésie</v>
      </c>
      <c r="J424" s="109">
        <f t="shared" si="48"/>
        <v>17949</v>
      </c>
      <c r="K424" s="109">
        <f>IF($H424=2,$N424,Notice!$C$67)</f>
        <v>500</v>
      </c>
      <c r="L424" s="109">
        <f>IF($H424=2,0,Notice!$C$66)</f>
        <v>1000</v>
      </c>
      <c r="M424" s="110">
        <v>17949</v>
      </c>
      <c r="N424" s="110">
        <v>1000</v>
      </c>
    </row>
    <row r="425" spans="1:14">
      <c r="A425" s="16">
        <v>449</v>
      </c>
      <c r="B425" s="16">
        <f t="shared" si="53"/>
        <v>20</v>
      </c>
      <c r="C425" s="11" t="str">
        <f t="shared" si="54"/>
        <v>Portugal</v>
      </c>
      <c r="D425" s="2">
        <f t="shared" si="54"/>
        <v>1</v>
      </c>
      <c r="E425" s="16">
        <f t="shared" si="55"/>
        <v>14</v>
      </c>
      <c r="F425" s="16" t="str">
        <f t="shared" si="49"/>
        <v>Indonésie</v>
      </c>
      <c r="G425" s="16">
        <f t="shared" si="50"/>
        <v>0</v>
      </c>
      <c r="H425" s="16">
        <f t="shared" si="51"/>
        <v>1</v>
      </c>
      <c r="I425" s="16" t="str">
        <f t="shared" si="52"/>
        <v>PortugalIndonésie</v>
      </c>
      <c r="J425" s="109">
        <f t="shared" si="48"/>
        <v>13779</v>
      </c>
      <c r="K425" s="109">
        <f>IF($H425=2,$N425,Notice!$C$67)</f>
        <v>500</v>
      </c>
      <c r="L425" s="109">
        <f>IF($H425=2,0,Notice!$C$66)</f>
        <v>1000</v>
      </c>
      <c r="M425" s="110">
        <v>13779</v>
      </c>
      <c r="N425" s="110">
        <v>1000</v>
      </c>
    </row>
    <row r="426" spans="1:14">
      <c r="A426" s="16">
        <v>450</v>
      </c>
      <c r="B426" s="16">
        <f t="shared" si="53"/>
        <v>21</v>
      </c>
      <c r="C426" s="11" t="str">
        <f t="shared" si="54"/>
        <v>République tchèque</v>
      </c>
      <c r="D426" s="2">
        <f t="shared" si="54"/>
        <v>1</v>
      </c>
      <c r="E426" s="16">
        <f t="shared" si="55"/>
        <v>14</v>
      </c>
      <c r="F426" s="16" t="str">
        <f t="shared" si="49"/>
        <v>Indonésie</v>
      </c>
      <c r="G426" s="16">
        <f t="shared" si="50"/>
        <v>0</v>
      </c>
      <c r="H426" s="16">
        <f t="shared" si="51"/>
        <v>1</v>
      </c>
      <c r="I426" s="16" t="str">
        <f t="shared" si="52"/>
        <v>République tchèqueIndonésie</v>
      </c>
      <c r="J426" s="109">
        <f t="shared" si="48"/>
        <v>16947</v>
      </c>
      <c r="K426" s="109">
        <f>IF($H426=2,$N426,Notice!$C$67)</f>
        <v>500</v>
      </c>
      <c r="L426" s="109">
        <f>IF($H426=2,0,Notice!$C$66)</f>
        <v>1000</v>
      </c>
      <c r="M426" s="110">
        <v>16947</v>
      </c>
      <c r="N426" s="110">
        <v>1000</v>
      </c>
    </row>
    <row r="427" spans="1:14">
      <c r="A427" s="16">
        <v>451</v>
      </c>
      <c r="B427" s="16">
        <f t="shared" si="53"/>
        <v>22</v>
      </c>
      <c r="C427" s="11" t="str">
        <f t="shared" si="54"/>
        <v>Royaume-Uni</v>
      </c>
      <c r="D427" s="2">
        <f t="shared" si="54"/>
        <v>1</v>
      </c>
      <c r="E427" s="16">
        <f t="shared" si="55"/>
        <v>14</v>
      </c>
      <c r="F427" s="16" t="str">
        <f t="shared" si="49"/>
        <v>Indonésie</v>
      </c>
      <c r="G427" s="16">
        <f t="shared" si="50"/>
        <v>0</v>
      </c>
      <c r="H427" s="16">
        <f t="shared" si="51"/>
        <v>1</v>
      </c>
      <c r="I427" s="16" t="str">
        <f t="shared" si="52"/>
        <v>Royaume-UniIndonésie</v>
      </c>
      <c r="J427" s="109">
        <f t="shared" si="48"/>
        <v>16017</v>
      </c>
      <c r="K427" s="109">
        <f>IF($H427=2,$N427,Notice!$C$67)</f>
        <v>500</v>
      </c>
      <c r="L427" s="109">
        <f>IF($H427=2,0,Notice!$C$66)</f>
        <v>1000</v>
      </c>
      <c r="M427" s="110">
        <v>16017</v>
      </c>
      <c r="N427" s="110">
        <v>1000</v>
      </c>
    </row>
    <row r="428" spans="1:14">
      <c r="A428" s="16">
        <v>452</v>
      </c>
      <c r="B428" s="16">
        <f t="shared" si="53"/>
        <v>23</v>
      </c>
      <c r="C428" s="11" t="str">
        <f t="shared" si="54"/>
        <v>Slovaquie</v>
      </c>
      <c r="D428" s="2">
        <f t="shared" si="54"/>
        <v>1</v>
      </c>
      <c r="E428" s="16">
        <f t="shared" si="55"/>
        <v>14</v>
      </c>
      <c r="F428" s="16" t="str">
        <f t="shared" si="49"/>
        <v>Indonésie</v>
      </c>
      <c r="G428" s="16">
        <f t="shared" si="50"/>
        <v>0</v>
      </c>
      <c r="H428" s="16">
        <f t="shared" si="51"/>
        <v>1</v>
      </c>
      <c r="I428" s="16" t="str">
        <f t="shared" si="52"/>
        <v>SlovaquieIndonésie</v>
      </c>
      <c r="J428" s="109">
        <f t="shared" si="48"/>
        <v>11576</v>
      </c>
      <c r="K428" s="109">
        <f>IF($H428=2,$N428,Notice!$C$67)</f>
        <v>500</v>
      </c>
      <c r="L428" s="109">
        <f>IF($H428=2,0,Notice!$C$66)</f>
        <v>1000</v>
      </c>
      <c r="M428" s="110">
        <v>11576</v>
      </c>
      <c r="N428" s="110">
        <v>1000</v>
      </c>
    </row>
    <row r="429" spans="1:14">
      <c r="A429" s="16">
        <v>453</v>
      </c>
      <c r="B429" s="16">
        <f t="shared" si="53"/>
        <v>24</v>
      </c>
      <c r="C429" s="11" t="str">
        <f t="shared" si="54"/>
        <v>Slovénie</v>
      </c>
      <c r="D429" s="2">
        <f t="shared" si="54"/>
        <v>1</v>
      </c>
      <c r="E429" s="16">
        <f t="shared" si="55"/>
        <v>14</v>
      </c>
      <c r="F429" s="16" t="str">
        <f t="shared" si="49"/>
        <v>Indonésie</v>
      </c>
      <c r="G429" s="16">
        <f t="shared" si="50"/>
        <v>0</v>
      </c>
      <c r="H429" s="16">
        <f t="shared" si="51"/>
        <v>1</v>
      </c>
      <c r="I429" s="16" t="str">
        <f t="shared" si="52"/>
        <v>SlovénieIndonésie</v>
      </c>
      <c r="J429" s="109">
        <f t="shared" si="48"/>
        <v>11576</v>
      </c>
      <c r="K429" s="109">
        <f>IF($H429=2,$N429,Notice!$C$67)</f>
        <v>500</v>
      </c>
      <c r="L429" s="109">
        <f>IF($H429=2,0,Notice!$C$66)</f>
        <v>1000</v>
      </c>
      <c r="M429" s="110">
        <v>11576</v>
      </c>
      <c r="N429" s="110">
        <v>1000</v>
      </c>
    </row>
    <row r="430" spans="1:14">
      <c r="A430" s="16">
        <v>454</v>
      </c>
      <c r="B430" s="16">
        <f t="shared" si="53"/>
        <v>25</v>
      </c>
      <c r="C430" s="11" t="str">
        <f t="shared" si="54"/>
        <v>Turquie</v>
      </c>
      <c r="D430" s="2">
        <f t="shared" si="54"/>
        <v>0</v>
      </c>
      <c r="E430" s="16">
        <f t="shared" si="55"/>
        <v>14</v>
      </c>
      <c r="F430" s="16" t="str">
        <f t="shared" si="49"/>
        <v>Indonésie</v>
      </c>
      <c r="G430" s="16">
        <f t="shared" si="50"/>
        <v>0</v>
      </c>
      <c r="H430" s="16">
        <f t="shared" si="51"/>
        <v>0</v>
      </c>
      <c r="I430" s="16" t="str">
        <f t="shared" si="52"/>
        <v>TurquieIndonésie</v>
      </c>
      <c r="J430" s="109">
        <f t="shared" si="48"/>
        <v>11121</v>
      </c>
      <c r="K430" s="109">
        <f>IF($H430=2,$N430,Notice!$C$67)</f>
        <v>500</v>
      </c>
      <c r="L430" s="109">
        <f>IF($H430=2,0,Notice!$C$66)</f>
        <v>1000</v>
      </c>
      <c r="M430" s="110">
        <v>11121</v>
      </c>
      <c r="N430" s="110">
        <v>1000</v>
      </c>
    </row>
    <row r="431" spans="1:14">
      <c r="A431" s="16">
        <v>456</v>
      </c>
      <c r="B431" s="16">
        <f t="shared" si="53"/>
        <v>26</v>
      </c>
      <c r="C431" s="11" t="str">
        <f t="shared" si="54"/>
        <v>Vietnam</v>
      </c>
      <c r="D431" s="2">
        <f t="shared" si="54"/>
        <v>0</v>
      </c>
      <c r="E431" s="16">
        <f t="shared" si="55"/>
        <v>14</v>
      </c>
      <c r="F431" s="16" t="str">
        <f t="shared" si="49"/>
        <v>Indonésie</v>
      </c>
      <c r="G431" s="16">
        <f t="shared" si="50"/>
        <v>0</v>
      </c>
      <c r="H431" s="16">
        <f t="shared" si="51"/>
        <v>0</v>
      </c>
      <c r="I431" s="16" t="str">
        <f t="shared" si="52"/>
        <v>VietnamIndonésie</v>
      </c>
      <c r="J431" s="109">
        <f t="shared" si="48"/>
        <v>2083</v>
      </c>
      <c r="K431" s="109">
        <f>IF($H431=2,$N431,Notice!$C$67)</f>
        <v>500</v>
      </c>
      <c r="L431" s="109">
        <f>IF($H431=2,0,Notice!$C$66)</f>
        <v>1000</v>
      </c>
      <c r="M431" s="110">
        <v>2083</v>
      </c>
      <c r="N431" s="110">
        <v>1000</v>
      </c>
    </row>
    <row r="432" spans="1:14">
      <c r="A432" s="16">
        <v>458</v>
      </c>
      <c r="B432" s="16">
        <f t="shared" si="53"/>
        <v>28</v>
      </c>
      <c r="C432" s="11" t="str">
        <f t="shared" si="54"/>
        <v>Autres pays d’Europe</v>
      </c>
      <c r="D432" s="2">
        <f t="shared" si="54"/>
        <v>1</v>
      </c>
      <c r="E432" s="16">
        <f t="shared" si="55"/>
        <v>14</v>
      </c>
      <c r="F432" s="16" t="str">
        <f t="shared" si="49"/>
        <v>Indonésie</v>
      </c>
      <c r="G432" s="16">
        <f t="shared" si="50"/>
        <v>0</v>
      </c>
      <c r="H432" s="16">
        <f t="shared" si="51"/>
        <v>1</v>
      </c>
      <c r="I432" s="16" t="str">
        <f t="shared" si="52"/>
        <v>Autres pays d’EuropeIndonésie</v>
      </c>
      <c r="J432" s="109">
        <f t="shared" si="48"/>
        <v>17949</v>
      </c>
      <c r="K432" s="109">
        <f>IF($H432=2,$N432,Notice!$C$67)</f>
        <v>500</v>
      </c>
      <c r="L432" s="109">
        <f>IF($H432=2,0,Notice!$C$66)</f>
        <v>1000</v>
      </c>
      <c r="M432" s="110">
        <v>17949</v>
      </c>
      <c r="N432" s="110">
        <v>1000</v>
      </c>
    </row>
    <row r="433" spans="1:14">
      <c r="A433" s="16">
        <v>459</v>
      </c>
      <c r="B433" s="16">
        <f t="shared" si="53"/>
        <v>29</v>
      </c>
      <c r="C433" s="11" t="str">
        <f t="shared" si="54"/>
        <v>Amérique du Nord</v>
      </c>
      <c r="D433" s="2">
        <f t="shared" si="54"/>
        <v>0</v>
      </c>
      <c r="E433" s="16">
        <f t="shared" si="55"/>
        <v>14</v>
      </c>
      <c r="F433" s="16" t="str">
        <f t="shared" si="49"/>
        <v>Indonésie</v>
      </c>
      <c r="G433" s="16">
        <f t="shared" si="50"/>
        <v>0</v>
      </c>
      <c r="H433" s="16">
        <f t="shared" si="51"/>
        <v>0</v>
      </c>
      <c r="I433" s="16" t="str">
        <f t="shared" si="52"/>
        <v>Amérique du NordIndonésie</v>
      </c>
      <c r="J433" s="109">
        <f t="shared" si="48"/>
        <v>14000</v>
      </c>
      <c r="K433" s="109">
        <f>IF($H433=2,$N433,Notice!$C$67)</f>
        <v>500</v>
      </c>
      <c r="L433" s="109">
        <f>IF($H433=2,0,Notice!$C$66)</f>
        <v>1000</v>
      </c>
      <c r="M433" s="110">
        <v>14000</v>
      </c>
      <c r="N433" s="110">
        <v>1000</v>
      </c>
    </row>
    <row r="434" spans="1:14">
      <c r="A434" s="16">
        <v>460</v>
      </c>
      <c r="B434" s="16">
        <f t="shared" si="53"/>
        <v>30</v>
      </c>
      <c r="C434" s="11" t="str">
        <f t="shared" si="54"/>
        <v>Amérique du Sud</v>
      </c>
      <c r="D434" s="2">
        <f t="shared" si="54"/>
        <v>0</v>
      </c>
      <c r="E434" s="16">
        <f t="shared" si="55"/>
        <v>14</v>
      </c>
      <c r="F434" s="16" t="str">
        <f t="shared" si="49"/>
        <v>Indonésie</v>
      </c>
      <c r="G434" s="16">
        <f t="shared" si="50"/>
        <v>0</v>
      </c>
      <c r="H434" s="16">
        <f t="shared" si="51"/>
        <v>0</v>
      </c>
      <c r="I434" s="16" t="str">
        <f t="shared" si="52"/>
        <v>Amérique du SudIndonésie</v>
      </c>
      <c r="J434" s="109">
        <f t="shared" si="48"/>
        <v>16783</v>
      </c>
      <c r="K434" s="109">
        <f>IF($H434=2,$N434,Notice!$C$67)</f>
        <v>500</v>
      </c>
      <c r="L434" s="109">
        <f>IF($H434=2,0,Notice!$C$66)</f>
        <v>1000</v>
      </c>
      <c r="M434" s="110">
        <v>16783</v>
      </c>
      <c r="N434" s="110">
        <v>1000</v>
      </c>
    </row>
    <row r="435" spans="1:14">
      <c r="A435" s="16">
        <v>461</v>
      </c>
      <c r="B435" s="16">
        <f t="shared" si="53"/>
        <v>31</v>
      </c>
      <c r="C435" s="11" t="str">
        <f t="shared" si="54"/>
        <v>CC du Golfe</v>
      </c>
      <c r="D435" s="2">
        <f t="shared" si="54"/>
        <v>0</v>
      </c>
      <c r="E435" s="16">
        <f t="shared" si="55"/>
        <v>14</v>
      </c>
      <c r="F435" s="16" t="str">
        <f t="shared" si="49"/>
        <v>Indonésie</v>
      </c>
      <c r="G435" s="16">
        <f t="shared" si="50"/>
        <v>0</v>
      </c>
      <c r="H435" s="16">
        <f t="shared" si="51"/>
        <v>0</v>
      </c>
      <c r="I435" s="16" t="str">
        <f t="shared" si="52"/>
        <v>CC du GolfeIndonésie</v>
      </c>
      <c r="J435" s="109">
        <f t="shared" si="48"/>
        <v>8327</v>
      </c>
      <c r="K435" s="109">
        <f>IF($H435=2,$N435,Notice!$C$67)</f>
        <v>500</v>
      </c>
      <c r="L435" s="109">
        <f>IF($H435=2,0,Notice!$C$66)</f>
        <v>1000</v>
      </c>
      <c r="M435" s="110">
        <v>8327</v>
      </c>
      <c r="N435" s="110">
        <v>1000</v>
      </c>
    </row>
    <row r="436" spans="1:14">
      <c r="A436" s="16">
        <v>462</v>
      </c>
      <c r="B436" s="16">
        <f t="shared" si="53"/>
        <v>32</v>
      </c>
      <c r="C436" s="11" t="str">
        <f t="shared" si="54"/>
        <v>Autre</v>
      </c>
      <c r="D436" s="2">
        <f t="shared" si="54"/>
        <v>0</v>
      </c>
      <c r="E436" s="16">
        <f t="shared" si="55"/>
        <v>14</v>
      </c>
      <c r="F436" s="16" t="str">
        <f t="shared" si="49"/>
        <v>Indonésie</v>
      </c>
      <c r="G436" s="16">
        <f t="shared" si="50"/>
        <v>0</v>
      </c>
      <c r="H436" s="16">
        <f t="shared" si="51"/>
        <v>0</v>
      </c>
      <c r="I436" s="16" t="str">
        <f t="shared" si="52"/>
        <v>AutreIndonésie</v>
      </c>
      <c r="J436" s="109">
        <f t="shared" si="48"/>
        <v>24000</v>
      </c>
      <c r="K436" s="109">
        <f>IF($H436=2,$N436,Notice!$C$67)</f>
        <v>500</v>
      </c>
      <c r="L436" s="109">
        <f>IF($H436=2,0,Notice!$C$66)</f>
        <v>1000</v>
      </c>
      <c r="M436" s="110">
        <v>24000</v>
      </c>
      <c r="N436" s="110">
        <v>1000</v>
      </c>
    </row>
    <row r="437" spans="1:14">
      <c r="A437" s="16">
        <v>463</v>
      </c>
      <c r="B437" s="16">
        <f t="shared" si="53"/>
        <v>33</v>
      </c>
      <c r="C437" s="11" t="str">
        <f t="shared" si="54"/>
        <v>Autres pays d’Amérique</v>
      </c>
      <c r="D437" s="2">
        <f t="shared" si="54"/>
        <v>0</v>
      </c>
      <c r="E437" s="16">
        <f t="shared" si="55"/>
        <v>14</v>
      </c>
      <c r="F437" s="16" t="str">
        <f t="shared" si="49"/>
        <v>Indonésie</v>
      </c>
      <c r="G437" s="16">
        <f t="shared" si="50"/>
        <v>0</v>
      </c>
      <c r="H437" s="16">
        <f t="shared" si="51"/>
        <v>0</v>
      </c>
      <c r="I437" s="16" t="str">
        <f t="shared" si="52"/>
        <v>Autres pays d’AmériqueIndonésie</v>
      </c>
      <c r="J437" s="109">
        <f t="shared" si="48"/>
        <v>18429</v>
      </c>
      <c r="K437" s="109">
        <f>IF($H437=2,$N437,Notice!$C$67)</f>
        <v>500</v>
      </c>
      <c r="L437" s="109">
        <f>IF($H437=2,0,Notice!$C$66)</f>
        <v>1000</v>
      </c>
      <c r="M437" s="110">
        <v>18429</v>
      </c>
      <c r="N437" s="110">
        <v>1000</v>
      </c>
    </row>
    <row r="438" spans="1:14">
      <c r="A438" s="16">
        <v>464</v>
      </c>
      <c r="B438" s="16">
        <f t="shared" si="53"/>
        <v>1</v>
      </c>
      <c r="C438" s="11" t="str">
        <f t="shared" si="54"/>
        <v>Allemagne</v>
      </c>
      <c r="D438" s="2">
        <f t="shared" si="54"/>
        <v>1</v>
      </c>
      <c r="E438" s="16">
        <f t="shared" si="55"/>
        <v>15</v>
      </c>
      <c r="F438" s="16" t="str">
        <f t="shared" si="49"/>
        <v>Italie</v>
      </c>
      <c r="G438" s="16">
        <f t="shared" si="50"/>
        <v>1</v>
      </c>
      <c r="H438" s="16">
        <f t="shared" si="51"/>
        <v>2</v>
      </c>
      <c r="I438" s="16" t="str">
        <f t="shared" si="52"/>
        <v>AllemagneItalie</v>
      </c>
      <c r="J438" s="109">
        <f t="shared" si="48"/>
        <v>0</v>
      </c>
      <c r="K438" s="109">
        <f>IF($H438=2,$N438,Notice!$C$67)</f>
        <v>1299.9859619140625</v>
      </c>
      <c r="L438" s="109">
        <f>IF($H438=2,0,Notice!$C$66)</f>
        <v>0</v>
      </c>
      <c r="M438" s="110">
        <v>4064</v>
      </c>
      <c r="N438" s="110">
        <v>1299.9859619140625</v>
      </c>
    </row>
    <row r="439" spans="1:14">
      <c r="A439" s="16">
        <v>465</v>
      </c>
      <c r="B439" s="16">
        <f t="shared" si="53"/>
        <v>2</v>
      </c>
      <c r="C439" s="11" t="str">
        <f t="shared" si="54"/>
        <v>Autriche</v>
      </c>
      <c r="D439" s="2">
        <f t="shared" si="54"/>
        <v>1</v>
      </c>
      <c r="E439" s="16">
        <f t="shared" si="55"/>
        <v>15</v>
      </c>
      <c r="F439" s="16" t="str">
        <f t="shared" si="49"/>
        <v>Italie</v>
      </c>
      <c r="G439" s="16">
        <f t="shared" si="50"/>
        <v>1</v>
      </c>
      <c r="H439" s="16">
        <f t="shared" si="51"/>
        <v>2</v>
      </c>
      <c r="I439" s="16" t="str">
        <f t="shared" si="52"/>
        <v>AutricheItalie</v>
      </c>
      <c r="J439" s="109">
        <f t="shared" si="48"/>
        <v>0</v>
      </c>
      <c r="K439" s="109">
        <f>IF($H439=2,$N439,Notice!$C$67)</f>
        <v>930.371337890625</v>
      </c>
      <c r="L439" s="109">
        <f>IF($H439=2,0,Notice!$C$66)</f>
        <v>0</v>
      </c>
      <c r="M439" s="110">
        <v>1609</v>
      </c>
      <c r="N439" s="110">
        <v>930.371337890625</v>
      </c>
    </row>
    <row r="440" spans="1:14">
      <c r="A440" s="16">
        <v>466</v>
      </c>
      <c r="B440" s="16">
        <f t="shared" si="53"/>
        <v>3</v>
      </c>
      <c r="C440" s="11" t="str">
        <f t="shared" si="54"/>
        <v>Belgique</v>
      </c>
      <c r="D440" s="2">
        <f t="shared" si="54"/>
        <v>1</v>
      </c>
      <c r="E440" s="16">
        <f t="shared" si="55"/>
        <v>15</v>
      </c>
      <c r="F440" s="16" t="str">
        <f t="shared" si="49"/>
        <v>Italie</v>
      </c>
      <c r="G440" s="16">
        <f t="shared" si="50"/>
        <v>1</v>
      </c>
      <c r="H440" s="16">
        <f t="shared" si="51"/>
        <v>2</v>
      </c>
      <c r="I440" s="16" t="str">
        <f t="shared" si="52"/>
        <v>BelgiqueItalie</v>
      </c>
      <c r="J440" s="109">
        <f t="shared" si="48"/>
        <v>0</v>
      </c>
      <c r="K440" s="109">
        <f>IF($H440=2,$N440,Notice!$C$67)</f>
        <v>1408.769775390625</v>
      </c>
      <c r="L440" s="109">
        <f>IF($H440=2,0,Notice!$C$66)</f>
        <v>0</v>
      </c>
      <c r="M440" s="110">
        <v>3809</v>
      </c>
      <c r="N440" s="110">
        <v>1408.769775390625</v>
      </c>
    </row>
    <row r="441" spans="1:14">
      <c r="A441" s="16">
        <v>467</v>
      </c>
      <c r="B441" s="16">
        <f t="shared" si="53"/>
        <v>4</v>
      </c>
      <c r="C441" s="11" t="str">
        <f t="shared" si="54"/>
        <v>Brésil</v>
      </c>
      <c r="D441" s="2">
        <f t="shared" si="54"/>
        <v>0</v>
      </c>
      <c r="E441" s="16">
        <f t="shared" si="55"/>
        <v>15</v>
      </c>
      <c r="F441" s="16" t="str">
        <f t="shared" si="49"/>
        <v>Italie</v>
      </c>
      <c r="G441" s="16">
        <f t="shared" si="50"/>
        <v>1</v>
      </c>
      <c r="H441" s="16">
        <f t="shared" si="51"/>
        <v>1</v>
      </c>
      <c r="I441" s="16" t="str">
        <f t="shared" si="52"/>
        <v>BrésilItalie</v>
      </c>
      <c r="J441" s="109">
        <f t="shared" si="48"/>
        <v>10190</v>
      </c>
      <c r="K441" s="109">
        <f>IF($H441=2,$N441,Notice!$C$67)</f>
        <v>500</v>
      </c>
      <c r="L441" s="109">
        <f>IF($H441=2,0,Notice!$C$66)</f>
        <v>1000</v>
      </c>
      <c r="M441" s="110">
        <v>10190</v>
      </c>
      <c r="N441" s="110">
        <v>1000</v>
      </c>
    </row>
    <row r="442" spans="1:14">
      <c r="A442" s="16">
        <v>468</v>
      </c>
      <c r="B442" s="16">
        <f t="shared" si="53"/>
        <v>5</v>
      </c>
      <c r="C442" s="11" t="str">
        <f t="shared" si="54"/>
        <v>Chine</v>
      </c>
      <c r="D442" s="2">
        <f t="shared" si="54"/>
        <v>0</v>
      </c>
      <c r="E442" s="16">
        <f t="shared" si="55"/>
        <v>15</v>
      </c>
      <c r="F442" s="16" t="str">
        <f t="shared" si="49"/>
        <v>Italie</v>
      </c>
      <c r="G442" s="16">
        <f t="shared" si="50"/>
        <v>1</v>
      </c>
      <c r="H442" s="16">
        <f t="shared" si="51"/>
        <v>1</v>
      </c>
      <c r="I442" s="16" t="str">
        <f t="shared" si="52"/>
        <v>ChineItalie</v>
      </c>
      <c r="J442" s="109">
        <f t="shared" si="48"/>
        <v>15103</v>
      </c>
      <c r="K442" s="109">
        <f>IF($H442=2,$N442,Notice!$C$67)</f>
        <v>500</v>
      </c>
      <c r="L442" s="109">
        <f>IF($H442=2,0,Notice!$C$66)</f>
        <v>1000</v>
      </c>
      <c r="M442" s="110">
        <v>15103</v>
      </c>
      <c r="N442" s="110">
        <v>1000</v>
      </c>
    </row>
    <row r="443" spans="1:14">
      <c r="A443" s="16">
        <v>469</v>
      </c>
      <c r="B443" s="16">
        <f t="shared" si="53"/>
        <v>6</v>
      </c>
      <c r="C443" s="11" t="str">
        <f t="shared" si="54"/>
        <v>Corée du Sud</v>
      </c>
      <c r="D443" s="2">
        <f t="shared" si="54"/>
        <v>0</v>
      </c>
      <c r="E443" s="16">
        <f t="shared" si="55"/>
        <v>15</v>
      </c>
      <c r="F443" s="16" t="str">
        <f t="shared" si="49"/>
        <v>Italie</v>
      </c>
      <c r="G443" s="16">
        <f t="shared" si="50"/>
        <v>1</v>
      </c>
      <c r="H443" s="16">
        <f t="shared" si="51"/>
        <v>1</v>
      </c>
      <c r="I443" s="16" t="str">
        <f t="shared" si="52"/>
        <v>Corée du SudItalie</v>
      </c>
      <c r="J443" s="109">
        <f t="shared" si="48"/>
        <v>15846</v>
      </c>
      <c r="K443" s="109">
        <f>IF($H443=2,$N443,Notice!$C$67)</f>
        <v>500</v>
      </c>
      <c r="L443" s="109">
        <f>IF($H443=2,0,Notice!$C$66)</f>
        <v>1000</v>
      </c>
      <c r="M443" s="110">
        <v>15846</v>
      </c>
      <c r="N443" s="110">
        <v>1000</v>
      </c>
    </row>
    <row r="444" spans="1:14">
      <c r="A444" s="16">
        <v>470</v>
      </c>
      <c r="B444" s="16">
        <f t="shared" si="53"/>
        <v>7</v>
      </c>
      <c r="C444" s="11" t="str">
        <f t="shared" si="54"/>
        <v>Espagne</v>
      </c>
      <c r="D444" s="2">
        <f t="shared" si="54"/>
        <v>1</v>
      </c>
      <c r="E444" s="16">
        <f t="shared" si="55"/>
        <v>15</v>
      </c>
      <c r="F444" s="16" t="str">
        <f t="shared" si="49"/>
        <v>Italie</v>
      </c>
      <c r="G444" s="16">
        <f t="shared" si="50"/>
        <v>1</v>
      </c>
      <c r="H444" s="16">
        <f t="shared" si="51"/>
        <v>2</v>
      </c>
      <c r="I444" s="16" t="str">
        <f t="shared" si="52"/>
        <v>EspagneItalie</v>
      </c>
      <c r="J444" s="109">
        <f t="shared" si="48"/>
        <v>0</v>
      </c>
      <c r="K444" s="109">
        <f>IF($H444=2,$N444,Notice!$C$67)</f>
        <v>2135.058837890625</v>
      </c>
      <c r="L444" s="109">
        <f>IF($H444=2,0,Notice!$C$66)</f>
        <v>0</v>
      </c>
      <c r="M444" s="110">
        <v>1364</v>
      </c>
      <c r="N444" s="110">
        <v>2135.058837890625</v>
      </c>
    </row>
    <row r="445" spans="1:14">
      <c r="A445" s="16">
        <v>471</v>
      </c>
      <c r="B445" s="16">
        <f t="shared" si="53"/>
        <v>8</v>
      </c>
      <c r="C445" s="11" t="str">
        <f t="shared" si="54"/>
        <v>États-Unis</v>
      </c>
      <c r="D445" s="2">
        <f t="shared" si="54"/>
        <v>0</v>
      </c>
      <c r="E445" s="16">
        <f t="shared" si="55"/>
        <v>15</v>
      </c>
      <c r="F445" s="16" t="str">
        <f t="shared" si="49"/>
        <v>Italie</v>
      </c>
      <c r="G445" s="16">
        <f t="shared" si="50"/>
        <v>1</v>
      </c>
      <c r="H445" s="16">
        <f t="shared" si="51"/>
        <v>1</v>
      </c>
      <c r="I445" s="16" t="str">
        <f t="shared" si="52"/>
        <v>États-UnisItalie</v>
      </c>
      <c r="J445" s="109">
        <f t="shared" si="48"/>
        <v>9971</v>
      </c>
      <c r="K445" s="109">
        <f>IF($H445=2,$N445,Notice!$C$67)</f>
        <v>500</v>
      </c>
      <c r="L445" s="109">
        <f>IF($H445=2,0,Notice!$C$66)</f>
        <v>1000</v>
      </c>
      <c r="M445" s="110">
        <v>9971</v>
      </c>
      <c r="N445" s="110">
        <v>1000</v>
      </c>
    </row>
    <row r="446" spans="1:14">
      <c r="A446" s="16">
        <v>472</v>
      </c>
      <c r="B446" s="16">
        <f t="shared" si="53"/>
        <v>9</v>
      </c>
      <c r="C446" s="11" t="str">
        <f t="shared" si="54"/>
        <v>Finlande</v>
      </c>
      <c r="D446" s="2">
        <f t="shared" si="54"/>
        <v>1</v>
      </c>
      <c r="E446" s="16">
        <f t="shared" si="55"/>
        <v>15</v>
      </c>
      <c r="F446" s="16" t="str">
        <f t="shared" si="49"/>
        <v>Italie</v>
      </c>
      <c r="G446" s="16">
        <f t="shared" si="50"/>
        <v>1</v>
      </c>
      <c r="H446" s="16">
        <f t="shared" si="51"/>
        <v>2</v>
      </c>
      <c r="I446" s="16" t="str">
        <f t="shared" si="52"/>
        <v>FinlandeItalie</v>
      </c>
      <c r="J446" s="109">
        <f t="shared" si="48"/>
        <v>0</v>
      </c>
      <c r="K446" s="109">
        <f>IF($H446=2,$N446,Notice!$C$67)</f>
        <v>4120.939453125</v>
      </c>
      <c r="L446" s="109">
        <f>IF($H446=2,0,Notice!$C$66)</f>
        <v>0</v>
      </c>
      <c r="M446" s="110">
        <v>5499</v>
      </c>
      <c r="N446" s="110">
        <v>4120.939453125</v>
      </c>
    </row>
    <row r="447" spans="1:14">
      <c r="A447" s="16">
        <v>473</v>
      </c>
      <c r="B447" s="16">
        <f t="shared" si="53"/>
        <v>11</v>
      </c>
      <c r="C447" s="11" t="str">
        <f t="shared" si="54"/>
        <v>France</v>
      </c>
      <c r="D447" s="2">
        <f t="shared" si="54"/>
        <v>1</v>
      </c>
      <c r="E447" s="16">
        <f t="shared" si="55"/>
        <v>15</v>
      </c>
      <c r="F447" s="16" t="str">
        <f t="shared" si="49"/>
        <v>Italie</v>
      </c>
      <c r="G447" s="16">
        <f t="shared" si="50"/>
        <v>1</v>
      </c>
      <c r="H447" s="16">
        <f t="shared" si="51"/>
        <v>2</v>
      </c>
      <c r="I447" s="16" t="str">
        <f t="shared" si="52"/>
        <v>FranceItalie</v>
      </c>
      <c r="J447" s="109">
        <f t="shared" si="48"/>
        <v>0</v>
      </c>
      <c r="K447" s="109">
        <f>IF($H447=2,$N447,Notice!$C$67)</f>
        <v>1270.6658935546875</v>
      </c>
      <c r="L447" s="109">
        <f>IF($H447=2,0,Notice!$C$66)</f>
        <v>0</v>
      </c>
      <c r="M447" s="110">
        <v>516</v>
      </c>
      <c r="N447" s="110">
        <v>1270.6658935546875</v>
      </c>
    </row>
    <row r="448" spans="1:14">
      <c r="A448" s="16">
        <v>474</v>
      </c>
      <c r="B448" s="16">
        <f t="shared" si="53"/>
        <v>12</v>
      </c>
      <c r="C448" s="11" t="str">
        <f t="shared" si="54"/>
        <v>Hongrie</v>
      </c>
      <c r="D448" s="2">
        <f t="shared" si="54"/>
        <v>1</v>
      </c>
      <c r="E448" s="16">
        <f t="shared" si="55"/>
        <v>15</v>
      </c>
      <c r="F448" s="16" t="str">
        <f t="shared" si="49"/>
        <v>Italie</v>
      </c>
      <c r="G448" s="16">
        <f t="shared" si="50"/>
        <v>1</v>
      </c>
      <c r="H448" s="16">
        <f t="shared" si="51"/>
        <v>2</v>
      </c>
      <c r="I448" s="16" t="str">
        <f t="shared" si="52"/>
        <v>HongrieItalie</v>
      </c>
      <c r="J448" s="109">
        <f t="shared" si="48"/>
        <v>0</v>
      </c>
      <c r="K448" s="109">
        <f>IF($H448=2,$N448,Notice!$C$67)</f>
        <v>1233.9407958984375</v>
      </c>
      <c r="L448" s="109">
        <f>IF($H448=2,0,Notice!$C$66)</f>
        <v>0</v>
      </c>
      <c r="M448" s="110">
        <v>1609</v>
      </c>
      <c r="N448" s="110">
        <v>1233.9407958984375</v>
      </c>
    </row>
    <row r="449" spans="1:14">
      <c r="A449" s="16">
        <v>475</v>
      </c>
      <c r="B449" s="16">
        <f t="shared" si="53"/>
        <v>13</v>
      </c>
      <c r="C449" s="11" t="str">
        <f t="shared" si="54"/>
        <v>Inde</v>
      </c>
      <c r="D449" s="2">
        <f t="shared" si="54"/>
        <v>0</v>
      </c>
      <c r="E449" s="16">
        <f t="shared" si="55"/>
        <v>15</v>
      </c>
      <c r="F449" s="16" t="str">
        <f t="shared" si="49"/>
        <v>Italie</v>
      </c>
      <c r="G449" s="16">
        <f t="shared" si="50"/>
        <v>1</v>
      </c>
      <c r="H449" s="16">
        <f t="shared" si="51"/>
        <v>1</v>
      </c>
      <c r="I449" s="16" t="str">
        <f t="shared" si="52"/>
        <v>IndeItalie</v>
      </c>
      <c r="J449" s="109">
        <f t="shared" si="48"/>
        <v>7524</v>
      </c>
      <c r="K449" s="109">
        <f>IF($H449=2,$N449,Notice!$C$67)</f>
        <v>500</v>
      </c>
      <c r="L449" s="109">
        <f>IF($H449=2,0,Notice!$C$66)</f>
        <v>1000</v>
      </c>
      <c r="M449" s="110">
        <v>7524</v>
      </c>
      <c r="N449" s="110">
        <v>1000</v>
      </c>
    </row>
    <row r="450" spans="1:14">
      <c r="A450" s="16">
        <v>476</v>
      </c>
      <c r="B450" s="16">
        <f t="shared" si="53"/>
        <v>14</v>
      </c>
      <c r="C450" s="11" t="str">
        <f t="shared" si="54"/>
        <v>Indonésie</v>
      </c>
      <c r="D450" s="2">
        <f t="shared" si="54"/>
        <v>0</v>
      </c>
      <c r="E450" s="16">
        <f t="shared" si="55"/>
        <v>15</v>
      </c>
      <c r="F450" s="16" t="str">
        <f t="shared" si="49"/>
        <v>Italie</v>
      </c>
      <c r="G450" s="16">
        <f t="shared" si="50"/>
        <v>1</v>
      </c>
      <c r="H450" s="16">
        <f t="shared" si="51"/>
        <v>1</v>
      </c>
      <c r="I450" s="16" t="str">
        <f t="shared" si="52"/>
        <v>IndonésieItalie</v>
      </c>
      <c r="J450" s="109">
        <f t="shared" si="48"/>
        <v>11371</v>
      </c>
      <c r="K450" s="109">
        <f>IF($H450=2,$N450,Notice!$C$67)</f>
        <v>500</v>
      </c>
      <c r="L450" s="109">
        <f>IF($H450=2,0,Notice!$C$66)</f>
        <v>1000</v>
      </c>
      <c r="M450" s="110">
        <v>11371</v>
      </c>
      <c r="N450" s="110">
        <v>1000</v>
      </c>
    </row>
    <row r="451" spans="1:14">
      <c r="A451" s="16">
        <v>477</v>
      </c>
      <c r="B451" s="16">
        <f t="shared" si="53"/>
        <v>15</v>
      </c>
      <c r="C451" s="11" t="str">
        <f t="shared" si="54"/>
        <v>Italie</v>
      </c>
      <c r="D451" s="2">
        <f t="shared" si="54"/>
        <v>1</v>
      </c>
      <c r="E451" s="16">
        <f t="shared" si="55"/>
        <v>15</v>
      </c>
      <c r="F451" s="16" t="str">
        <f t="shared" si="49"/>
        <v>Italie</v>
      </c>
      <c r="G451" s="16">
        <f t="shared" si="50"/>
        <v>1</v>
      </c>
      <c r="H451" s="16">
        <f t="shared" si="51"/>
        <v>2</v>
      </c>
      <c r="I451" s="16" t="str">
        <f t="shared" si="52"/>
        <v>ItalieItalie</v>
      </c>
      <c r="J451" s="109">
        <f t="shared" si="48"/>
        <v>0</v>
      </c>
      <c r="K451" s="109">
        <f>IF($H451=2,$N451,Notice!$C$67)</f>
        <v>0</v>
      </c>
      <c r="L451" s="109">
        <f>IF($H451=2,0,Notice!$C$66)</f>
        <v>0</v>
      </c>
      <c r="M451" s="110">
        <v>0</v>
      </c>
      <c r="N451" s="110">
        <v>0</v>
      </c>
    </row>
    <row r="452" spans="1:14">
      <c r="A452" s="16">
        <v>478</v>
      </c>
      <c r="B452" s="16">
        <f t="shared" si="53"/>
        <v>16</v>
      </c>
      <c r="C452" s="11" t="str">
        <f t="shared" si="54"/>
        <v>Japon</v>
      </c>
      <c r="D452" s="2">
        <f t="shared" si="54"/>
        <v>0</v>
      </c>
      <c r="E452" s="16">
        <f t="shared" si="55"/>
        <v>15</v>
      </c>
      <c r="F452" s="16" t="str">
        <f t="shared" si="49"/>
        <v>Italie</v>
      </c>
      <c r="G452" s="16">
        <f t="shared" si="50"/>
        <v>1</v>
      </c>
      <c r="H452" s="16">
        <f t="shared" si="51"/>
        <v>1</v>
      </c>
      <c r="I452" s="16" t="str">
        <f t="shared" si="52"/>
        <v>JaponItalie</v>
      </c>
      <c r="J452" s="109">
        <f t="shared" ref="J452:J515" si="56">IF(H452=2,0,M452)</f>
        <v>16132</v>
      </c>
      <c r="K452" s="109">
        <f>IF($H452=2,$N452,Notice!$C$67)</f>
        <v>500</v>
      </c>
      <c r="L452" s="109">
        <f>IF($H452=2,0,Notice!$C$66)</f>
        <v>1000</v>
      </c>
      <c r="M452" s="110">
        <v>16132</v>
      </c>
      <c r="N452" s="110">
        <v>1000</v>
      </c>
    </row>
    <row r="453" spans="1:14">
      <c r="A453" s="16">
        <v>479</v>
      </c>
      <c r="B453" s="16">
        <f t="shared" si="53"/>
        <v>17</v>
      </c>
      <c r="C453" s="11" t="str">
        <f t="shared" si="54"/>
        <v>Maroc</v>
      </c>
      <c r="D453" s="2">
        <f t="shared" si="54"/>
        <v>0</v>
      </c>
      <c r="E453" s="16">
        <f t="shared" si="55"/>
        <v>15</v>
      </c>
      <c r="F453" s="16" t="str">
        <f t="shared" ref="F453:F516" si="57">LOOKUP($E453,$B$4:$B$34,C$4:C$34)</f>
        <v>Italie</v>
      </c>
      <c r="G453" s="16">
        <f t="shared" ref="G453:G516" si="58">LOOKUP($E453,$B$4:$B$34,D$4:D$34)</f>
        <v>1</v>
      </c>
      <c r="H453" s="16">
        <f t="shared" ref="H453:H516" si="59">D453+G453</f>
        <v>1</v>
      </c>
      <c r="I453" s="16" t="str">
        <f t="shared" ref="I453:I516" si="60">C453&amp;F453</f>
        <v>MarocItalie</v>
      </c>
      <c r="J453" s="109">
        <f t="shared" si="56"/>
        <v>1399</v>
      </c>
      <c r="K453" s="109">
        <f>IF($H453=2,$N453,Notice!$C$67)</f>
        <v>500</v>
      </c>
      <c r="L453" s="109">
        <f>IF($H453=2,0,Notice!$C$66)</f>
        <v>1000</v>
      </c>
      <c r="M453" s="110">
        <v>1399</v>
      </c>
      <c r="N453" s="110">
        <v>1000</v>
      </c>
    </row>
    <row r="454" spans="1:14">
      <c r="A454" s="16">
        <v>480</v>
      </c>
      <c r="B454" s="16">
        <f t="shared" si="53"/>
        <v>18</v>
      </c>
      <c r="C454" s="11" t="str">
        <f t="shared" si="54"/>
        <v>Mexique</v>
      </c>
      <c r="D454" s="2">
        <f t="shared" si="54"/>
        <v>0</v>
      </c>
      <c r="E454" s="16">
        <f t="shared" si="55"/>
        <v>15</v>
      </c>
      <c r="F454" s="16" t="str">
        <f t="shared" si="57"/>
        <v>Italie</v>
      </c>
      <c r="G454" s="16">
        <f t="shared" si="58"/>
        <v>1</v>
      </c>
      <c r="H454" s="16">
        <f t="shared" si="59"/>
        <v>1</v>
      </c>
      <c r="I454" s="16" t="str">
        <f t="shared" si="60"/>
        <v>MexiqueItalie</v>
      </c>
      <c r="J454" s="109">
        <f t="shared" si="56"/>
        <v>12062</v>
      </c>
      <c r="K454" s="109">
        <f>IF($H454=2,$N454,Notice!$C$67)</f>
        <v>500</v>
      </c>
      <c r="L454" s="109">
        <f>IF($H454=2,0,Notice!$C$66)</f>
        <v>1000</v>
      </c>
      <c r="M454" s="110">
        <v>12062</v>
      </c>
      <c r="N454" s="110">
        <v>1000</v>
      </c>
    </row>
    <row r="455" spans="1:14">
      <c r="A455" s="16">
        <v>482</v>
      </c>
      <c r="B455" s="16">
        <f t="shared" si="53"/>
        <v>19</v>
      </c>
      <c r="C455" s="11" t="str">
        <f t="shared" si="54"/>
        <v>Pologne</v>
      </c>
      <c r="D455" s="2">
        <f t="shared" si="54"/>
        <v>1</v>
      </c>
      <c r="E455" s="16">
        <f t="shared" si="55"/>
        <v>15</v>
      </c>
      <c r="F455" s="16" t="str">
        <f t="shared" si="57"/>
        <v>Italie</v>
      </c>
      <c r="G455" s="16">
        <f t="shared" si="58"/>
        <v>1</v>
      </c>
      <c r="H455" s="16">
        <f t="shared" si="59"/>
        <v>2</v>
      </c>
      <c r="I455" s="16" t="str">
        <f t="shared" si="60"/>
        <v>PologneItalie</v>
      </c>
      <c r="J455" s="109">
        <f t="shared" si="56"/>
        <v>0</v>
      </c>
      <c r="K455" s="109">
        <f>IF($H455=2,$N455,Notice!$C$67)</f>
        <v>1736.9306640625</v>
      </c>
      <c r="L455" s="109">
        <f>IF($H455=2,0,Notice!$C$66)</f>
        <v>0</v>
      </c>
      <c r="M455" s="110">
        <v>5308</v>
      </c>
      <c r="N455" s="110">
        <v>1736.9306640625</v>
      </c>
    </row>
    <row r="456" spans="1:14">
      <c r="A456" s="16">
        <v>483</v>
      </c>
      <c r="B456" s="16">
        <f t="shared" si="53"/>
        <v>20</v>
      </c>
      <c r="C456" s="11" t="str">
        <f t="shared" si="54"/>
        <v>Portugal</v>
      </c>
      <c r="D456" s="2">
        <f t="shared" si="54"/>
        <v>1</v>
      </c>
      <c r="E456" s="16">
        <f t="shared" si="55"/>
        <v>15</v>
      </c>
      <c r="F456" s="16" t="str">
        <f t="shared" si="57"/>
        <v>Italie</v>
      </c>
      <c r="G456" s="16">
        <f t="shared" si="58"/>
        <v>1</v>
      </c>
      <c r="H456" s="16">
        <f t="shared" si="59"/>
        <v>2</v>
      </c>
      <c r="I456" s="16" t="str">
        <f t="shared" si="60"/>
        <v>PortugalItalie</v>
      </c>
      <c r="J456" s="109">
        <f t="shared" si="56"/>
        <v>0</v>
      </c>
      <c r="K456" s="109">
        <f>IF($H456=2,$N456,Notice!$C$67)</f>
        <v>2328.69384765625</v>
      </c>
      <c r="L456" s="109">
        <f>IF($H456=2,0,Notice!$C$66)</f>
        <v>0</v>
      </c>
      <c r="M456" s="110">
        <v>2025</v>
      </c>
      <c r="N456" s="110">
        <v>2328.69384765625</v>
      </c>
    </row>
    <row r="457" spans="1:14">
      <c r="A457" s="16">
        <v>485</v>
      </c>
      <c r="B457" s="16">
        <f t="shared" si="53"/>
        <v>21</v>
      </c>
      <c r="C457" s="11" t="str">
        <f t="shared" si="54"/>
        <v>République tchèque</v>
      </c>
      <c r="D457" s="2">
        <f t="shared" si="54"/>
        <v>1</v>
      </c>
      <c r="E457" s="16">
        <f t="shared" si="55"/>
        <v>15</v>
      </c>
      <c r="F457" s="16" t="str">
        <f t="shared" si="57"/>
        <v>Italie</v>
      </c>
      <c r="G457" s="16">
        <f t="shared" si="58"/>
        <v>1</v>
      </c>
      <c r="H457" s="16">
        <f t="shared" si="59"/>
        <v>2</v>
      </c>
      <c r="I457" s="16" t="str">
        <f t="shared" si="60"/>
        <v>République tchèqueItalie</v>
      </c>
      <c r="J457" s="109">
        <f t="shared" si="56"/>
        <v>0</v>
      </c>
      <c r="K457" s="109">
        <f>IF($H457=2,$N457,Notice!$C$67)</f>
        <v>1276.17919921875</v>
      </c>
      <c r="L457" s="109">
        <f>IF($H457=2,0,Notice!$C$66)</f>
        <v>0</v>
      </c>
      <c r="M457" s="110">
        <v>4064</v>
      </c>
      <c r="N457" s="110">
        <v>1276.17919921875</v>
      </c>
    </row>
    <row r="458" spans="1:14">
      <c r="A458" s="16">
        <v>486</v>
      </c>
      <c r="B458" s="16">
        <f t="shared" si="53"/>
        <v>22</v>
      </c>
      <c r="C458" s="11" t="str">
        <f t="shared" si="54"/>
        <v>Royaume-Uni</v>
      </c>
      <c r="D458" s="2">
        <f t="shared" si="54"/>
        <v>1</v>
      </c>
      <c r="E458" s="16">
        <f t="shared" si="55"/>
        <v>15</v>
      </c>
      <c r="F458" s="16" t="str">
        <f t="shared" si="57"/>
        <v>Italie</v>
      </c>
      <c r="G458" s="16">
        <f t="shared" si="58"/>
        <v>1</v>
      </c>
      <c r="H458" s="16">
        <f t="shared" si="59"/>
        <v>2</v>
      </c>
      <c r="I458" s="16" t="str">
        <f t="shared" si="60"/>
        <v>Royaume-UniItalie</v>
      </c>
      <c r="J458" s="109">
        <f t="shared" si="56"/>
        <v>0</v>
      </c>
      <c r="K458" s="109">
        <f>IF($H458=2,$N458,Notice!$C$67)</f>
        <v>2471.312255859375</v>
      </c>
      <c r="L458" s="109">
        <f>IF($H458=2,0,Notice!$C$66)</f>
        <v>0</v>
      </c>
      <c r="M458" s="110">
        <v>3520</v>
      </c>
      <c r="N458" s="110">
        <v>2471.312255859375</v>
      </c>
    </row>
    <row r="459" spans="1:14">
      <c r="A459" s="16">
        <v>487</v>
      </c>
      <c r="B459" s="16">
        <f t="shared" si="53"/>
        <v>23</v>
      </c>
      <c r="C459" s="11" t="str">
        <f t="shared" si="54"/>
        <v>Slovaquie</v>
      </c>
      <c r="D459" s="2">
        <f t="shared" si="54"/>
        <v>1</v>
      </c>
      <c r="E459" s="16">
        <f t="shared" si="55"/>
        <v>15</v>
      </c>
      <c r="F459" s="16" t="str">
        <f t="shared" si="57"/>
        <v>Italie</v>
      </c>
      <c r="G459" s="16">
        <f t="shared" si="58"/>
        <v>1</v>
      </c>
      <c r="H459" s="16">
        <f t="shared" si="59"/>
        <v>2</v>
      </c>
      <c r="I459" s="16" t="str">
        <f t="shared" si="60"/>
        <v>SlovaquieItalie</v>
      </c>
      <c r="J459" s="109">
        <f t="shared" si="56"/>
        <v>0</v>
      </c>
      <c r="K459" s="109">
        <f>IF($H459=2,$N459,Notice!$C$67)</f>
        <v>1374.5914306640625</v>
      </c>
      <c r="L459" s="109">
        <f>IF($H459=2,0,Notice!$C$66)</f>
        <v>0</v>
      </c>
      <c r="M459" s="110">
        <v>1609</v>
      </c>
      <c r="N459" s="110">
        <v>1374.5914306640625</v>
      </c>
    </row>
    <row r="460" spans="1:14">
      <c r="A460" s="16">
        <v>488</v>
      </c>
      <c r="B460" s="16">
        <f t="shared" si="53"/>
        <v>24</v>
      </c>
      <c r="C460" s="11" t="str">
        <f t="shared" si="54"/>
        <v>Slovénie</v>
      </c>
      <c r="D460" s="2">
        <f t="shared" si="54"/>
        <v>1</v>
      </c>
      <c r="E460" s="16">
        <f t="shared" si="55"/>
        <v>15</v>
      </c>
      <c r="F460" s="16" t="str">
        <f t="shared" si="57"/>
        <v>Italie</v>
      </c>
      <c r="G460" s="16">
        <f t="shared" si="58"/>
        <v>1</v>
      </c>
      <c r="H460" s="16">
        <f t="shared" si="59"/>
        <v>2</v>
      </c>
      <c r="I460" s="16" t="str">
        <f t="shared" si="60"/>
        <v>SlovénieItalie</v>
      </c>
      <c r="J460" s="109">
        <f t="shared" si="56"/>
        <v>0</v>
      </c>
      <c r="K460" s="109">
        <f>IF($H460=2,$N460,Notice!$C$67)</f>
        <v>762.62567138671875</v>
      </c>
      <c r="L460" s="109">
        <f>IF($H460=2,0,Notice!$C$66)</f>
        <v>0</v>
      </c>
      <c r="M460" s="110">
        <v>1609</v>
      </c>
      <c r="N460" s="110">
        <v>762.62567138671875</v>
      </c>
    </row>
    <row r="461" spans="1:14">
      <c r="A461" s="16">
        <v>489</v>
      </c>
      <c r="B461" s="16">
        <f t="shared" si="53"/>
        <v>25</v>
      </c>
      <c r="C461" s="11" t="str">
        <f t="shared" si="54"/>
        <v>Turquie</v>
      </c>
      <c r="D461" s="2">
        <f t="shared" si="54"/>
        <v>0</v>
      </c>
      <c r="E461" s="16">
        <f t="shared" si="55"/>
        <v>15</v>
      </c>
      <c r="F461" s="16" t="str">
        <f t="shared" si="57"/>
        <v>Italie</v>
      </c>
      <c r="G461" s="16">
        <f t="shared" si="58"/>
        <v>1</v>
      </c>
      <c r="H461" s="16">
        <f t="shared" si="59"/>
        <v>1</v>
      </c>
      <c r="I461" s="16" t="str">
        <f t="shared" si="60"/>
        <v>TurquieItalie</v>
      </c>
      <c r="J461" s="109">
        <f t="shared" si="56"/>
        <v>2047</v>
      </c>
      <c r="K461" s="109">
        <f>IF($H461=2,$N461,Notice!$C$67)</f>
        <v>500</v>
      </c>
      <c r="L461" s="109">
        <f>IF($H461=2,0,Notice!$C$66)</f>
        <v>1000</v>
      </c>
      <c r="M461" s="110">
        <v>2047</v>
      </c>
      <c r="N461" s="110">
        <v>1000</v>
      </c>
    </row>
    <row r="462" spans="1:14">
      <c r="A462" s="16">
        <v>490</v>
      </c>
      <c r="B462" s="16">
        <f t="shared" si="53"/>
        <v>26</v>
      </c>
      <c r="C462" s="11" t="str">
        <f t="shared" si="54"/>
        <v>Vietnam</v>
      </c>
      <c r="D462" s="2">
        <f t="shared" si="54"/>
        <v>0</v>
      </c>
      <c r="E462" s="16">
        <f t="shared" si="55"/>
        <v>15</v>
      </c>
      <c r="F462" s="16" t="str">
        <f t="shared" si="57"/>
        <v>Italie</v>
      </c>
      <c r="G462" s="16">
        <f t="shared" si="58"/>
        <v>1</v>
      </c>
      <c r="H462" s="16">
        <f t="shared" si="59"/>
        <v>1</v>
      </c>
      <c r="I462" s="16" t="str">
        <f t="shared" si="60"/>
        <v>VietnamItalie</v>
      </c>
      <c r="J462" s="109">
        <f t="shared" si="56"/>
        <v>12028</v>
      </c>
      <c r="K462" s="109">
        <f>IF($H462=2,$N462,Notice!$C$67)</f>
        <v>500</v>
      </c>
      <c r="L462" s="109">
        <f>IF($H462=2,0,Notice!$C$66)</f>
        <v>1000</v>
      </c>
      <c r="M462" s="110">
        <v>12028</v>
      </c>
      <c r="N462" s="110">
        <v>1000</v>
      </c>
    </row>
    <row r="463" spans="1:14">
      <c r="A463" s="16">
        <v>492</v>
      </c>
      <c r="B463" s="16">
        <f t="shared" si="53"/>
        <v>28</v>
      </c>
      <c r="C463" s="11" t="str">
        <f t="shared" si="54"/>
        <v>Autres pays d’Europe</v>
      </c>
      <c r="D463" s="2">
        <f t="shared" si="54"/>
        <v>1</v>
      </c>
      <c r="E463" s="16">
        <f t="shared" si="55"/>
        <v>15</v>
      </c>
      <c r="F463" s="16" t="str">
        <f t="shared" si="57"/>
        <v>Italie</v>
      </c>
      <c r="G463" s="16">
        <f t="shared" si="58"/>
        <v>1</v>
      </c>
      <c r="H463" s="16">
        <f t="shared" si="59"/>
        <v>2</v>
      </c>
      <c r="I463" s="16" t="str">
        <f t="shared" si="60"/>
        <v>Autres pays d’EuropeItalie</v>
      </c>
      <c r="J463" s="109">
        <f t="shared" si="56"/>
        <v>0</v>
      </c>
      <c r="K463" s="109">
        <f>IF($H463=2,$N463,Notice!$C$67)</f>
        <v>1736.9306640625</v>
      </c>
      <c r="L463" s="109">
        <f>IF($H463=2,0,Notice!$C$66)</f>
        <v>0</v>
      </c>
      <c r="M463" s="110">
        <v>5308</v>
      </c>
      <c r="N463" s="110">
        <v>1736.9306640625</v>
      </c>
    </row>
    <row r="464" spans="1:14">
      <c r="A464" s="16">
        <v>493</v>
      </c>
      <c r="B464" s="16">
        <f t="shared" si="53"/>
        <v>29</v>
      </c>
      <c r="C464" s="11" t="str">
        <f t="shared" si="54"/>
        <v>Amérique du Nord</v>
      </c>
      <c r="D464" s="2">
        <f t="shared" si="54"/>
        <v>0</v>
      </c>
      <c r="E464" s="16">
        <f t="shared" si="55"/>
        <v>15</v>
      </c>
      <c r="F464" s="16" t="str">
        <f t="shared" si="57"/>
        <v>Italie</v>
      </c>
      <c r="G464" s="16">
        <f t="shared" si="58"/>
        <v>1</v>
      </c>
      <c r="H464" s="16">
        <f t="shared" si="59"/>
        <v>1</v>
      </c>
      <c r="I464" s="16" t="str">
        <f t="shared" si="60"/>
        <v>Amérique du NordItalie</v>
      </c>
      <c r="J464" s="109">
        <f t="shared" si="56"/>
        <v>9971</v>
      </c>
      <c r="K464" s="109">
        <f>IF($H464=2,$N464,Notice!$C$67)</f>
        <v>500</v>
      </c>
      <c r="L464" s="109">
        <f>IF($H464=2,0,Notice!$C$66)</f>
        <v>1000</v>
      </c>
      <c r="M464" s="110">
        <v>9971</v>
      </c>
      <c r="N464" s="110">
        <v>1000</v>
      </c>
    </row>
    <row r="465" spans="1:14">
      <c r="A465" s="16">
        <v>494</v>
      </c>
      <c r="B465" s="16">
        <f t="shared" si="53"/>
        <v>30</v>
      </c>
      <c r="C465" s="11" t="str">
        <f t="shared" si="54"/>
        <v>Amérique du Sud</v>
      </c>
      <c r="D465" s="2">
        <f t="shared" si="54"/>
        <v>0</v>
      </c>
      <c r="E465" s="16">
        <f t="shared" si="55"/>
        <v>15</v>
      </c>
      <c r="F465" s="16" t="str">
        <f t="shared" si="57"/>
        <v>Italie</v>
      </c>
      <c r="G465" s="16">
        <f t="shared" si="58"/>
        <v>1</v>
      </c>
      <c r="H465" s="16">
        <f t="shared" si="59"/>
        <v>1</v>
      </c>
      <c r="I465" s="16" t="str">
        <f t="shared" si="60"/>
        <v>Amérique du SudItalie</v>
      </c>
      <c r="J465" s="109">
        <f t="shared" si="56"/>
        <v>10190</v>
      </c>
      <c r="K465" s="109">
        <f>IF($H465=2,$N465,Notice!$C$67)</f>
        <v>500</v>
      </c>
      <c r="L465" s="109">
        <f>IF($H465=2,0,Notice!$C$66)</f>
        <v>1000</v>
      </c>
      <c r="M465" s="110">
        <v>10190</v>
      </c>
      <c r="N465" s="110">
        <v>1000</v>
      </c>
    </row>
    <row r="466" spans="1:14">
      <c r="A466" s="16">
        <v>495</v>
      </c>
      <c r="B466" s="16">
        <f t="shared" si="53"/>
        <v>31</v>
      </c>
      <c r="C466" s="11" t="str">
        <f t="shared" si="54"/>
        <v>CC du Golfe</v>
      </c>
      <c r="D466" s="2">
        <f t="shared" si="54"/>
        <v>0</v>
      </c>
      <c r="E466" s="16">
        <f t="shared" si="55"/>
        <v>15</v>
      </c>
      <c r="F466" s="16" t="str">
        <f t="shared" si="57"/>
        <v>Italie</v>
      </c>
      <c r="G466" s="16">
        <f t="shared" si="58"/>
        <v>1</v>
      </c>
      <c r="H466" s="16">
        <f t="shared" si="59"/>
        <v>1</v>
      </c>
      <c r="I466" s="16" t="str">
        <f t="shared" si="60"/>
        <v>CC du GolfeItalie</v>
      </c>
      <c r="J466" s="109">
        <f t="shared" si="56"/>
        <v>3042</v>
      </c>
      <c r="K466" s="109">
        <f>IF($H466=2,$N466,Notice!$C$67)</f>
        <v>500</v>
      </c>
      <c r="L466" s="109">
        <f>IF($H466=2,0,Notice!$C$66)</f>
        <v>1000</v>
      </c>
      <c r="M466" s="110">
        <v>3042</v>
      </c>
      <c r="N466" s="110">
        <v>1000</v>
      </c>
    </row>
    <row r="467" spans="1:14">
      <c r="A467" s="16">
        <v>496</v>
      </c>
      <c r="B467" s="16">
        <f t="shared" si="53"/>
        <v>32</v>
      </c>
      <c r="C467" s="11" t="str">
        <f t="shared" si="54"/>
        <v>Autre</v>
      </c>
      <c r="D467" s="2">
        <f t="shared" si="54"/>
        <v>0</v>
      </c>
      <c r="E467" s="16">
        <f t="shared" si="55"/>
        <v>15</v>
      </c>
      <c r="F467" s="16" t="str">
        <f t="shared" si="57"/>
        <v>Italie</v>
      </c>
      <c r="G467" s="16">
        <f t="shared" si="58"/>
        <v>1</v>
      </c>
      <c r="H467" s="16">
        <f t="shared" si="59"/>
        <v>1</v>
      </c>
      <c r="I467" s="16" t="str">
        <f t="shared" si="60"/>
        <v>AutreItalie</v>
      </c>
      <c r="J467" s="109">
        <f t="shared" si="56"/>
        <v>24000</v>
      </c>
      <c r="K467" s="109">
        <f>IF($H467=2,$N467,Notice!$C$67)</f>
        <v>500</v>
      </c>
      <c r="L467" s="109">
        <f>IF($H467=2,0,Notice!$C$66)</f>
        <v>1000</v>
      </c>
      <c r="M467" s="110">
        <v>24000</v>
      </c>
      <c r="N467" s="110">
        <v>1000</v>
      </c>
    </row>
    <row r="468" spans="1:14">
      <c r="A468" s="16">
        <v>497</v>
      </c>
      <c r="B468" s="16">
        <f t="shared" si="53"/>
        <v>33</v>
      </c>
      <c r="C468" s="11" t="str">
        <f t="shared" si="54"/>
        <v>Autres pays d’Amérique</v>
      </c>
      <c r="D468" s="2">
        <f t="shared" si="54"/>
        <v>0</v>
      </c>
      <c r="E468" s="16">
        <f t="shared" si="55"/>
        <v>15</v>
      </c>
      <c r="F468" s="16" t="str">
        <f t="shared" si="57"/>
        <v>Italie</v>
      </c>
      <c r="G468" s="16">
        <f t="shared" si="58"/>
        <v>1</v>
      </c>
      <c r="H468" s="16">
        <f t="shared" si="59"/>
        <v>1</v>
      </c>
      <c r="I468" s="16" t="str">
        <f t="shared" si="60"/>
        <v>Autres pays d’AmériqueItalie</v>
      </c>
      <c r="J468" s="109">
        <f t="shared" si="56"/>
        <v>9118</v>
      </c>
      <c r="K468" s="109">
        <f>IF($H468=2,$N468,Notice!$C$67)</f>
        <v>500</v>
      </c>
      <c r="L468" s="109">
        <f>IF($H468=2,0,Notice!$C$66)</f>
        <v>1000</v>
      </c>
      <c r="M468" s="110">
        <v>9118</v>
      </c>
      <c r="N468" s="110">
        <v>1000</v>
      </c>
    </row>
    <row r="469" spans="1:14">
      <c r="A469" s="16">
        <v>498</v>
      </c>
      <c r="B469" s="16">
        <f t="shared" si="53"/>
        <v>1</v>
      </c>
      <c r="C469" s="11" t="str">
        <f t="shared" si="54"/>
        <v>Allemagne</v>
      </c>
      <c r="D469" s="2">
        <f t="shared" si="54"/>
        <v>1</v>
      </c>
      <c r="E469" s="16">
        <f t="shared" si="55"/>
        <v>16</v>
      </c>
      <c r="F469" s="16" t="str">
        <f t="shared" si="57"/>
        <v>Japon</v>
      </c>
      <c r="G469" s="16">
        <f t="shared" si="58"/>
        <v>0</v>
      </c>
      <c r="H469" s="16">
        <f t="shared" si="59"/>
        <v>1</v>
      </c>
      <c r="I469" s="16" t="str">
        <f t="shared" si="60"/>
        <v>AllemagneJapon</v>
      </c>
      <c r="J469" s="109">
        <f t="shared" si="56"/>
        <v>21391</v>
      </c>
      <c r="K469" s="109">
        <f>IF($H469=2,$N469,Notice!$C$67)</f>
        <v>500</v>
      </c>
      <c r="L469" s="109">
        <f>IF($H469=2,0,Notice!$C$66)</f>
        <v>1000</v>
      </c>
      <c r="M469" s="110">
        <v>21391</v>
      </c>
      <c r="N469" s="110">
        <v>1000</v>
      </c>
    </row>
    <row r="470" spans="1:14">
      <c r="A470" s="16">
        <v>499</v>
      </c>
      <c r="B470" s="16">
        <f t="shared" si="53"/>
        <v>2</v>
      </c>
      <c r="C470" s="11" t="str">
        <f t="shared" si="54"/>
        <v>Autriche</v>
      </c>
      <c r="D470" s="2">
        <f t="shared" si="54"/>
        <v>1</v>
      </c>
      <c r="E470" s="16">
        <f t="shared" si="55"/>
        <v>16</v>
      </c>
      <c r="F470" s="16" t="str">
        <f t="shared" si="57"/>
        <v>Japon</v>
      </c>
      <c r="G470" s="16">
        <f t="shared" si="58"/>
        <v>0</v>
      </c>
      <c r="H470" s="16">
        <f t="shared" si="59"/>
        <v>1</v>
      </c>
      <c r="I470" s="16" t="str">
        <f t="shared" si="60"/>
        <v>AutricheJapon</v>
      </c>
      <c r="J470" s="109">
        <f t="shared" si="56"/>
        <v>16335</v>
      </c>
      <c r="K470" s="109">
        <f>IF($H470=2,$N470,Notice!$C$67)</f>
        <v>500</v>
      </c>
      <c r="L470" s="109">
        <f>IF($H470=2,0,Notice!$C$66)</f>
        <v>1000</v>
      </c>
      <c r="M470" s="110">
        <v>16335</v>
      </c>
      <c r="N470" s="110">
        <v>1000</v>
      </c>
    </row>
    <row r="471" spans="1:14">
      <c r="A471" s="16">
        <v>500</v>
      </c>
      <c r="B471" s="16">
        <f t="shared" si="53"/>
        <v>3</v>
      </c>
      <c r="C471" s="11" t="str">
        <f t="shared" si="54"/>
        <v>Belgique</v>
      </c>
      <c r="D471" s="2">
        <f t="shared" si="54"/>
        <v>1</v>
      </c>
      <c r="E471" s="16">
        <f t="shared" si="55"/>
        <v>16</v>
      </c>
      <c r="F471" s="16" t="str">
        <f t="shared" si="57"/>
        <v>Japon</v>
      </c>
      <c r="G471" s="16">
        <f t="shared" si="58"/>
        <v>0</v>
      </c>
      <c r="H471" s="16">
        <f t="shared" si="59"/>
        <v>1</v>
      </c>
      <c r="I471" s="16" t="str">
        <f t="shared" si="60"/>
        <v>BelgiqueJapon</v>
      </c>
      <c r="J471" s="109">
        <f t="shared" si="56"/>
        <v>20877</v>
      </c>
      <c r="K471" s="109">
        <f>IF($H471=2,$N471,Notice!$C$67)</f>
        <v>500</v>
      </c>
      <c r="L471" s="109">
        <f>IF($H471=2,0,Notice!$C$66)</f>
        <v>1000</v>
      </c>
      <c r="M471" s="110">
        <v>20877</v>
      </c>
      <c r="N471" s="110">
        <v>1000</v>
      </c>
    </row>
    <row r="472" spans="1:14">
      <c r="A472" s="16">
        <v>501</v>
      </c>
      <c r="B472" s="16">
        <f t="shared" si="53"/>
        <v>4</v>
      </c>
      <c r="C472" s="11" t="str">
        <f t="shared" si="54"/>
        <v>Brésil</v>
      </c>
      <c r="D472" s="2">
        <f t="shared" si="54"/>
        <v>0</v>
      </c>
      <c r="E472" s="16">
        <f t="shared" si="55"/>
        <v>16</v>
      </c>
      <c r="F472" s="16" t="str">
        <f t="shared" si="57"/>
        <v>Japon</v>
      </c>
      <c r="G472" s="16">
        <f t="shared" si="58"/>
        <v>0</v>
      </c>
      <c r="H472" s="16">
        <f t="shared" si="59"/>
        <v>0</v>
      </c>
      <c r="I472" s="16" t="str">
        <f t="shared" si="60"/>
        <v>BrésilJapon</v>
      </c>
      <c r="J472" s="109">
        <f t="shared" si="56"/>
        <v>22369</v>
      </c>
      <c r="K472" s="109">
        <f>IF($H472=2,$N472,Notice!$C$67)</f>
        <v>500</v>
      </c>
      <c r="L472" s="109">
        <f>IF($H472=2,0,Notice!$C$66)</f>
        <v>1000</v>
      </c>
      <c r="M472" s="110">
        <v>22369</v>
      </c>
      <c r="N472" s="110">
        <v>1000</v>
      </c>
    </row>
    <row r="473" spans="1:14">
      <c r="A473" s="16">
        <v>502</v>
      </c>
      <c r="B473" s="16">
        <f t="shared" si="53"/>
        <v>5</v>
      </c>
      <c r="C473" s="11" t="str">
        <f t="shared" si="54"/>
        <v>Chine</v>
      </c>
      <c r="D473" s="2">
        <f t="shared" si="54"/>
        <v>0</v>
      </c>
      <c r="E473" s="16">
        <f t="shared" si="55"/>
        <v>16</v>
      </c>
      <c r="F473" s="16" t="str">
        <f t="shared" si="57"/>
        <v>Japon</v>
      </c>
      <c r="G473" s="16">
        <f t="shared" si="58"/>
        <v>0</v>
      </c>
      <c r="H473" s="16">
        <f t="shared" si="59"/>
        <v>0</v>
      </c>
      <c r="I473" s="16" t="str">
        <f t="shared" si="60"/>
        <v>ChineJapon</v>
      </c>
      <c r="J473" s="109">
        <f t="shared" si="56"/>
        <v>1458</v>
      </c>
      <c r="K473" s="109">
        <f>IF($H473=2,$N473,Notice!$C$67)</f>
        <v>500</v>
      </c>
      <c r="L473" s="109">
        <f>IF($H473=2,0,Notice!$C$66)</f>
        <v>1000</v>
      </c>
      <c r="M473" s="110">
        <v>1458</v>
      </c>
      <c r="N473" s="110">
        <v>2718.6884765625</v>
      </c>
    </row>
    <row r="474" spans="1:14">
      <c r="A474" s="16">
        <v>503</v>
      </c>
      <c r="B474" s="16">
        <f t="shared" si="53"/>
        <v>6</v>
      </c>
      <c r="C474" s="11" t="str">
        <f t="shared" si="54"/>
        <v>Corée du Sud</v>
      </c>
      <c r="D474" s="2">
        <f t="shared" si="54"/>
        <v>0</v>
      </c>
      <c r="E474" s="16">
        <f t="shared" si="55"/>
        <v>16</v>
      </c>
      <c r="F474" s="16" t="str">
        <f t="shared" si="57"/>
        <v>Japon</v>
      </c>
      <c r="G474" s="16">
        <f t="shared" si="58"/>
        <v>0</v>
      </c>
      <c r="H474" s="16">
        <f t="shared" si="59"/>
        <v>0</v>
      </c>
      <c r="I474" s="16" t="str">
        <f t="shared" si="60"/>
        <v>Corée du SudJapon</v>
      </c>
      <c r="J474" s="109">
        <f t="shared" si="56"/>
        <v>955</v>
      </c>
      <c r="K474" s="109">
        <f>IF($H474=2,$N474,Notice!$C$67)</f>
        <v>500</v>
      </c>
      <c r="L474" s="109">
        <f>IF($H474=2,0,Notice!$C$66)</f>
        <v>1000</v>
      </c>
      <c r="M474" s="110">
        <v>955</v>
      </c>
      <c r="N474" s="110">
        <v>1645.3814697265625</v>
      </c>
    </row>
    <row r="475" spans="1:14">
      <c r="A475" s="16">
        <v>504</v>
      </c>
      <c r="B475" s="16">
        <f t="shared" si="53"/>
        <v>7</v>
      </c>
      <c r="C475" s="11" t="str">
        <f t="shared" si="54"/>
        <v>Espagne</v>
      </c>
      <c r="D475" s="2">
        <f t="shared" si="54"/>
        <v>1</v>
      </c>
      <c r="E475" s="16">
        <f t="shared" si="55"/>
        <v>16</v>
      </c>
      <c r="F475" s="16" t="str">
        <f t="shared" si="57"/>
        <v>Japon</v>
      </c>
      <c r="G475" s="16">
        <f t="shared" si="58"/>
        <v>0</v>
      </c>
      <c r="H475" s="16">
        <f t="shared" si="59"/>
        <v>1</v>
      </c>
      <c r="I475" s="16" t="str">
        <f t="shared" si="60"/>
        <v>EspagneJapon</v>
      </c>
      <c r="J475" s="109">
        <f t="shared" si="56"/>
        <v>17813</v>
      </c>
      <c r="K475" s="109">
        <f>IF($H475=2,$N475,Notice!$C$67)</f>
        <v>500</v>
      </c>
      <c r="L475" s="109">
        <f>IF($H475=2,0,Notice!$C$66)</f>
        <v>1000</v>
      </c>
      <c r="M475" s="110">
        <v>17813</v>
      </c>
      <c r="N475" s="110">
        <v>1000</v>
      </c>
    </row>
    <row r="476" spans="1:14">
      <c r="A476" s="16">
        <v>505</v>
      </c>
      <c r="B476" s="16">
        <f t="shared" si="53"/>
        <v>8</v>
      </c>
      <c r="C476" s="11" t="str">
        <f t="shared" si="54"/>
        <v>États-Unis</v>
      </c>
      <c r="D476" s="2">
        <f t="shared" si="54"/>
        <v>0</v>
      </c>
      <c r="E476" s="16">
        <f t="shared" si="55"/>
        <v>16</v>
      </c>
      <c r="F476" s="16" t="str">
        <f t="shared" si="57"/>
        <v>Japon</v>
      </c>
      <c r="G476" s="16">
        <f t="shared" si="58"/>
        <v>0</v>
      </c>
      <c r="H476" s="16">
        <f t="shared" si="59"/>
        <v>0</v>
      </c>
      <c r="I476" s="16" t="str">
        <f t="shared" si="60"/>
        <v>États-UnisJapon</v>
      </c>
      <c r="J476" s="109">
        <f t="shared" si="56"/>
        <v>8905</v>
      </c>
      <c r="K476" s="109">
        <f>IF($H476=2,$N476,Notice!$C$67)</f>
        <v>500</v>
      </c>
      <c r="L476" s="109">
        <f>IF($H476=2,0,Notice!$C$66)</f>
        <v>1000</v>
      </c>
      <c r="M476" s="110">
        <v>8905</v>
      </c>
      <c r="N476" s="110">
        <v>1000</v>
      </c>
    </row>
    <row r="477" spans="1:14">
      <c r="A477" s="16">
        <v>506</v>
      </c>
      <c r="B477" s="16">
        <f t="shared" si="53"/>
        <v>9</v>
      </c>
      <c r="C477" s="11" t="str">
        <f t="shared" si="54"/>
        <v>Finlande</v>
      </c>
      <c r="D477" s="2">
        <f t="shared" si="54"/>
        <v>1</v>
      </c>
      <c r="E477" s="16">
        <f t="shared" si="55"/>
        <v>16</v>
      </c>
      <c r="F477" s="16" t="str">
        <f t="shared" si="57"/>
        <v>Japon</v>
      </c>
      <c r="G477" s="16">
        <f t="shared" si="58"/>
        <v>0</v>
      </c>
      <c r="H477" s="16">
        <f t="shared" si="59"/>
        <v>1</v>
      </c>
      <c r="I477" s="16" t="str">
        <f t="shared" si="60"/>
        <v>FinlandeJapon</v>
      </c>
      <c r="J477" s="109">
        <f t="shared" si="56"/>
        <v>23247</v>
      </c>
      <c r="K477" s="109">
        <f>IF($H477=2,$N477,Notice!$C$67)</f>
        <v>500</v>
      </c>
      <c r="L477" s="109">
        <f>IF($H477=2,0,Notice!$C$66)</f>
        <v>1000</v>
      </c>
      <c r="M477" s="110">
        <v>23247</v>
      </c>
      <c r="N477" s="110">
        <v>1000</v>
      </c>
    </row>
    <row r="478" spans="1:14">
      <c r="A478" s="16">
        <v>507</v>
      </c>
      <c r="B478" s="16">
        <f t="shared" si="53"/>
        <v>11</v>
      </c>
      <c r="C478" s="11" t="str">
        <f t="shared" si="54"/>
        <v>France</v>
      </c>
      <c r="D478" s="2">
        <f t="shared" si="54"/>
        <v>1</v>
      </c>
      <c r="E478" s="16">
        <f t="shared" si="55"/>
        <v>16</v>
      </c>
      <c r="F478" s="16" t="str">
        <f t="shared" si="57"/>
        <v>Japon</v>
      </c>
      <c r="G478" s="16">
        <f t="shared" si="58"/>
        <v>0</v>
      </c>
      <c r="H478" s="16">
        <f t="shared" si="59"/>
        <v>1</v>
      </c>
      <c r="I478" s="16" t="str">
        <f t="shared" si="60"/>
        <v>FranceJapon</v>
      </c>
      <c r="J478" s="109">
        <f t="shared" si="56"/>
        <v>16455</v>
      </c>
      <c r="K478" s="109">
        <f>IF($H478=2,$N478,Notice!$C$67)</f>
        <v>500</v>
      </c>
      <c r="L478" s="109">
        <f>IF($H478=2,0,Notice!$C$66)</f>
        <v>1000</v>
      </c>
      <c r="M478" s="110">
        <v>16455</v>
      </c>
      <c r="N478" s="110">
        <v>1000</v>
      </c>
    </row>
    <row r="479" spans="1:14">
      <c r="A479" s="16">
        <v>508</v>
      </c>
      <c r="B479" s="16">
        <f t="shared" si="53"/>
        <v>12</v>
      </c>
      <c r="C479" s="11" t="str">
        <f t="shared" si="54"/>
        <v>Hongrie</v>
      </c>
      <c r="D479" s="2">
        <f t="shared" si="54"/>
        <v>1</v>
      </c>
      <c r="E479" s="16">
        <f t="shared" si="55"/>
        <v>16</v>
      </c>
      <c r="F479" s="16" t="str">
        <f t="shared" si="57"/>
        <v>Japon</v>
      </c>
      <c r="G479" s="16">
        <f t="shared" si="58"/>
        <v>0</v>
      </c>
      <c r="H479" s="16">
        <f t="shared" si="59"/>
        <v>1</v>
      </c>
      <c r="I479" s="16" t="str">
        <f t="shared" si="60"/>
        <v>HongrieJapon</v>
      </c>
      <c r="J479" s="109">
        <f t="shared" si="56"/>
        <v>16335</v>
      </c>
      <c r="K479" s="109">
        <f>IF($H479=2,$N479,Notice!$C$67)</f>
        <v>500</v>
      </c>
      <c r="L479" s="109">
        <f>IF($H479=2,0,Notice!$C$66)</f>
        <v>1000</v>
      </c>
      <c r="M479" s="110">
        <v>16335</v>
      </c>
      <c r="N479" s="110">
        <v>1000</v>
      </c>
    </row>
    <row r="480" spans="1:14">
      <c r="A480" s="16">
        <v>509</v>
      </c>
      <c r="B480" s="16">
        <f t="shared" si="53"/>
        <v>13</v>
      </c>
      <c r="C480" s="11" t="str">
        <f t="shared" si="54"/>
        <v>Inde</v>
      </c>
      <c r="D480" s="2">
        <f t="shared" si="54"/>
        <v>0</v>
      </c>
      <c r="E480" s="16">
        <f t="shared" si="55"/>
        <v>16</v>
      </c>
      <c r="F480" s="16" t="str">
        <f t="shared" si="57"/>
        <v>Japon</v>
      </c>
      <c r="G480" s="16">
        <f t="shared" si="58"/>
        <v>0</v>
      </c>
      <c r="H480" s="16">
        <f t="shared" si="59"/>
        <v>0</v>
      </c>
      <c r="I480" s="16" t="str">
        <f t="shared" si="60"/>
        <v>IndeJapon</v>
      </c>
      <c r="J480" s="109">
        <f t="shared" si="56"/>
        <v>9669</v>
      </c>
      <c r="K480" s="109">
        <f>IF($H480=2,$N480,Notice!$C$67)</f>
        <v>500</v>
      </c>
      <c r="L480" s="109">
        <f>IF($H480=2,0,Notice!$C$66)</f>
        <v>1000</v>
      </c>
      <c r="M480" s="110">
        <v>9669</v>
      </c>
      <c r="N480" s="110">
        <v>6799.4375</v>
      </c>
    </row>
    <row r="481" spans="1:14">
      <c r="A481" s="16">
        <v>510</v>
      </c>
      <c r="B481" s="16">
        <f t="shared" si="53"/>
        <v>14</v>
      </c>
      <c r="C481" s="11" t="str">
        <f t="shared" si="54"/>
        <v>Indonésie</v>
      </c>
      <c r="D481" s="2">
        <f t="shared" si="54"/>
        <v>0</v>
      </c>
      <c r="E481" s="16">
        <f t="shared" si="55"/>
        <v>16</v>
      </c>
      <c r="F481" s="16" t="str">
        <f t="shared" si="57"/>
        <v>Japon</v>
      </c>
      <c r="G481" s="16">
        <f t="shared" si="58"/>
        <v>0</v>
      </c>
      <c r="H481" s="16">
        <f t="shared" si="59"/>
        <v>0</v>
      </c>
      <c r="I481" s="16" t="str">
        <f t="shared" si="60"/>
        <v>IndonésieJapon</v>
      </c>
      <c r="J481" s="109">
        <f t="shared" si="56"/>
        <v>5808</v>
      </c>
      <c r="K481" s="109">
        <f>IF($H481=2,$N481,Notice!$C$67)</f>
        <v>500</v>
      </c>
      <c r="L481" s="109">
        <f>IF($H481=2,0,Notice!$C$66)</f>
        <v>1000</v>
      </c>
      <c r="M481" s="110">
        <v>5808</v>
      </c>
      <c r="N481" s="110">
        <v>1000</v>
      </c>
    </row>
    <row r="482" spans="1:14">
      <c r="A482" s="16">
        <v>511</v>
      </c>
      <c r="B482" s="16">
        <f t="shared" si="53"/>
        <v>15</v>
      </c>
      <c r="C482" s="11" t="str">
        <f t="shared" si="54"/>
        <v>Italie</v>
      </c>
      <c r="D482" s="2">
        <f t="shared" si="54"/>
        <v>1</v>
      </c>
      <c r="E482" s="16">
        <f t="shared" si="55"/>
        <v>16</v>
      </c>
      <c r="F482" s="16" t="str">
        <f t="shared" si="57"/>
        <v>Japon</v>
      </c>
      <c r="G482" s="16">
        <f t="shared" si="58"/>
        <v>0</v>
      </c>
      <c r="H482" s="16">
        <f t="shared" si="59"/>
        <v>1</v>
      </c>
      <c r="I482" s="16" t="str">
        <f t="shared" si="60"/>
        <v>ItalieJapon</v>
      </c>
      <c r="J482" s="109">
        <f t="shared" si="56"/>
        <v>16132</v>
      </c>
      <c r="K482" s="109">
        <f>IF($H482=2,$N482,Notice!$C$67)</f>
        <v>500</v>
      </c>
      <c r="L482" s="109">
        <f>IF($H482=2,0,Notice!$C$66)</f>
        <v>1000</v>
      </c>
      <c r="M482" s="110">
        <v>16132</v>
      </c>
      <c r="N482" s="110">
        <v>1000</v>
      </c>
    </row>
    <row r="483" spans="1:14">
      <c r="A483" s="16">
        <v>512</v>
      </c>
      <c r="B483" s="16">
        <f t="shared" si="53"/>
        <v>16</v>
      </c>
      <c r="C483" s="11" t="str">
        <f t="shared" si="54"/>
        <v>Japon</v>
      </c>
      <c r="D483" s="2">
        <f t="shared" si="54"/>
        <v>0</v>
      </c>
      <c r="E483" s="16">
        <f t="shared" si="55"/>
        <v>16</v>
      </c>
      <c r="F483" s="16" t="str">
        <f t="shared" si="57"/>
        <v>Japon</v>
      </c>
      <c r="G483" s="16">
        <f t="shared" si="58"/>
        <v>0</v>
      </c>
      <c r="H483" s="16">
        <f t="shared" si="59"/>
        <v>0</v>
      </c>
      <c r="I483" s="16" t="str">
        <f t="shared" si="60"/>
        <v>JaponJapon</v>
      </c>
      <c r="J483" s="109">
        <f t="shared" si="56"/>
        <v>0</v>
      </c>
      <c r="K483" s="109">
        <f>IF($H483=2,$N483,Notice!$C$67)</f>
        <v>500</v>
      </c>
      <c r="L483" s="109">
        <f>IF($H483=2,0,Notice!$C$66)</f>
        <v>1000</v>
      </c>
      <c r="M483" s="110">
        <v>0</v>
      </c>
      <c r="N483" s="110">
        <v>0</v>
      </c>
    </row>
    <row r="484" spans="1:14">
      <c r="A484" s="16">
        <v>513</v>
      </c>
      <c r="B484" s="16">
        <f t="shared" ref="B484:B547" si="61">B453</f>
        <v>17</v>
      </c>
      <c r="C484" s="11" t="str">
        <f t="shared" ref="C484:D547" si="62">LOOKUP($B484,$B$4:$B$34,C$4:C$34)</f>
        <v>Maroc</v>
      </c>
      <c r="D484" s="2">
        <f t="shared" si="62"/>
        <v>0</v>
      </c>
      <c r="E484" s="16">
        <f t="shared" ref="E484:E547" si="63">E453+1</f>
        <v>16</v>
      </c>
      <c r="F484" s="16" t="str">
        <f t="shared" si="57"/>
        <v>Japon</v>
      </c>
      <c r="G484" s="16">
        <f t="shared" si="58"/>
        <v>0</v>
      </c>
      <c r="H484" s="16">
        <f t="shared" si="59"/>
        <v>0</v>
      </c>
      <c r="I484" s="16" t="str">
        <f t="shared" si="60"/>
        <v>MarocJapon</v>
      </c>
      <c r="J484" s="109">
        <f t="shared" si="56"/>
        <v>17892</v>
      </c>
      <c r="K484" s="109">
        <f>IF($H484=2,$N484,Notice!$C$67)</f>
        <v>500</v>
      </c>
      <c r="L484" s="109">
        <f>IF($H484=2,0,Notice!$C$66)</f>
        <v>1000</v>
      </c>
      <c r="M484" s="110">
        <v>17892</v>
      </c>
      <c r="N484" s="110">
        <v>1000</v>
      </c>
    </row>
    <row r="485" spans="1:14">
      <c r="A485" s="16">
        <v>514</v>
      </c>
      <c r="B485" s="16">
        <f t="shared" si="61"/>
        <v>18</v>
      </c>
      <c r="C485" s="11" t="str">
        <f t="shared" si="62"/>
        <v>Mexique</v>
      </c>
      <c r="D485" s="2">
        <f t="shared" si="62"/>
        <v>0</v>
      </c>
      <c r="E485" s="16">
        <f t="shared" si="63"/>
        <v>16</v>
      </c>
      <c r="F485" s="16" t="str">
        <f t="shared" si="57"/>
        <v>Japon</v>
      </c>
      <c r="G485" s="16">
        <f t="shared" si="58"/>
        <v>0</v>
      </c>
      <c r="H485" s="16">
        <f t="shared" si="59"/>
        <v>0</v>
      </c>
      <c r="I485" s="16" t="str">
        <f t="shared" si="60"/>
        <v>MexiqueJapon</v>
      </c>
      <c r="J485" s="109">
        <f t="shared" si="56"/>
        <v>11861</v>
      </c>
      <c r="K485" s="109">
        <f>IF($H485=2,$N485,Notice!$C$67)</f>
        <v>500</v>
      </c>
      <c r="L485" s="109">
        <f>IF($H485=2,0,Notice!$C$66)</f>
        <v>1000</v>
      </c>
      <c r="M485" s="110">
        <v>11861</v>
      </c>
      <c r="N485" s="110">
        <v>1000</v>
      </c>
    </row>
    <row r="486" spans="1:14">
      <c r="A486" s="16">
        <v>515</v>
      </c>
      <c r="B486" s="16">
        <f t="shared" si="61"/>
        <v>19</v>
      </c>
      <c r="C486" s="11" t="str">
        <f t="shared" si="62"/>
        <v>Pologne</v>
      </c>
      <c r="D486" s="2">
        <f t="shared" si="62"/>
        <v>1</v>
      </c>
      <c r="E486" s="16">
        <f t="shared" si="63"/>
        <v>16</v>
      </c>
      <c r="F486" s="16" t="str">
        <f t="shared" si="57"/>
        <v>Japon</v>
      </c>
      <c r="G486" s="16">
        <f t="shared" si="58"/>
        <v>0</v>
      </c>
      <c r="H486" s="16">
        <f t="shared" si="59"/>
        <v>1</v>
      </c>
      <c r="I486" s="16" t="str">
        <f t="shared" si="60"/>
        <v>PologneJapon</v>
      </c>
      <c r="J486" s="109">
        <f t="shared" si="56"/>
        <v>22450</v>
      </c>
      <c r="K486" s="109">
        <f>IF($H486=2,$N486,Notice!$C$67)</f>
        <v>500</v>
      </c>
      <c r="L486" s="109">
        <f>IF($H486=2,0,Notice!$C$66)</f>
        <v>1000</v>
      </c>
      <c r="M486" s="110">
        <v>22450</v>
      </c>
      <c r="N486" s="110">
        <v>1000</v>
      </c>
    </row>
    <row r="487" spans="1:14">
      <c r="A487" s="16">
        <v>517</v>
      </c>
      <c r="B487" s="16">
        <f t="shared" si="61"/>
        <v>20</v>
      </c>
      <c r="C487" s="11" t="str">
        <f t="shared" si="62"/>
        <v>Portugal</v>
      </c>
      <c r="D487" s="2">
        <f t="shared" si="62"/>
        <v>1</v>
      </c>
      <c r="E487" s="16">
        <f t="shared" si="63"/>
        <v>16</v>
      </c>
      <c r="F487" s="16" t="str">
        <f t="shared" si="57"/>
        <v>Japon</v>
      </c>
      <c r="G487" s="16">
        <f t="shared" si="58"/>
        <v>0</v>
      </c>
      <c r="H487" s="16">
        <f t="shared" si="59"/>
        <v>1</v>
      </c>
      <c r="I487" s="16" t="str">
        <f t="shared" si="60"/>
        <v>PortugalJapon</v>
      </c>
      <c r="J487" s="109">
        <f t="shared" si="56"/>
        <v>18354</v>
      </c>
      <c r="K487" s="109">
        <f>IF($H487=2,$N487,Notice!$C$67)</f>
        <v>500</v>
      </c>
      <c r="L487" s="109">
        <f>IF($H487=2,0,Notice!$C$66)</f>
        <v>1000</v>
      </c>
      <c r="M487" s="110">
        <v>18354</v>
      </c>
      <c r="N487" s="110">
        <v>1000</v>
      </c>
    </row>
    <row r="488" spans="1:14">
      <c r="A488" s="16">
        <v>518</v>
      </c>
      <c r="B488" s="16">
        <f t="shared" si="61"/>
        <v>21</v>
      </c>
      <c r="C488" s="11" t="str">
        <f t="shared" si="62"/>
        <v>République tchèque</v>
      </c>
      <c r="D488" s="2">
        <f t="shared" si="62"/>
        <v>1</v>
      </c>
      <c r="E488" s="16">
        <f t="shared" si="63"/>
        <v>16</v>
      </c>
      <c r="F488" s="16" t="str">
        <f t="shared" si="57"/>
        <v>Japon</v>
      </c>
      <c r="G488" s="16">
        <f t="shared" si="58"/>
        <v>0</v>
      </c>
      <c r="H488" s="16">
        <f t="shared" si="59"/>
        <v>1</v>
      </c>
      <c r="I488" s="16" t="str">
        <f t="shared" si="60"/>
        <v>République tchèqueJapon</v>
      </c>
      <c r="J488" s="109">
        <f t="shared" si="56"/>
        <v>21391</v>
      </c>
      <c r="K488" s="109">
        <f>IF($H488=2,$N488,Notice!$C$67)</f>
        <v>500</v>
      </c>
      <c r="L488" s="109">
        <f>IF($H488=2,0,Notice!$C$66)</f>
        <v>1000</v>
      </c>
      <c r="M488" s="110">
        <v>21391</v>
      </c>
      <c r="N488" s="110">
        <v>1000</v>
      </c>
    </row>
    <row r="489" spans="1:14">
      <c r="A489" s="16">
        <v>519</v>
      </c>
      <c r="B489" s="16">
        <f t="shared" si="61"/>
        <v>22</v>
      </c>
      <c r="C489" s="11" t="str">
        <f t="shared" si="62"/>
        <v>Royaume-Uni</v>
      </c>
      <c r="D489" s="2">
        <f t="shared" si="62"/>
        <v>1</v>
      </c>
      <c r="E489" s="16">
        <f t="shared" si="63"/>
        <v>16</v>
      </c>
      <c r="F489" s="16" t="str">
        <f t="shared" si="57"/>
        <v>Japon</v>
      </c>
      <c r="G489" s="16">
        <f t="shared" si="58"/>
        <v>0</v>
      </c>
      <c r="H489" s="16">
        <f t="shared" si="59"/>
        <v>1</v>
      </c>
      <c r="I489" s="16" t="str">
        <f t="shared" si="60"/>
        <v>Royaume-UniJapon</v>
      </c>
      <c r="J489" s="109">
        <f t="shared" si="56"/>
        <v>20404</v>
      </c>
      <c r="K489" s="109">
        <f>IF($H489=2,$N489,Notice!$C$67)</f>
        <v>500</v>
      </c>
      <c r="L489" s="109">
        <f>IF($H489=2,0,Notice!$C$66)</f>
        <v>1000</v>
      </c>
      <c r="M489" s="110">
        <v>20404</v>
      </c>
      <c r="N489" s="110">
        <v>1000</v>
      </c>
    </row>
    <row r="490" spans="1:14">
      <c r="A490" s="16">
        <v>520</v>
      </c>
      <c r="B490" s="16">
        <f t="shared" si="61"/>
        <v>23</v>
      </c>
      <c r="C490" s="11" t="str">
        <f t="shared" si="62"/>
        <v>Slovaquie</v>
      </c>
      <c r="D490" s="2">
        <f t="shared" si="62"/>
        <v>1</v>
      </c>
      <c r="E490" s="16">
        <f t="shared" si="63"/>
        <v>16</v>
      </c>
      <c r="F490" s="16" t="str">
        <f t="shared" si="57"/>
        <v>Japon</v>
      </c>
      <c r="G490" s="16">
        <f t="shared" si="58"/>
        <v>0</v>
      </c>
      <c r="H490" s="16">
        <f t="shared" si="59"/>
        <v>1</v>
      </c>
      <c r="I490" s="16" t="str">
        <f t="shared" si="60"/>
        <v>SlovaquieJapon</v>
      </c>
      <c r="J490" s="109">
        <f t="shared" si="56"/>
        <v>16335</v>
      </c>
      <c r="K490" s="109">
        <f>IF($H490=2,$N490,Notice!$C$67)</f>
        <v>500</v>
      </c>
      <c r="L490" s="109">
        <f>IF($H490=2,0,Notice!$C$66)</f>
        <v>1000</v>
      </c>
      <c r="M490" s="110">
        <v>16335</v>
      </c>
      <c r="N490" s="110">
        <v>1000</v>
      </c>
    </row>
    <row r="491" spans="1:14">
      <c r="A491" s="16">
        <v>521</v>
      </c>
      <c r="B491" s="16">
        <f t="shared" si="61"/>
        <v>24</v>
      </c>
      <c r="C491" s="11" t="str">
        <f t="shared" si="62"/>
        <v>Slovénie</v>
      </c>
      <c r="D491" s="2">
        <f t="shared" si="62"/>
        <v>1</v>
      </c>
      <c r="E491" s="16">
        <f t="shared" si="63"/>
        <v>16</v>
      </c>
      <c r="F491" s="16" t="str">
        <f t="shared" si="57"/>
        <v>Japon</v>
      </c>
      <c r="G491" s="16">
        <f t="shared" si="58"/>
        <v>0</v>
      </c>
      <c r="H491" s="16">
        <f t="shared" si="59"/>
        <v>1</v>
      </c>
      <c r="I491" s="16" t="str">
        <f t="shared" si="60"/>
        <v>SlovénieJapon</v>
      </c>
      <c r="J491" s="109">
        <f t="shared" si="56"/>
        <v>16335</v>
      </c>
      <c r="K491" s="109">
        <f>IF($H491=2,$N491,Notice!$C$67)</f>
        <v>500</v>
      </c>
      <c r="L491" s="109">
        <f>IF($H491=2,0,Notice!$C$66)</f>
        <v>1000</v>
      </c>
      <c r="M491" s="110">
        <v>16335</v>
      </c>
      <c r="N491" s="110">
        <v>1000</v>
      </c>
    </row>
    <row r="492" spans="1:14">
      <c r="A492" s="16">
        <v>522</v>
      </c>
      <c r="B492" s="16">
        <f t="shared" si="61"/>
        <v>25</v>
      </c>
      <c r="C492" s="11" t="str">
        <f t="shared" si="62"/>
        <v>Turquie</v>
      </c>
      <c r="D492" s="2">
        <f t="shared" si="62"/>
        <v>0</v>
      </c>
      <c r="E492" s="16">
        <f t="shared" si="63"/>
        <v>16</v>
      </c>
      <c r="F492" s="16" t="str">
        <f t="shared" si="57"/>
        <v>Japon</v>
      </c>
      <c r="G492" s="16">
        <f t="shared" si="58"/>
        <v>0</v>
      </c>
      <c r="H492" s="16">
        <f t="shared" si="59"/>
        <v>0</v>
      </c>
      <c r="I492" s="16" t="str">
        <f t="shared" si="60"/>
        <v>TurquieJapon</v>
      </c>
      <c r="J492" s="109">
        <f t="shared" si="56"/>
        <v>15848</v>
      </c>
      <c r="K492" s="109">
        <f>IF($H492=2,$N492,Notice!$C$67)</f>
        <v>500</v>
      </c>
      <c r="L492" s="109">
        <f>IF($H492=2,0,Notice!$C$66)</f>
        <v>1000</v>
      </c>
      <c r="M492" s="110">
        <v>15848</v>
      </c>
      <c r="N492" s="110">
        <v>10312.2001953125</v>
      </c>
    </row>
    <row r="493" spans="1:14">
      <c r="A493" s="16">
        <v>523</v>
      </c>
      <c r="B493" s="16">
        <f t="shared" si="61"/>
        <v>26</v>
      </c>
      <c r="C493" s="11" t="str">
        <f t="shared" si="62"/>
        <v>Vietnam</v>
      </c>
      <c r="D493" s="2">
        <f t="shared" si="62"/>
        <v>0</v>
      </c>
      <c r="E493" s="16">
        <f t="shared" si="63"/>
        <v>16</v>
      </c>
      <c r="F493" s="16" t="str">
        <f t="shared" si="57"/>
        <v>Japon</v>
      </c>
      <c r="G493" s="16">
        <f t="shared" si="58"/>
        <v>0</v>
      </c>
      <c r="H493" s="16">
        <f t="shared" si="59"/>
        <v>0</v>
      </c>
      <c r="I493" s="16" t="str">
        <f t="shared" si="60"/>
        <v>VietnamJapon</v>
      </c>
      <c r="J493" s="109">
        <f t="shared" si="56"/>
        <v>3747</v>
      </c>
      <c r="K493" s="109">
        <f>IF($H493=2,$N493,Notice!$C$67)</f>
        <v>500</v>
      </c>
      <c r="L493" s="109">
        <f>IF($H493=2,0,Notice!$C$66)</f>
        <v>1000</v>
      </c>
      <c r="M493" s="110">
        <v>3747</v>
      </c>
      <c r="N493" s="110">
        <v>4446.22998046875</v>
      </c>
    </row>
    <row r="494" spans="1:14">
      <c r="A494" s="16">
        <v>524</v>
      </c>
      <c r="B494" s="16">
        <f t="shared" si="61"/>
        <v>28</v>
      </c>
      <c r="C494" s="11" t="str">
        <f t="shared" si="62"/>
        <v>Autres pays d’Europe</v>
      </c>
      <c r="D494" s="2">
        <f t="shared" si="62"/>
        <v>1</v>
      </c>
      <c r="E494" s="16">
        <f t="shared" si="63"/>
        <v>16</v>
      </c>
      <c r="F494" s="16" t="str">
        <f t="shared" si="57"/>
        <v>Japon</v>
      </c>
      <c r="G494" s="16">
        <f t="shared" si="58"/>
        <v>0</v>
      </c>
      <c r="H494" s="16">
        <f t="shared" si="59"/>
        <v>1</v>
      </c>
      <c r="I494" s="16" t="str">
        <f t="shared" si="60"/>
        <v>Autres pays d’EuropeJapon</v>
      </c>
      <c r="J494" s="109">
        <f t="shared" si="56"/>
        <v>22450</v>
      </c>
      <c r="K494" s="109">
        <f>IF($H494=2,$N494,Notice!$C$67)</f>
        <v>500</v>
      </c>
      <c r="L494" s="109">
        <f>IF($H494=2,0,Notice!$C$66)</f>
        <v>1000</v>
      </c>
      <c r="M494" s="110">
        <v>22450</v>
      </c>
      <c r="N494" s="110">
        <v>1000</v>
      </c>
    </row>
    <row r="495" spans="1:14">
      <c r="A495" s="16">
        <v>525</v>
      </c>
      <c r="B495" s="16">
        <f t="shared" si="61"/>
        <v>29</v>
      </c>
      <c r="C495" s="11" t="str">
        <f t="shared" si="62"/>
        <v>Amérique du Nord</v>
      </c>
      <c r="D495" s="2">
        <f t="shared" si="62"/>
        <v>0</v>
      </c>
      <c r="E495" s="16">
        <f t="shared" si="63"/>
        <v>16</v>
      </c>
      <c r="F495" s="16" t="str">
        <f t="shared" si="57"/>
        <v>Japon</v>
      </c>
      <c r="G495" s="16">
        <f t="shared" si="58"/>
        <v>0</v>
      </c>
      <c r="H495" s="16">
        <f t="shared" si="59"/>
        <v>0</v>
      </c>
      <c r="I495" s="16" t="str">
        <f t="shared" si="60"/>
        <v>Amérique du NordJapon</v>
      </c>
      <c r="J495" s="109">
        <f t="shared" si="56"/>
        <v>8905</v>
      </c>
      <c r="K495" s="109">
        <f>IF($H495=2,$N495,Notice!$C$67)</f>
        <v>500</v>
      </c>
      <c r="L495" s="109">
        <f>IF($H495=2,0,Notice!$C$66)</f>
        <v>1000</v>
      </c>
      <c r="M495" s="110">
        <v>8905</v>
      </c>
      <c r="N495" s="110">
        <v>1000</v>
      </c>
    </row>
    <row r="496" spans="1:14">
      <c r="A496" s="16">
        <v>526</v>
      </c>
      <c r="B496" s="16">
        <f t="shared" si="61"/>
        <v>30</v>
      </c>
      <c r="C496" s="11" t="str">
        <f t="shared" si="62"/>
        <v>Amérique du Sud</v>
      </c>
      <c r="D496" s="2">
        <f t="shared" si="62"/>
        <v>0</v>
      </c>
      <c r="E496" s="16">
        <f t="shared" si="63"/>
        <v>16</v>
      </c>
      <c r="F496" s="16" t="str">
        <f t="shared" si="57"/>
        <v>Japon</v>
      </c>
      <c r="G496" s="16">
        <f t="shared" si="58"/>
        <v>0</v>
      </c>
      <c r="H496" s="16">
        <f t="shared" si="59"/>
        <v>0</v>
      </c>
      <c r="I496" s="16" t="str">
        <f t="shared" si="60"/>
        <v>Amérique du SudJapon</v>
      </c>
      <c r="J496" s="109">
        <f t="shared" si="56"/>
        <v>22369</v>
      </c>
      <c r="K496" s="109">
        <f>IF($H496=2,$N496,Notice!$C$67)</f>
        <v>500</v>
      </c>
      <c r="L496" s="109">
        <f>IF($H496=2,0,Notice!$C$66)</f>
        <v>1000</v>
      </c>
      <c r="M496" s="110">
        <v>22369</v>
      </c>
      <c r="N496" s="110">
        <v>1000</v>
      </c>
    </row>
    <row r="497" spans="1:14">
      <c r="A497" s="16">
        <v>527</v>
      </c>
      <c r="B497" s="16">
        <f t="shared" si="61"/>
        <v>31</v>
      </c>
      <c r="C497" s="11" t="str">
        <f t="shared" si="62"/>
        <v>CC du Golfe</v>
      </c>
      <c r="D497" s="2">
        <f t="shared" si="62"/>
        <v>0</v>
      </c>
      <c r="E497" s="16">
        <f t="shared" si="63"/>
        <v>16</v>
      </c>
      <c r="F497" s="16" t="str">
        <f t="shared" si="57"/>
        <v>Japon</v>
      </c>
      <c r="G497" s="16">
        <f t="shared" si="58"/>
        <v>0</v>
      </c>
      <c r="H497" s="16">
        <f t="shared" si="59"/>
        <v>0</v>
      </c>
      <c r="I497" s="16" t="str">
        <f t="shared" si="60"/>
        <v>CC du GolfeJapon</v>
      </c>
      <c r="J497" s="109">
        <f t="shared" si="56"/>
        <v>12922</v>
      </c>
      <c r="K497" s="109">
        <f>IF($H497=2,$N497,Notice!$C$67)</f>
        <v>500</v>
      </c>
      <c r="L497" s="109">
        <f>IF($H497=2,0,Notice!$C$66)</f>
        <v>1000</v>
      </c>
      <c r="M497" s="110">
        <v>12922</v>
      </c>
      <c r="N497" s="110">
        <v>1000</v>
      </c>
    </row>
    <row r="498" spans="1:14">
      <c r="A498" s="16">
        <v>528</v>
      </c>
      <c r="B498" s="16">
        <f t="shared" si="61"/>
        <v>32</v>
      </c>
      <c r="C498" s="11" t="str">
        <f t="shared" si="62"/>
        <v>Autre</v>
      </c>
      <c r="D498" s="2">
        <f t="shared" si="62"/>
        <v>0</v>
      </c>
      <c r="E498" s="16">
        <f t="shared" si="63"/>
        <v>16</v>
      </c>
      <c r="F498" s="16" t="str">
        <f t="shared" si="57"/>
        <v>Japon</v>
      </c>
      <c r="G498" s="16">
        <f t="shared" si="58"/>
        <v>0</v>
      </c>
      <c r="H498" s="16">
        <f t="shared" si="59"/>
        <v>0</v>
      </c>
      <c r="I498" s="16" t="str">
        <f t="shared" si="60"/>
        <v>AutreJapon</v>
      </c>
      <c r="J498" s="109">
        <f t="shared" si="56"/>
        <v>24000</v>
      </c>
      <c r="K498" s="109">
        <f>IF($H498=2,$N498,Notice!$C$67)</f>
        <v>500</v>
      </c>
      <c r="L498" s="109">
        <f>IF($H498=2,0,Notice!$C$66)</f>
        <v>1000</v>
      </c>
      <c r="M498" s="110">
        <v>24000</v>
      </c>
      <c r="N498" s="110">
        <v>1000</v>
      </c>
    </row>
    <row r="499" spans="1:14">
      <c r="A499" s="16">
        <v>529</v>
      </c>
      <c r="B499" s="16">
        <f t="shared" si="61"/>
        <v>33</v>
      </c>
      <c r="C499" s="11" t="str">
        <f t="shared" si="62"/>
        <v>Autres pays d’Amérique</v>
      </c>
      <c r="D499" s="2">
        <f t="shared" si="62"/>
        <v>0</v>
      </c>
      <c r="E499" s="16">
        <f t="shared" si="63"/>
        <v>16</v>
      </c>
      <c r="F499" s="16" t="str">
        <f t="shared" si="57"/>
        <v>Japon</v>
      </c>
      <c r="G499" s="16">
        <f t="shared" si="58"/>
        <v>0</v>
      </c>
      <c r="H499" s="16">
        <f t="shared" si="59"/>
        <v>0</v>
      </c>
      <c r="I499" s="16" t="str">
        <f t="shared" si="60"/>
        <v>Autres pays d’AmériqueJapon</v>
      </c>
      <c r="J499" s="109">
        <f t="shared" si="56"/>
        <v>15058</v>
      </c>
      <c r="K499" s="109">
        <f>IF($H499=2,$N499,Notice!$C$67)</f>
        <v>500</v>
      </c>
      <c r="L499" s="109">
        <f>IF($H499=2,0,Notice!$C$66)</f>
        <v>1000</v>
      </c>
      <c r="M499" s="110">
        <v>15058</v>
      </c>
      <c r="N499" s="110">
        <v>1000</v>
      </c>
    </row>
    <row r="500" spans="1:14">
      <c r="A500" s="16">
        <v>530</v>
      </c>
      <c r="B500" s="16">
        <f t="shared" si="61"/>
        <v>1</v>
      </c>
      <c r="C500" s="11" t="str">
        <f t="shared" si="62"/>
        <v>Allemagne</v>
      </c>
      <c r="D500" s="2">
        <f t="shared" si="62"/>
        <v>1</v>
      </c>
      <c r="E500" s="16">
        <f t="shared" si="63"/>
        <v>17</v>
      </c>
      <c r="F500" s="16" t="str">
        <f t="shared" si="57"/>
        <v>Maroc</v>
      </c>
      <c r="G500" s="16">
        <f t="shared" si="58"/>
        <v>0</v>
      </c>
      <c r="H500" s="16">
        <f t="shared" si="59"/>
        <v>1</v>
      </c>
      <c r="I500" s="16" t="str">
        <f t="shared" si="60"/>
        <v>AllemagneMaroc</v>
      </c>
      <c r="J500" s="109">
        <f t="shared" si="56"/>
        <v>2669</v>
      </c>
      <c r="K500" s="109">
        <f>IF($H500=2,$N500,Notice!$C$67)</f>
        <v>500</v>
      </c>
      <c r="L500" s="109">
        <f>IF($H500=2,0,Notice!$C$66)</f>
        <v>1000</v>
      </c>
      <c r="M500" s="110">
        <v>2669</v>
      </c>
      <c r="N500" s="110">
        <v>1000</v>
      </c>
    </row>
    <row r="501" spans="1:14">
      <c r="A501" s="16">
        <v>531</v>
      </c>
      <c r="B501" s="16">
        <f t="shared" si="61"/>
        <v>2</v>
      </c>
      <c r="C501" s="11" t="str">
        <f t="shared" si="62"/>
        <v>Autriche</v>
      </c>
      <c r="D501" s="2">
        <f t="shared" si="62"/>
        <v>1</v>
      </c>
      <c r="E501" s="16">
        <f t="shared" si="63"/>
        <v>17</v>
      </c>
      <c r="F501" s="16" t="str">
        <f t="shared" si="57"/>
        <v>Maroc</v>
      </c>
      <c r="G501" s="16">
        <f t="shared" si="58"/>
        <v>0</v>
      </c>
      <c r="H501" s="16">
        <f t="shared" si="59"/>
        <v>1</v>
      </c>
      <c r="I501" s="16" t="str">
        <f t="shared" si="60"/>
        <v>AutricheMaroc</v>
      </c>
      <c r="J501" s="109">
        <f t="shared" si="56"/>
        <v>3188</v>
      </c>
      <c r="K501" s="109">
        <f>IF($H501=2,$N501,Notice!$C$67)</f>
        <v>500</v>
      </c>
      <c r="L501" s="109">
        <f>IF($H501=2,0,Notice!$C$66)</f>
        <v>1000</v>
      </c>
      <c r="M501" s="110">
        <v>3188</v>
      </c>
      <c r="N501" s="110">
        <v>1000</v>
      </c>
    </row>
    <row r="502" spans="1:14">
      <c r="A502" s="16">
        <v>532</v>
      </c>
      <c r="B502" s="16">
        <f t="shared" si="61"/>
        <v>3</v>
      </c>
      <c r="C502" s="11" t="str">
        <f t="shared" si="62"/>
        <v>Belgique</v>
      </c>
      <c r="D502" s="2">
        <f t="shared" si="62"/>
        <v>1</v>
      </c>
      <c r="E502" s="16">
        <f t="shared" si="63"/>
        <v>17</v>
      </c>
      <c r="F502" s="16" t="str">
        <f t="shared" si="57"/>
        <v>Maroc</v>
      </c>
      <c r="G502" s="16">
        <f t="shared" si="58"/>
        <v>0</v>
      </c>
      <c r="H502" s="16">
        <f t="shared" si="59"/>
        <v>1</v>
      </c>
      <c r="I502" s="16" t="str">
        <f t="shared" si="60"/>
        <v>BelgiqueMaroc</v>
      </c>
      <c r="J502" s="109">
        <f t="shared" si="56"/>
        <v>2414</v>
      </c>
      <c r="K502" s="109">
        <f>IF($H502=2,$N502,Notice!$C$67)</f>
        <v>500</v>
      </c>
      <c r="L502" s="109">
        <f>IF($H502=2,0,Notice!$C$66)</f>
        <v>1000</v>
      </c>
      <c r="M502" s="110">
        <v>2414</v>
      </c>
      <c r="N502" s="110">
        <v>1000</v>
      </c>
    </row>
    <row r="503" spans="1:14">
      <c r="A503" s="16">
        <v>533</v>
      </c>
      <c r="B503" s="16">
        <f t="shared" si="61"/>
        <v>4</v>
      </c>
      <c r="C503" s="11" t="str">
        <f t="shared" si="62"/>
        <v>Brésil</v>
      </c>
      <c r="D503" s="2">
        <f t="shared" si="62"/>
        <v>0</v>
      </c>
      <c r="E503" s="16">
        <f t="shared" si="63"/>
        <v>17</v>
      </c>
      <c r="F503" s="16" t="str">
        <f t="shared" si="57"/>
        <v>Maroc</v>
      </c>
      <c r="G503" s="16">
        <f t="shared" si="58"/>
        <v>0</v>
      </c>
      <c r="H503" s="16">
        <f t="shared" si="59"/>
        <v>0</v>
      </c>
      <c r="I503" s="16" t="str">
        <f t="shared" si="60"/>
        <v>BrésilMaroc</v>
      </c>
      <c r="J503" s="109">
        <f t="shared" si="56"/>
        <v>8782</v>
      </c>
      <c r="K503" s="109">
        <f>IF($H503=2,$N503,Notice!$C$67)</f>
        <v>500</v>
      </c>
      <c r="L503" s="109">
        <f>IF($H503=2,0,Notice!$C$66)</f>
        <v>1000</v>
      </c>
      <c r="M503" s="110">
        <v>8782</v>
      </c>
      <c r="N503" s="110">
        <v>1000</v>
      </c>
    </row>
    <row r="504" spans="1:14">
      <c r="A504" s="16">
        <v>534</v>
      </c>
      <c r="B504" s="16">
        <f t="shared" si="61"/>
        <v>5</v>
      </c>
      <c r="C504" s="11" t="str">
        <f t="shared" si="62"/>
        <v>Chine</v>
      </c>
      <c r="D504" s="2">
        <f t="shared" si="62"/>
        <v>0</v>
      </c>
      <c r="E504" s="16">
        <f t="shared" si="63"/>
        <v>17</v>
      </c>
      <c r="F504" s="16" t="str">
        <f t="shared" si="57"/>
        <v>Maroc</v>
      </c>
      <c r="G504" s="16">
        <f t="shared" si="58"/>
        <v>0</v>
      </c>
      <c r="H504" s="16">
        <f t="shared" si="59"/>
        <v>0</v>
      </c>
      <c r="I504" s="16" t="str">
        <f t="shared" si="60"/>
        <v>ChineMaroc</v>
      </c>
      <c r="J504" s="109">
        <f t="shared" si="56"/>
        <v>16920</v>
      </c>
      <c r="K504" s="109">
        <f>IF($H504=2,$N504,Notice!$C$67)</f>
        <v>500</v>
      </c>
      <c r="L504" s="109">
        <f>IF($H504=2,0,Notice!$C$66)</f>
        <v>1000</v>
      </c>
      <c r="M504" s="110">
        <v>16920</v>
      </c>
      <c r="N504" s="110">
        <v>11504.0498046875</v>
      </c>
    </row>
    <row r="505" spans="1:14">
      <c r="A505" s="16">
        <v>535</v>
      </c>
      <c r="B505" s="16">
        <f t="shared" si="61"/>
        <v>6</v>
      </c>
      <c r="C505" s="11" t="str">
        <f t="shared" si="62"/>
        <v>Corée du Sud</v>
      </c>
      <c r="D505" s="2">
        <f t="shared" si="62"/>
        <v>0</v>
      </c>
      <c r="E505" s="16">
        <f t="shared" si="63"/>
        <v>17</v>
      </c>
      <c r="F505" s="16" t="str">
        <f t="shared" si="57"/>
        <v>Maroc</v>
      </c>
      <c r="G505" s="16">
        <f t="shared" si="58"/>
        <v>0</v>
      </c>
      <c r="H505" s="16">
        <f t="shared" si="59"/>
        <v>0</v>
      </c>
      <c r="I505" s="16" t="str">
        <f t="shared" si="60"/>
        <v>Corée du SudMaroc</v>
      </c>
      <c r="J505" s="109">
        <f t="shared" si="56"/>
        <v>17590</v>
      </c>
      <c r="K505" s="109">
        <f>IF($H505=2,$N505,Notice!$C$67)</f>
        <v>500</v>
      </c>
      <c r="L505" s="109">
        <f>IF($H505=2,0,Notice!$C$66)</f>
        <v>1000</v>
      </c>
      <c r="M505" s="110">
        <v>17590</v>
      </c>
      <c r="N505" s="110">
        <v>1000</v>
      </c>
    </row>
    <row r="506" spans="1:14">
      <c r="A506" s="16">
        <v>536</v>
      </c>
      <c r="B506" s="16">
        <f t="shared" si="61"/>
        <v>7</v>
      </c>
      <c r="C506" s="11" t="str">
        <f t="shared" si="62"/>
        <v>Espagne</v>
      </c>
      <c r="D506" s="2">
        <f t="shared" si="62"/>
        <v>1</v>
      </c>
      <c r="E506" s="16">
        <f t="shared" si="63"/>
        <v>17</v>
      </c>
      <c r="F506" s="16" t="str">
        <f t="shared" si="57"/>
        <v>Maroc</v>
      </c>
      <c r="G506" s="16">
        <f t="shared" si="58"/>
        <v>0</v>
      </c>
      <c r="H506" s="16">
        <f t="shared" si="59"/>
        <v>1</v>
      </c>
      <c r="I506" s="16" t="str">
        <f t="shared" si="60"/>
        <v>EspagneMaroc</v>
      </c>
      <c r="J506" s="109">
        <f t="shared" si="56"/>
        <v>39</v>
      </c>
      <c r="K506" s="109">
        <f>IF($H506=2,$N506,Notice!$C$67)</f>
        <v>500</v>
      </c>
      <c r="L506" s="109">
        <f>IF($H506=2,0,Notice!$C$66)</f>
        <v>1000</v>
      </c>
      <c r="M506" s="110">
        <v>39</v>
      </c>
      <c r="N506" s="110">
        <v>1000</v>
      </c>
    </row>
    <row r="507" spans="1:14">
      <c r="A507" s="16">
        <v>537</v>
      </c>
      <c r="B507" s="16">
        <f t="shared" si="61"/>
        <v>8</v>
      </c>
      <c r="C507" s="11" t="str">
        <f t="shared" si="62"/>
        <v>États-Unis</v>
      </c>
      <c r="D507" s="2">
        <f t="shared" si="62"/>
        <v>0</v>
      </c>
      <c r="E507" s="16">
        <f t="shared" si="63"/>
        <v>17</v>
      </c>
      <c r="F507" s="16" t="str">
        <f t="shared" si="57"/>
        <v>Maroc</v>
      </c>
      <c r="G507" s="16">
        <f t="shared" si="58"/>
        <v>0</v>
      </c>
      <c r="H507" s="16">
        <f t="shared" si="59"/>
        <v>0</v>
      </c>
      <c r="I507" s="16" t="str">
        <f t="shared" si="60"/>
        <v>États-UnisMaroc</v>
      </c>
      <c r="J507" s="109">
        <f t="shared" si="56"/>
        <v>8562</v>
      </c>
      <c r="K507" s="109">
        <f>IF($H507=2,$N507,Notice!$C$67)</f>
        <v>500</v>
      </c>
      <c r="L507" s="109">
        <f>IF($H507=2,0,Notice!$C$66)</f>
        <v>1000</v>
      </c>
      <c r="M507" s="110">
        <v>8562</v>
      </c>
      <c r="N507" s="110">
        <v>1000</v>
      </c>
    </row>
    <row r="508" spans="1:14">
      <c r="A508" s="16">
        <v>538</v>
      </c>
      <c r="B508" s="16">
        <f t="shared" si="61"/>
        <v>9</v>
      </c>
      <c r="C508" s="11" t="str">
        <f t="shared" si="62"/>
        <v>Finlande</v>
      </c>
      <c r="D508" s="2">
        <f t="shared" si="62"/>
        <v>1</v>
      </c>
      <c r="E508" s="16">
        <f t="shared" si="63"/>
        <v>17</v>
      </c>
      <c r="F508" s="16" t="str">
        <f t="shared" si="57"/>
        <v>Maroc</v>
      </c>
      <c r="G508" s="16">
        <f t="shared" si="58"/>
        <v>0</v>
      </c>
      <c r="H508" s="16">
        <f t="shared" si="59"/>
        <v>1</v>
      </c>
      <c r="I508" s="16" t="str">
        <f t="shared" si="60"/>
        <v>FinlandeMaroc</v>
      </c>
      <c r="J508" s="109">
        <f t="shared" si="56"/>
        <v>4104</v>
      </c>
      <c r="K508" s="109">
        <f>IF($H508=2,$N508,Notice!$C$67)</f>
        <v>500</v>
      </c>
      <c r="L508" s="109">
        <f>IF($H508=2,0,Notice!$C$66)</f>
        <v>1000</v>
      </c>
      <c r="M508" s="110">
        <v>4104</v>
      </c>
      <c r="N508" s="110">
        <v>1000</v>
      </c>
    </row>
    <row r="509" spans="1:14">
      <c r="A509" s="16">
        <v>539</v>
      </c>
      <c r="B509" s="16">
        <f t="shared" si="61"/>
        <v>11</v>
      </c>
      <c r="C509" s="11" t="str">
        <f t="shared" si="62"/>
        <v>France</v>
      </c>
      <c r="D509" s="2">
        <f t="shared" si="62"/>
        <v>1</v>
      </c>
      <c r="E509" s="16">
        <f t="shared" si="63"/>
        <v>17</v>
      </c>
      <c r="F509" s="16" t="str">
        <f t="shared" si="57"/>
        <v>Maroc</v>
      </c>
      <c r="G509" s="16">
        <f t="shared" si="58"/>
        <v>0</v>
      </c>
      <c r="H509" s="16">
        <f t="shared" si="59"/>
        <v>1</v>
      </c>
      <c r="I509" s="16" t="str">
        <f t="shared" si="60"/>
        <v>FranceMaroc</v>
      </c>
      <c r="J509" s="109">
        <f t="shared" si="56"/>
        <v>1106</v>
      </c>
      <c r="K509" s="109">
        <f>IF($H509=2,$N509,Notice!$C$67)</f>
        <v>500</v>
      </c>
      <c r="L509" s="109">
        <f>IF($H509=2,0,Notice!$C$66)</f>
        <v>1000</v>
      </c>
      <c r="M509" s="110">
        <v>1106</v>
      </c>
      <c r="N509" s="110">
        <v>1000</v>
      </c>
    </row>
    <row r="510" spans="1:14">
      <c r="A510" s="16">
        <v>540</v>
      </c>
      <c r="B510" s="16">
        <f t="shared" si="61"/>
        <v>12</v>
      </c>
      <c r="C510" s="11" t="str">
        <f t="shared" si="62"/>
        <v>Hongrie</v>
      </c>
      <c r="D510" s="2">
        <f t="shared" si="62"/>
        <v>1</v>
      </c>
      <c r="E510" s="16">
        <f t="shared" si="63"/>
        <v>17</v>
      </c>
      <c r="F510" s="16" t="str">
        <f t="shared" si="57"/>
        <v>Maroc</v>
      </c>
      <c r="G510" s="16">
        <f t="shared" si="58"/>
        <v>0</v>
      </c>
      <c r="H510" s="16">
        <f t="shared" si="59"/>
        <v>1</v>
      </c>
      <c r="I510" s="16" t="str">
        <f t="shared" si="60"/>
        <v>HongrieMaroc</v>
      </c>
      <c r="J510" s="109">
        <f t="shared" si="56"/>
        <v>3188</v>
      </c>
      <c r="K510" s="109">
        <f>IF($H510=2,$N510,Notice!$C$67)</f>
        <v>500</v>
      </c>
      <c r="L510" s="109">
        <f>IF($H510=2,0,Notice!$C$66)</f>
        <v>1000</v>
      </c>
      <c r="M510" s="110">
        <v>3188</v>
      </c>
      <c r="N510" s="110">
        <v>1000</v>
      </c>
    </row>
    <row r="511" spans="1:14">
      <c r="A511" s="16">
        <v>541</v>
      </c>
      <c r="B511" s="16">
        <f t="shared" si="61"/>
        <v>13</v>
      </c>
      <c r="C511" s="11" t="str">
        <f t="shared" si="62"/>
        <v>Inde</v>
      </c>
      <c r="D511" s="2">
        <f t="shared" si="62"/>
        <v>0</v>
      </c>
      <c r="E511" s="16">
        <f t="shared" si="63"/>
        <v>17</v>
      </c>
      <c r="F511" s="16" t="str">
        <f t="shared" si="57"/>
        <v>Maroc</v>
      </c>
      <c r="G511" s="16">
        <f t="shared" si="58"/>
        <v>0</v>
      </c>
      <c r="H511" s="16">
        <f t="shared" si="59"/>
        <v>0</v>
      </c>
      <c r="I511" s="16" t="str">
        <f t="shared" si="60"/>
        <v>IndeMaroc</v>
      </c>
      <c r="J511" s="109">
        <f t="shared" si="56"/>
        <v>9334</v>
      </c>
      <c r="K511" s="109">
        <f>IF($H511=2,$N511,Notice!$C$67)</f>
        <v>500</v>
      </c>
      <c r="L511" s="109">
        <f>IF($H511=2,0,Notice!$C$66)</f>
        <v>1000</v>
      </c>
      <c r="M511" s="110">
        <v>9334</v>
      </c>
      <c r="N511" s="110">
        <v>10787.0029296875</v>
      </c>
    </row>
    <row r="512" spans="1:14">
      <c r="A512" s="16">
        <v>542</v>
      </c>
      <c r="B512" s="16">
        <f t="shared" si="61"/>
        <v>14</v>
      </c>
      <c r="C512" s="11" t="str">
        <f t="shared" si="62"/>
        <v>Indonésie</v>
      </c>
      <c r="D512" s="2">
        <f t="shared" si="62"/>
        <v>0</v>
      </c>
      <c r="E512" s="16">
        <f t="shared" si="63"/>
        <v>17</v>
      </c>
      <c r="F512" s="16" t="str">
        <f t="shared" si="57"/>
        <v>Maroc</v>
      </c>
      <c r="G512" s="16">
        <f t="shared" si="58"/>
        <v>0</v>
      </c>
      <c r="H512" s="16">
        <f t="shared" si="59"/>
        <v>0</v>
      </c>
      <c r="I512" s="16" t="str">
        <f t="shared" si="60"/>
        <v>IndonésieMaroc</v>
      </c>
      <c r="J512" s="109">
        <f t="shared" si="56"/>
        <v>13317</v>
      </c>
      <c r="K512" s="109">
        <f>IF($H512=2,$N512,Notice!$C$67)</f>
        <v>500</v>
      </c>
      <c r="L512" s="109">
        <f>IF($H512=2,0,Notice!$C$66)</f>
        <v>1000</v>
      </c>
      <c r="M512" s="110">
        <v>13317</v>
      </c>
      <c r="N512" s="110">
        <v>1000</v>
      </c>
    </row>
    <row r="513" spans="1:14">
      <c r="A513" s="16">
        <v>543</v>
      </c>
      <c r="B513" s="16">
        <f t="shared" si="61"/>
        <v>15</v>
      </c>
      <c r="C513" s="11" t="str">
        <f t="shared" si="62"/>
        <v>Italie</v>
      </c>
      <c r="D513" s="2">
        <f t="shared" si="62"/>
        <v>1</v>
      </c>
      <c r="E513" s="16">
        <f t="shared" si="63"/>
        <v>17</v>
      </c>
      <c r="F513" s="16" t="str">
        <f t="shared" si="57"/>
        <v>Maroc</v>
      </c>
      <c r="G513" s="16">
        <f t="shared" si="58"/>
        <v>0</v>
      </c>
      <c r="H513" s="16">
        <f t="shared" si="59"/>
        <v>1</v>
      </c>
      <c r="I513" s="16" t="str">
        <f t="shared" si="60"/>
        <v>ItalieMaroc</v>
      </c>
      <c r="J513" s="109">
        <f t="shared" si="56"/>
        <v>1400</v>
      </c>
      <c r="K513" s="109">
        <f>IF($H513=2,$N513,Notice!$C$67)</f>
        <v>500</v>
      </c>
      <c r="L513" s="109">
        <f>IF($H513=2,0,Notice!$C$66)</f>
        <v>1000</v>
      </c>
      <c r="M513" s="110">
        <v>1400</v>
      </c>
      <c r="N513" s="110">
        <v>1000</v>
      </c>
    </row>
    <row r="514" spans="1:14">
      <c r="A514" s="16">
        <v>544</v>
      </c>
      <c r="B514" s="16">
        <f t="shared" si="61"/>
        <v>16</v>
      </c>
      <c r="C514" s="11" t="str">
        <f t="shared" si="62"/>
        <v>Japon</v>
      </c>
      <c r="D514" s="2">
        <f t="shared" si="62"/>
        <v>0</v>
      </c>
      <c r="E514" s="16">
        <f t="shared" si="63"/>
        <v>17</v>
      </c>
      <c r="F514" s="16" t="str">
        <f t="shared" si="57"/>
        <v>Maroc</v>
      </c>
      <c r="G514" s="16">
        <f t="shared" si="58"/>
        <v>0</v>
      </c>
      <c r="H514" s="16">
        <f t="shared" si="59"/>
        <v>0</v>
      </c>
      <c r="I514" s="16" t="str">
        <f t="shared" si="60"/>
        <v>JaponMaroc</v>
      </c>
      <c r="J514" s="109">
        <f t="shared" si="56"/>
        <v>17894</v>
      </c>
      <c r="K514" s="109">
        <f>IF($H514=2,$N514,Notice!$C$67)</f>
        <v>500</v>
      </c>
      <c r="L514" s="109">
        <f>IF($H514=2,0,Notice!$C$66)</f>
        <v>1000</v>
      </c>
      <c r="M514" s="110">
        <v>17894</v>
      </c>
      <c r="N514" s="110">
        <v>1000</v>
      </c>
    </row>
    <row r="515" spans="1:14">
      <c r="A515" s="16">
        <v>545</v>
      </c>
      <c r="B515" s="16">
        <f t="shared" si="61"/>
        <v>17</v>
      </c>
      <c r="C515" s="11" t="str">
        <f t="shared" si="62"/>
        <v>Maroc</v>
      </c>
      <c r="D515" s="2">
        <f t="shared" si="62"/>
        <v>0</v>
      </c>
      <c r="E515" s="16">
        <f t="shared" si="63"/>
        <v>17</v>
      </c>
      <c r="F515" s="16" t="str">
        <f t="shared" si="57"/>
        <v>Maroc</v>
      </c>
      <c r="G515" s="16">
        <f t="shared" si="58"/>
        <v>0</v>
      </c>
      <c r="H515" s="16">
        <f t="shared" si="59"/>
        <v>0</v>
      </c>
      <c r="I515" s="16" t="str">
        <f t="shared" si="60"/>
        <v>MarocMaroc</v>
      </c>
      <c r="J515" s="109">
        <f t="shared" si="56"/>
        <v>0</v>
      </c>
      <c r="K515" s="109">
        <f>IF($H515=2,$N515,Notice!$C$67)</f>
        <v>500</v>
      </c>
      <c r="L515" s="109">
        <f>IF($H515=2,0,Notice!$C$66)</f>
        <v>1000</v>
      </c>
      <c r="M515" s="110">
        <v>0</v>
      </c>
      <c r="N515" s="110">
        <v>0</v>
      </c>
    </row>
    <row r="516" spans="1:14">
      <c r="A516" s="16">
        <v>546</v>
      </c>
      <c r="B516" s="16">
        <f t="shared" si="61"/>
        <v>18</v>
      </c>
      <c r="C516" s="11" t="str">
        <f t="shared" si="62"/>
        <v>Mexique</v>
      </c>
      <c r="D516" s="2">
        <f t="shared" si="62"/>
        <v>0</v>
      </c>
      <c r="E516" s="16">
        <f t="shared" si="63"/>
        <v>17</v>
      </c>
      <c r="F516" s="16" t="str">
        <f t="shared" si="57"/>
        <v>Maroc</v>
      </c>
      <c r="G516" s="16">
        <f t="shared" si="58"/>
        <v>0</v>
      </c>
      <c r="H516" s="16">
        <f t="shared" si="59"/>
        <v>0</v>
      </c>
      <c r="I516" s="16" t="str">
        <f t="shared" si="60"/>
        <v>MexiqueMaroc</v>
      </c>
      <c r="J516" s="109">
        <f t="shared" ref="J516:J579" si="64">IF(H516=2,0,M516)</f>
        <v>10653</v>
      </c>
      <c r="K516" s="109">
        <f>IF($H516=2,$N516,Notice!$C$67)</f>
        <v>500</v>
      </c>
      <c r="L516" s="109">
        <f>IF($H516=2,0,Notice!$C$66)</f>
        <v>1000</v>
      </c>
      <c r="M516" s="110">
        <v>10653</v>
      </c>
      <c r="N516" s="110">
        <v>1000</v>
      </c>
    </row>
    <row r="517" spans="1:14">
      <c r="A517" s="16">
        <v>547</v>
      </c>
      <c r="B517" s="16">
        <f t="shared" si="61"/>
        <v>19</v>
      </c>
      <c r="C517" s="11" t="str">
        <f t="shared" si="62"/>
        <v>Pologne</v>
      </c>
      <c r="D517" s="2">
        <f t="shared" si="62"/>
        <v>1</v>
      </c>
      <c r="E517" s="16">
        <f t="shared" si="63"/>
        <v>17</v>
      </c>
      <c r="F517" s="16" t="str">
        <f t="shared" ref="F517:F580" si="65">LOOKUP($E517,$B$4:$B$34,C$4:C$34)</f>
        <v>Maroc</v>
      </c>
      <c r="G517" s="16">
        <f t="shared" ref="G517:G580" si="66">LOOKUP($E517,$B$4:$B$34,D$4:D$34)</f>
        <v>0</v>
      </c>
      <c r="H517" s="16">
        <f t="shared" ref="H517:H580" si="67">D517+G517</f>
        <v>1</v>
      </c>
      <c r="I517" s="16" t="str">
        <f t="shared" ref="I517:I580" si="68">C517&amp;F517</f>
        <v>PologneMaroc</v>
      </c>
      <c r="J517" s="109">
        <f t="shared" si="64"/>
        <v>3855</v>
      </c>
      <c r="K517" s="109">
        <f>IF($H517=2,$N517,Notice!$C$67)</f>
        <v>500</v>
      </c>
      <c r="L517" s="109">
        <f>IF($H517=2,0,Notice!$C$66)</f>
        <v>1000</v>
      </c>
      <c r="M517" s="110">
        <v>3855</v>
      </c>
      <c r="N517" s="110">
        <v>1000</v>
      </c>
    </row>
    <row r="518" spans="1:14">
      <c r="A518" s="16">
        <v>548</v>
      </c>
      <c r="B518" s="16">
        <f t="shared" si="61"/>
        <v>20</v>
      </c>
      <c r="C518" s="11" t="str">
        <f t="shared" si="62"/>
        <v>Portugal</v>
      </c>
      <c r="D518" s="2">
        <f t="shared" si="62"/>
        <v>1</v>
      </c>
      <c r="E518" s="16">
        <f t="shared" si="63"/>
        <v>17</v>
      </c>
      <c r="F518" s="16" t="str">
        <f t="shared" si="65"/>
        <v>Maroc</v>
      </c>
      <c r="G518" s="16">
        <f t="shared" si="66"/>
        <v>0</v>
      </c>
      <c r="H518" s="16">
        <f t="shared" si="67"/>
        <v>1</v>
      </c>
      <c r="I518" s="16" t="str">
        <f t="shared" si="68"/>
        <v>PortugalMaroc</v>
      </c>
      <c r="J518" s="109">
        <f t="shared" si="64"/>
        <v>467</v>
      </c>
      <c r="K518" s="109">
        <f>IF($H518=2,$N518,Notice!$C$67)</f>
        <v>500</v>
      </c>
      <c r="L518" s="109">
        <f>IF($H518=2,0,Notice!$C$66)</f>
        <v>1000</v>
      </c>
      <c r="M518" s="110">
        <v>467</v>
      </c>
      <c r="N518" s="110">
        <v>1000</v>
      </c>
    </row>
    <row r="519" spans="1:14">
      <c r="A519" s="16">
        <v>549</v>
      </c>
      <c r="B519" s="16">
        <f t="shared" si="61"/>
        <v>21</v>
      </c>
      <c r="C519" s="11" t="str">
        <f t="shared" si="62"/>
        <v>République tchèque</v>
      </c>
      <c r="D519" s="2">
        <f t="shared" si="62"/>
        <v>1</v>
      </c>
      <c r="E519" s="16">
        <f t="shared" si="63"/>
        <v>17</v>
      </c>
      <c r="F519" s="16" t="str">
        <f t="shared" si="65"/>
        <v>Maroc</v>
      </c>
      <c r="G519" s="16">
        <f t="shared" si="66"/>
        <v>0</v>
      </c>
      <c r="H519" s="16">
        <f t="shared" si="67"/>
        <v>1</v>
      </c>
      <c r="I519" s="16" t="str">
        <f t="shared" si="68"/>
        <v>République tchèqueMaroc</v>
      </c>
      <c r="J519" s="109">
        <f t="shared" si="64"/>
        <v>2669</v>
      </c>
      <c r="K519" s="109">
        <f>IF($H519=2,$N519,Notice!$C$67)</f>
        <v>500</v>
      </c>
      <c r="L519" s="109">
        <f>IF($H519=2,0,Notice!$C$66)</f>
        <v>1000</v>
      </c>
      <c r="M519" s="110">
        <v>2669</v>
      </c>
      <c r="N519" s="110">
        <v>1000</v>
      </c>
    </row>
    <row r="520" spans="1:14">
      <c r="A520" s="16">
        <v>550</v>
      </c>
      <c r="B520" s="16">
        <f t="shared" si="61"/>
        <v>22</v>
      </c>
      <c r="C520" s="11" t="str">
        <f t="shared" si="62"/>
        <v>Royaume-Uni</v>
      </c>
      <c r="D520" s="2">
        <f t="shared" si="62"/>
        <v>1</v>
      </c>
      <c r="E520" s="16">
        <f t="shared" si="63"/>
        <v>17</v>
      </c>
      <c r="F520" s="16" t="str">
        <f t="shared" si="65"/>
        <v>Maroc</v>
      </c>
      <c r="G520" s="16">
        <f t="shared" si="66"/>
        <v>0</v>
      </c>
      <c r="H520" s="16">
        <f t="shared" si="67"/>
        <v>1</v>
      </c>
      <c r="I520" s="16" t="str">
        <f t="shared" si="68"/>
        <v>Royaume-UniMaroc</v>
      </c>
      <c r="J520" s="109">
        <f t="shared" si="64"/>
        <v>2091</v>
      </c>
      <c r="K520" s="109">
        <f>IF($H520=2,$N520,Notice!$C$67)</f>
        <v>500</v>
      </c>
      <c r="L520" s="109">
        <f>IF($H520=2,0,Notice!$C$66)</f>
        <v>1000</v>
      </c>
      <c r="M520" s="110">
        <v>2091</v>
      </c>
      <c r="N520" s="110">
        <v>1000</v>
      </c>
    </row>
    <row r="521" spans="1:14">
      <c r="A521" s="16">
        <v>551</v>
      </c>
      <c r="B521" s="16">
        <f t="shared" si="61"/>
        <v>23</v>
      </c>
      <c r="C521" s="11" t="str">
        <f t="shared" si="62"/>
        <v>Slovaquie</v>
      </c>
      <c r="D521" s="2">
        <f t="shared" si="62"/>
        <v>1</v>
      </c>
      <c r="E521" s="16">
        <f t="shared" si="63"/>
        <v>17</v>
      </c>
      <c r="F521" s="16" t="str">
        <f t="shared" si="65"/>
        <v>Maroc</v>
      </c>
      <c r="G521" s="16">
        <f t="shared" si="66"/>
        <v>0</v>
      </c>
      <c r="H521" s="16">
        <f t="shared" si="67"/>
        <v>1</v>
      </c>
      <c r="I521" s="16" t="str">
        <f t="shared" si="68"/>
        <v>SlovaquieMaroc</v>
      </c>
      <c r="J521" s="109">
        <f t="shared" si="64"/>
        <v>3188</v>
      </c>
      <c r="K521" s="109">
        <f>IF($H521=2,$N521,Notice!$C$67)</f>
        <v>500</v>
      </c>
      <c r="L521" s="109">
        <f>IF($H521=2,0,Notice!$C$66)</f>
        <v>1000</v>
      </c>
      <c r="M521" s="110">
        <v>3188</v>
      </c>
      <c r="N521" s="110">
        <v>1000</v>
      </c>
    </row>
    <row r="522" spans="1:14">
      <c r="A522" s="16">
        <v>552</v>
      </c>
      <c r="B522" s="16">
        <f t="shared" si="61"/>
        <v>24</v>
      </c>
      <c r="C522" s="11" t="str">
        <f t="shared" si="62"/>
        <v>Slovénie</v>
      </c>
      <c r="D522" s="2">
        <f t="shared" si="62"/>
        <v>1</v>
      </c>
      <c r="E522" s="16">
        <f t="shared" si="63"/>
        <v>17</v>
      </c>
      <c r="F522" s="16" t="str">
        <f t="shared" si="65"/>
        <v>Maroc</v>
      </c>
      <c r="G522" s="16">
        <f t="shared" si="66"/>
        <v>0</v>
      </c>
      <c r="H522" s="16">
        <f t="shared" si="67"/>
        <v>1</v>
      </c>
      <c r="I522" s="16" t="str">
        <f t="shared" si="68"/>
        <v>SlovénieMaroc</v>
      </c>
      <c r="J522" s="109">
        <f t="shared" si="64"/>
        <v>3188</v>
      </c>
      <c r="K522" s="109">
        <f>IF($H522=2,$N522,Notice!$C$67)</f>
        <v>500</v>
      </c>
      <c r="L522" s="109">
        <f>IF($H522=2,0,Notice!$C$66)</f>
        <v>1000</v>
      </c>
      <c r="M522" s="110">
        <v>3188</v>
      </c>
      <c r="N522" s="110">
        <v>1000</v>
      </c>
    </row>
    <row r="523" spans="1:14">
      <c r="A523" s="16">
        <v>553</v>
      </c>
      <c r="B523" s="16">
        <f t="shared" si="61"/>
        <v>25</v>
      </c>
      <c r="C523" s="11" t="str">
        <f t="shared" si="62"/>
        <v>Turquie</v>
      </c>
      <c r="D523" s="2">
        <f t="shared" si="62"/>
        <v>0</v>
      </c>
      <c r="E523" s="16">
        <f t="shared" si="63"/>
        <v>17</v>
      </c>
      <c r="F523" s="16" t="str">
        <f t="shared" si="65"/>
        <v>Maroc</v>
      </c>
      <c r="G523" s="16">
        <f t="shared" si="66"/>
        <v>0</v>
      </c>
      <c r="H523" s="16">
        <f t="shared" si="67"/>
        <v>0</v>
      </c>
      <c r="I523" s="16" t="str">
        <f t="shared" si="68"/>
        <v>TurquieMaroc</v>
      </c>
      <c r="J523" s="109">
        <f t="shared" si="64"/>
        <v>3256</v>
      </c>
      <c r="K523" s="109">
        <f>IF($H523=2,$N523,Notice!$C$67)</f>
        <v>500</v>
      </c>
      <c r="L523" s="109">
        <f>IF($H523=2,0,Notice!$C$66)</f>
        <v>1000</v>
      </c>
      <c r="M523" s="110">
        <v>3256</v>
      </c>
      <c r="N523" s="110">
        <v>4762.77099609375</v>
      </c>
    </row>
    <row r="524" spans="1:14">
      <c r="A524" s="16">
        <v>554</v>
      </c>
      <c r="B524" s="16">
        <f t="shared" si="61"/>
        <v>26</v>
      </c>
      <c r="C524" s="11" t="str">
        <f t="shared" si="62"/>
        <v>Vietnam</v>
      </c>
      <c r="D524" s="2">
        <f t="shared" si="62"/>
        <v>0</v>
      </c>
      <c r="E524" s="16">
        <f t="shared" si="63"/>
        <v>17</v>
      </c>
      <c r="F524" s="16" t="str">
        <f t="shared" si="65"/>
        <v>Maroc</v>
      </c>
      <c r="G524" s="16">
        <f t="shared" si="66"/>
        <v>0</v>
      </c>
      <c r="H524" s="16">
        <f t="shared" si="67"/>
        <v>0</v>
      </c>
      <c r="I524" s="16" t="str">
        <f t="shared" si="68"/>
        <v>VietnamMaroc</v>
      </c>
      <c r="J524" s="109">
        <f t="shared" si="64"/>
        <v>13971</v>
      </c>
      <c r="K524" s="109">
        <f>IF($H524=2,$N524,Notice!$C$67)</f>
        <v>500</v>
      </c>
      <c r="L524" s="109">
        <f>IF($H524=2,0,Notice!$C$66)</f>
        <v>1000</v>
      </c>
      <c r="M524" s="110">
        <v>13971</v>
      </c>
      <c r="N524" s="110">
        <v>14145.3564453125</v>
      </c>
    </row>
    <row r="525" spans="1:14">
      <c r="A525" s="16">
        <v>555</v>
      </c>
      <c r="B525" s="16">
        <f t="shared" si="61"/>
        <v>28</v>
      </c>
      <c r="C525" s="11" t="str">
        <f t="shared" si="62"/>
        <v>Autres pays d’Europe</v>
      </c>
      <c r="D525" s="2">
        <f t="shared" si="62"/>
        <v>1</v>
      </c>
      <c r="E525" s="16">
        <f t="shared" si="63"/>
        <v>17</v>
      </c>
      <c r="F525" s="16" t="str">
        <f t="shared" si="65"/>
        <v>Maroc</v>
      </c>
      <c r="G525" s="16">
        <f t="shared" si="66"/>
        <v>0</v>
      </c>
      <c r="H525" s="16">
        <f t="shared" si="67"/>
        <v>1</v>
      </c>
      <c r="I525" s="16" t="str">
        <f t="shared" si="68"/>
        <v>Autres pays d’EuropeMaroc</v>
      </c>
      <c r="J525" s="109">
        <f t="shared" si="64"/>
        <v>3855</v>
      </c>
      <c r="K525" s="109">
        <f>IF($H525=2,$N525,Notice!$C$67)</f>
        <v>500</v>
      </c>
      <c r="L525" s="109">
        <f>IF($H525=2,0,Notice!$C$66)</f>
        <v>1000</v>
      </c>
      <c r="M525" s="110">
        <v>3855</v>
      </c>
      <c r="N525" s="110">
        <v>1000</v>
      </c>
    </row>
    <row r="526" spans="1:14">
      <c r="A526" s="16">
        <v>556</v>
      </c>
      <c r="B526" s="16">
        <f t="shared" si="61"/>
        <v>29</v>
      </c>
      <c r="C526" s="11" t="str">
        <f t="shared" si="62"/>
        <v>Amérique du Nord</v>
      </c>
      <c r="D526" s="2">
        <f t="shared" si="62"/>
        <v>0</v>
      </c>
      <c r="E526" s="16">
        <f t="shared" si="63"/>
        <v>17</v>
      </c>
      <c r="F526" s="16" t="str">
        <f t="shared" si="65"/>
        <v>Maroc</v>
      </c>
      <c r="G526" s="16">
        <f t="shared" si="66"/>
        <v>0</v>
      </c>
      <c r="H526" s="16">
        <f t="shared" si="67"/>
        <v>0</v>
      </c>
      <c r="I526" s="16" t="str">
        <f t="shared" si="68"/>
        <v>Amérique du NordMaroc</v>
      </c>
      <c r="J526" s="109">
        <f t="shared" si="64"/>
        <v>8562</v>
      </c>
      <c r="K526" s="109">
        <f>IF($H526=2,$N526,Notice!$C$67)</f>
        <v>500</v>
      </c>
      <c r="L526" s="109">
        <f>IF($H526=2,0,Notice!$C$66)</f>
        <v>1000</v>
      </c>
      <c r="M526" s="110">
        <v>8562</v>
      </c>
      <c r="N526" s="110">
        <v>1000</v>
      </c>
    </row>
    <row r="527" spans="1:14">
      <c r="A527" s="16">
        <v>557</v>
      </c>
      <c r="B527" s="16">
        <f t="shared" si="61"/>
        <v>30</v>
      </c>
      <c r="C527" s="11" t="str">
        <f t="shared" si="62"/>
        <v>Amérique du Sud</v>
      </c>
      <c r="D527" s="2">
        <f t="shared" si="62"/>
        <v>0</v>
      </c>
      <c r="E527" s="16">
        <f t="shared" si="63"/>
        <v>17</v>
      </c>
      <c r="F527" s="16" t="str">
        <f t="shared" si="65"/>
        <v>Maroc</v>
      </c>
      <c r="G527" s="16">
        <f t="shared" si="66"/>
        <v>0</v>
      </c>
      <c r="H527" s="16">
        <f t="shared" si="67"/>
        <v>0</v>
      </c>
      <c r="I527" s="16" t="str">
        <f t="shared" si="68"/>
        <v>Amérique du SudMaroc</v>
      </c>
      <c r="J527" s="109">
        <f t="shared" si="64"/>
        <v>8782</v>
      </c>
      <c r="K527" s="109">
        <f>IF($H527=2,$N527,Notice!$C$67)</f>
        <v>500</v>
      </c>
      <c r="L527" s="109">
        <f>IF($H527=2,0,Notice!$C$66)</f>
        <v>1000</v>
      </c>
      <c r="M527" s="110">
        <v>8782</v>
      </c>
      <c r="N527" s="110">
        <v>1000</v>
      </c>
    </row>
    <row r="528" spans="1:14">
      <c r="A528" s="16">
        <v>558</v>
      </c>
      <c r="B528" s="16">
        <f t="shared" si="61"/>
        <v>31</v>
      </c>
      <c r="C528" s="11" t="str">
        <f t="shared" si="62"/>
        <v>CC du Golfe</v>
      </c>
      <c r="D528" s="2">
        <f t="shared" si="62"/>
        <v>0</v>
      </c>
      <c r="E528" s="16">
        <f t="shared" si="63"/>
        <v>17</v>
      </c>
      <c r="F528" s="16" t="str">
        <f t="shared" si="65"/>
        <v>Maroc</v>
      </c>
      <c r="G528" s="16">
        <f t="shared" si="66"/>
        <v>0</v>
      </c>
      <c r="H528" s="16">
        <f t="shared" si="67"/>
        <v>0</v>
      </c>
      <c r="I528" s="16" t="str">
        <f t="shared" si="68"/>
        <v>CC du GolfeMaroc</v>
      </c>
      <c r="J528" s="109">
        <f t="shared" si="64"/>
        <v>4885</v>
      </c>
      <c r="K528" s="109">
        <f>IF($H528=2,$N528,Notice!$C$67)</f>
        <v>500</v>
      </c>
      <c r="L528" s="109">
        <f>IF($H528=2,0,Notice!$C$66)</f>
        <v>1000</v>
      </c>
      <c r="M528" s="110">
        <v>4885</v>
      </c>
      <c r="N528" s="110">
        <v>7937.44970703125</v>
      </c>
    </row>
    <row r="529" spans="1:14">
      <c r="A529" s="16">
        <v>559</v>
      </c>
      <c r="B529" s="16">
        <f t="shared" si="61"/>
        <v>32</v>
      </c>
      <c r="C529" s="11" t="str">
        <f t="shared" si="62"/>
        <v>Autre</v>
      </c>
      <c r="D529" s="2">
        <f t="shared" si="62"/>
        <v>0</v>
      </c>
      <c r="E529" s="16">
        <f t="shared" si="63"/>
        <v>17</v>
      </c>
      <c r="F529" s="16" t="str">
        <f t="shared" si="65"/>
        <v>Maroc</v>
      </c>
      <c r="G529" s="16">
        <f t="shared" si="66"/>
        <v>0</v>
      </c>
      <c r="H529" s="16">
        <f t="shared" si="67"/>
        <v>0</v>
      </c>
      <c r="I529" s="16" t="str">
        <f t="shared" si="68"/>
        <v>AutreMaroc</v>
      </c>
      <c r="J529" s="109">
        <f t="shared" si="64"/>
        <v>24000</v>
      </c>
      <c r="K529" s="109">
        <f>IF($H529=2,$N529,Notice!$C$67)</f>
        <v>500</v>
      </c>
      <c r="L529" s="109">
        <f>IF($H529=2,0,Notice!$C$66)</f>
        <v>1000</v>
      </c>
      <c r="M529" s="110">
        <v>24000</v>
      </c>
      <c r="N529" s="110">
        <v>1000</v>
      </c>
    </row>
    <row r="530" spans="1:14">
      <c r="A530" s="16">
        <v>560</v>
      </c>
      <c r="B530" s="16">
        <f t="shared" si="61"/>
        <v>33</v>
      </c>
      <c r="C530" s="11" t="str">
        <f t="shared" si="62"/>
        <v>Autres pays d’Amérique</v>
      </c>
      <c r="D530" s="2">
        <f t="shared" si="62"/>
        <v>0</v>
      </c>
      <c r="E530" s="16">
        <f t="shared" si="63"/>
        <v>17</v>
      </c>
      <c r="F530" s="16" t="str">
        <f t="shared" si="65"/>
        <v>Maroc</v>
      </c>
      <c r="G530" s="16">
        <f t="shared" si="66"/>
        <v>0</v>
      </c>
      <c r="H530" s="16">
        <f t="shared" si="67"/>
        <v>0</v>
      </c>
      <c r="I530" s="16" t="str">
        <f t="shared" si="68"/>
        <v>Autres pays d’AmériqueMaroc</v>
      </c>
      <c r="J530" s="109">
        <f t="shared" si="64"/>
        <v>7710</v>
      </c>
      <c r="K530" s="109">
        <f>IF($H530=2,$N530,Notice!$C$67)</f>
        <v>500</v>
      </c>
      <c r="L530" s="109">
        <f>IF($H530=2,0,Notice!$C$66)</f>
        <v>1000</v>
      </c>
      <c r="M530" s="110">
        <v>7710</v>
      </c>
      <c r="N530" s="110">
        <v>1000</v>
      </c>
    </row>
    <row r="531" spans="1:14">
      <c r="A531" s="16">
        <v>561</v>
      </c>
      <c r="B531" s="16">
        <f t="shared" si="61"/>
        <v>1</v>
      </c>
      <c r="C531" s="11" t="str">
        <f t="shared" si="62"/>
        <v>Allemagne</v>
      </c>
      <c r="D531" s="2">
        <f t="shared" si="62"/>
        <v>1</v>
      </c>
      <c r="E531" s="16">
        <f t="shared" si="63"/>
        <v>18</v>
      </c>
      <c r="F531" s="16" t="str">
        <f t="shared" si="65"/>
        <v>Mexique</v>
      </c>
      <c r="G531" s="16">
        <f t="shared" si="66"/>
        <v>0</v>
      </c>
      <c r="H531" s="16">
        <f t="shared" si="67"/>
        <v>1</v>
      </c>
      <c r="I531" s="16" t="str">
        <f t="shared" si="68"/>
        <v>AllemagneMexique</v>
      </c>
      <c r="J531" s="109">
        <f t="shared" si="64"/>
        <v>10256</v>
      </c>
      <c r="K531" s="109">
        <f>IF($H531=2,$N531,Notice!$C$67)</f>
        <v>500</v>
      </c>
      <c r="L531" s="109">
        <f>IF($H531=2,0,Notice!$C$66)</f>
        <v>1000</v>
      </c>
      <c r="M531" s="110">
        <v>10256</v>
      </c>
      <c r="N531" s="110">
        <v>1000</v>
      </c>
    </row>
    <row r="532" spans="1:14">
      <c r="A532" s="16">
        <v>562</v>
      </c>
      <c r="B532" s="16">
        <f t="shared" si="61"/>
        <v>2</v>
      </c>
      <c r="C532" s="11" t="str">
        <f t="shared" si="62"/>
        <v>Autriche</v>
      </c>
      <c r="D532" s="2">
        <f t="shared" si="62"/>
        <v>1</v>
      </c>
      <c r="E532" s="16">
        <f t="shared" si="63"/>
        <v>18</v>
      </c>
      <c r="F532" s="16" t="str">
        <f t="shared" si="65"/>
        <v>Mexique</v>
      </c>
      <c r="G532" s="16">
        <f t="shared" si="66"/>
        <v>0</v>
      </c>
      <c r="H532" s="16">
        <f t="shared" si="67"/>
        <v>1</v>
      </c>
      <c r="I532" s="16" t="str">
        <f t="shared" si="68"/>
        <v>AutricheMexique</v>
      </c>
      <c r="J532" s="109">
        <f t="shared" si="64"/>
        <v>14003</v>
      </c>
      <c r="K532" s="109">
        <f>IF($H532=2,$N532,Notice!$C$67)</f>
        <v>500</v>
      </c>
      <c r="L532" s="109">
        <f>IF($H532=2,0,Notice!$C$66)</f>
        <v>1000</v>
      </c>
      <c r="M532" s="110">
        <v>14003</v>
      </c>
      <c r="N532" s="110">
        <v>1000</v>
      </c>
    </row>
    <row r="533" spans="1:14">
      <c r="A533" s="16">
        <v>563</v>
      </c>
      <c r="B533" s="16">
        <f t="shared" si="61"/>
        <v>3</v>
      </c>
      <c r="C533" s="11" t="str">
        <f t="shared" si="62"/>
        <v>Belgique</v>
      </c>
      <c r="D533" s="2">
        <f t="shared" si="62"/>
        <v>1</v>
      </c>
      <c r="E533" s="16">
        <f t="shared" si="63"/>
        <v>18</v>
      </c>
      <c r="F533" s="16" t="str">
        <f t="shared" si="65"/>
        <v>Mexique</v>
      </c>
      <c r="G533" s="16">
        <f t="shared" si="66"/>
        <v>0</v>
      </c>
      <c r="H533" s="16">
        <f t="shared" si="67"/>
        <v>1</v>
      </c>
      <c r="I533" s="16" t="str">
        <f t="shared" si="68"/>
        <v>BelgiqueMexique</v>
      </c>
      <c r="J533" s="109">
        <f t="shared" si="64"/>
        <v>10026</v>
      </c>
      <c r="K533" s="109">
        <f>IF($H533=2,$N533,Notice!$C$67)</f>
        <v>500</v>
      </c>
      <c r="L533" s="109">
        <f>IF($H533=2,0,Notice!$C$66)</f>
        <v>1000</v>
      </c>
      <c r="M533" s="110">
        <v>10026</v>
      </c>
      <c r="N533" s="110">
        <v>1000</v>
      </c>
    </row>
    <row r="534" spans="1:14">
      <c r="A534" s="16">
        <v>564</v>
      </c>
      <c r="B534" s="16">
        <f t="shared" si="61"/>
        <v>4</v>
      </c>
      <c r="C534" s="11" t="str">
        <f t="shared" si="62"/>
        <v>Brésil</v>
      </c>
      <c r="D534" s="2">
        <f t="shared" si="62"/>
        <v>0</v>
      </c>
      <c r="E534" s="16">
        <f t="shared" si="63"/>
        <v>18</v>
      </c>
      <c r="F534" s="16" t="str">
        <f t="shared" si="65"/>
        <v>Mexique</v>
      </c>
      <c r="G534" s="16">
        <f t="shared" si="66"/>
        <v>0</v>
      </c>
      <c r="H534" s="16">
        <f t="shared" si="67"/>
        <v>0</v>
      </c>
      <c r="I534" s="16" t="str">
        <f t="shared" si="68"/>
        <v>BrésilMexique</v>
      </c>
      <c r="J534" s="109">
        <f t="shared" si="64"/>
        <v>11037</v>
      </c>
      <c r="K534" s="109">
        <f>IF($H534=2,$N534,Notice!$C$67)</f>
        <v>500</v>
      </c>
      <c r="L534" s="109">
        <f>IF($H534=2,0,Notice!$C$66)</f>
        <v>1000</v>
      </c>
      <c r="M534" s="110">
        <v>11037</v>
      </c>
      <c r="N534" s="110">
        <v>1000</v>
      </c>
    </row>
    <row r="535" spans="1:14">
      <c r="A535" s="16">
        <v>565</v>
      </c>
      <c r="B535" s="16">
        <f t="shared" si="61"/>
        <v>5</v>
      </c>
      <c r="C535" s="11" t="str">
        <f t="shared" si="62"/>
        <v>Chine</v>
      </c>
      <c r="D535" s="2">
        <f t="shared" si="62"/>
        <v>0</v>
      </c>
      <c r="E535" s="16">
        <f t="shared" si="63"/>
        <v>18</v>
      </c>
      <c r="F535" s="16" t="str">
        <f t="shared" si="65"/>
        <v>Mexique</v>
      </c>
      <c r="G535" s="16">
        <f t="shared" si="66"/>
        <v>0</v>
      </c>
      <c r="H535" s="16">
        <f t="shared" si="67"/>
        <v>0</v>
      </c>
      <c r="I535" s="16" t="str">
        <f t="shared" si="68"/>
        <v>ChineMexique</v>
      </c>
      <c r="J535" s="109">
        <f t="shared" si="64"/>
        <v>13224</v>
      </c>
      <c r="K535" s="109">
        <f>IF($H535=2,$N535,Notice!$C$67)</f>
        <v>500</v>
      </c>
      <c r="L535" s="109">
        <f>IF($H535=2,0,Notice!$C$66)</f>
        <v>1000</v>
      </c>
      <c r="M535" s="110">
        <v>13224</v>
      </c>
      <c r="N535" s="110">
        <v>11349.40625</v>
      </c>
    </row>
    <row r="536" spans="1:14">
      <c r="A536" s="16">
        <v>566</v>
      </c>
      <c r="B536" s="16">
        <f t="shared" si="61"/>
        <v>6</v>
      </c>
      <c r="C536" s="11" t="str">
        <f t="shared" si="62"/>
        <v>Corée du Sud</v>
      </c>
      <c r="D536" s="2">
        <f t="shared" si="62"/>
        <v>0</v>
      </c>
      <c r="E536" s="16">
        <f t="shared" si="63"/>
        <v>18</v>
      </c>
      <c r="F536" s="16" t="str">
        <f t="shared" si="65"/>
        <v>Mexique</v>
      </c>
      <c r="G536" s="16">
        <f t="shared" si="66"/>
        <v>0</v>
      </c>
      <c r="H536" s="16">
        <f t="shared" si="67"/>
        <v>0</v>
      </c>
      <c r="I536" s="16" t="str">
        <f t="shared" si="68"/>
        <v>Corée du SudMexique</v>
      </c>
      <c r="J536" s="109">
        <f t="shared" si="64"/>
        <v>12584</v>
      </c>
      <c r="K536" s="109">
        <f>IF($H536=2,$N536,Notice!$C$67)</f>
        <v>500</v>
      </c>
      <c r="L536" s="109">
        <f>IF($H536=2,0,Notice!$C$66)</f>
        <v>1000</v>
      </c>
      <c r="M536" s="110">
        <v>12584</v>
      </c>
      <c r="N536" s="110">
        <v>1000</v>
      </c>
    </row>
    <row r="537" spans="1:14">
      <c r="A537" s="16">
        <v>567</v>
      </c>
      <c r="B537" s="16">
        <f t="shared" si="61"/>
        <v>7</v>
      </c>
      <c r="C537" s="11" t="str">
        <f t="shared" si="62"/>
        <v>Espagne</v>
      </c>
      <c r="D537" s="2">
        <f t="shared" si="62"/>
        <v>1</v>
      </c>
      <c r="E537" s="16">
        <f t="shared" si="63"/>
        <v>18</v>
      </c>
      <c r="F537" s="16" t="str">
        <f t="shared" si="65"/>
        <v>Mexique</v>
      </c>
      <c r="G537" s="16">
        <f t="shared" si="66"/>
        <v>0</v>
      </c>
      <c r="H537" s="16">
        <f t="shared" si="67"/>
        <v>1</v>
      </c>
      <c r="I537" s="16" t="str">
        <f t="shared" si="68"/>
        <v>EspagneMexique</v>
      </c>
      <c r="J537" s="109">
        <f t="shared" si="64"/>
        <v>10695</v>
      </c>
      <c r="K537" s="109">
        <f>IF($H537=2,$N537,Notice!$C$67)</f>
        <v>500</v>
      </c>
      <c r="L537" s="109">
        <f>IF($H537=2,0,Notice!$C$66)</f>
        <v>1000</v>
      </c>
      <c r="M537" s="110">
        <v>10695</v>
      </c>
      <c r="N537" s="110">
        <v>1000</v>
      </c>
    </row>
    <row r="538" spans="1:14">
      <c r="A538" s="16">
        <v>568</v>
      </c>
      <c r="B538" s="16">
        <f t="shared" si="61"/>
        <v>8</v>
      </c>
      <c r="C538" s="11" t="str">
        <f t="shared" si="62"/>
        <v>États-Unis</v>
      </c>
      <c r="D538" s="2">
        <f t="shared" si="62"/>
        <v>0</v>
      </c>
      <c r="E538" s="16">
        <f t="shared" si="63"/>
        <v>18</v>
      </c>
      <c r="F538" s="16" t="str">
        <f t="shared" si="65"/>
        <v>Mexique</v>
      </c>
      <c r="G538" s="16">
        <f t="shared" si="66"/>
        <v>0</v>
      </c>
      <c r="H538" s="16">
        <f t="shared" si="67"/>
        <v>0</v>
      </c>
      <c r="I538" s="16" t="str">
        <f t="shared" si="68"/>
        <v>États-UnisMexique</v>
      </c>
      <c r="J538" s="109">
        <f t="shared" si="64"/>
        <v>2759</v>
      </c>
      <c r="K538" s="109">
        <f>IF($H538=2,$N538,Notice!$C$67)</f>
        <v>500</v>
      </c>
      <c r="L538" s="109">
        <f>IF($H538=2,0,Notice!$C$66)</f>
        <v>1000</v>
      </c>
      <c r="M538" s="110">
        <v>2759</v>
      </c>
      <c r="N538" s="110">
        <v>2224.969970703125</v>
      </c>
    </row>
    <row r="539" spans="1:14">
      <c r="A539" s="16">
        <v>569</v>
      </c>
      <c r="B539" s="16">
        <f t="shared" si="61"/>
        <v>9</v>
      </c>
      <c r="C539" s="11" t="str">
        <f t="shared" si="62"/>
        <v>Finlande</v>
      </c>
      <c r="D539" s="2">
        <f t="shared" si="62"/>
        <v>1</v>
      </c>
      <c r="E539" s="16">
        <f t="shared" si="63"/>
        <v>18</v>
      </c>
      <c r="F539" s="16" t="str">
        <f t="shared" si="65"/>
        <v>Mexique</v>
      </c>
      <c r="G539" s="16">
        <f t="shared" si="66"/>
        <v>0</v>
      </c>
      <c r="H539" s="16">
        <f t="shared" si="67"/>
        <v>1</v>
      </c>
      <c r="I539" s="16" t="str">
        <f t="shared" si="68"/>
        <v>FinlandeMexique</v>
      </c>
      <c r="J539" s="109">
        <f t="shared" si="64"/>
        <v>11969</v>
      </c>
      <c r="K539" s="109">
        <f>IF($H539=2,$N539,Notice!$C$67)</f>
        <v>500</v>
      </c>
      <c r="L539" s="109">
        <f>IF($H539=2,0,Notice!$C$66)</f>
        <v>1000</v>
      </c>
      <c r="M539" s="110">
        <v>11969</v>
      </c>
      <c r="N539" s="110">
        <v>1000</v>
      </c>
    </row>
    <row r="540" spans="1:14">
      <c r="A540" s="16">
        <v>570</v>
      </c>
      <c r="B540" s="16">
        <f t="shared" si="61"/>
        <v>11</v>
      </c>
      <c r="C540" s="11" t="str">
        <f t="shared" si="62"/>
        <v>France</v>
      </c>
      <c r="D540" s="2">
        <f t="shared" si="62"/>
        <v>1</v>
      </c>
      <c r="E540" s="16">
        <f t="shared" si="63"/>
        <v>18</v>
      </c>
      <c r="F540" s="16" t="str">
        <f t="shared" si="65"/>
        <v>Mexique</v>
      </c>
      <c r="G540" s="16">
        <f t="shared" si="66"/>
        <v>0</v>
      </c>
      <c r="H540" s="16">
        <f t="shared" si="67"/>
        <v>1</v>
      </c>
      <c r="I540" s="16" t="str">
        <f t="shared" si="68"/>
        <v>FranceMexique</v>
      </c>
      <c r="J540" s="109">
        <f t="shared" si="64"/>
        <v>11767</v>
      </c>
      <c r="K540" s="109">
        <f>IF($H540=2,$N540,Notice!$C$67)</f>
        <v>500</v>
      </c>
      <c r="L540" s="109">
        <f>IF($H540=2,0,Notice!$C$66)</f>
        <v>1000</v>
      </c>
      <c r="M540" s="110">
        <v>11767</v>
      </c>
      <c r="N540" s="110">
        <v>1000</v>
      </c>
    </row>
    <row r="541" spans="1:14">
      <c r="A541" s="16">
        <v>572</v>
      </c>
      <c r="B541" s="16">
        <f t="shared" si="61"/>
        <v>12</v>
      </c>
      <c r="C541" s="11" t="str">
        <f t="shared" si="62"/>
        <v>Hongrie</v>
      </c>
      <c r="D541" s="2">
        <f t="shared" si="62"/>
        <v>1</v>
      </c>
      <c r="E541" s="16">
        <f t="shared" si="63"/>
        <v>18</v>
      </c>
      <c r="F541" s="16" t="str">
        <f t="shared" si="65"/>
        <v>Mexique</v>
      </c>
      <c r="G541" s="16">
        <f t="shared" si="66"/>
        <v>0</v>
      </c>
      <c r="H541" s="16">
        <f t="shared" si="67"/>
        <v>1</v>
      </c>
      <c r="I541" s="16" t="str">
        <f t="shared" si="68"/>
        <v>HongrieMexique</v>
      </c>
      <c r="J541" s="109">
        <f t="shared" si="64"/>
        <v>14003</v>
      </c>
      <c r="K541" s="109">
        <f>IF($H541=2,$N541,Notice!$C$67)</f>
        <v>500</v>
      </c>
      <c r="L541" s="109">
        <f>IF($H541=2,0,Notice!$C$66)</f>
        <v>1000</v>
      </c>
      <c r="M541" s="110">
        <v>14003</v>
      </c>
      <c r="N541" s="110">
        <v>1000</v>
      </c>
    </row>
    <row r="542" spans="1:14">
      <c r="A542" s="16">
        <v>573</v>
      </c>
      <c r="B542" s="16">
        <f t="shared" si="61"/>
        <v>13</v>
      </c>
      <c r="C542" s="11" t="str">
        <f t="shared" si="62"/>
        <v>Inde</v>
      </c>
      <c r="D542" s="2">
        <f t="shared" si="62"/>
        <v>0</v>
      </c>
      <c r="E542" s="16">
        <f t="shared" si="63"/>
        <v>18</v>
      </c>
      <c r="F542" s="16" t="str">
        <f t="shared" si="65"/>
        <v>Mexique</v>
      </c>
      <c r="G542" s="16">
        <f t="shared" si="66"/>
        <v>0</v>
      </c>
      <c r="H542" s="16">
        <f t="shared" si="67"/>
        <v>0</v>
      </c>
      <c r="I542" s="16" t="str">
        <f t="shared" si="68"/>
        <v>IndeMexique</v>
      </c>
      <c r="J542" s="109">
        <f t="shared" si="64"/>
        <v>20449</v>
      </c>
      <c r="K542" s="109">
        <f>IF($H542=2,$N542,Notice!$C$67)</f>
        <v>500</v>
      </c>
      <c r="L542" s="109">
        <f>IF($H542=2,0,Notice!$C$66)</f>
        <v>1000</v>
      </c>
      <c r="M542" s="110">
        <v>20449</v>
      </c>
      <c r="N542" s="110">
        <v>10871.8447265625</v>
      </c>
    </row>
    <row r="543" spans="1:14">
      <c r="A543" s="16">
        <v>574</v>
      </c>
      <c r="B543" s="16">
        <f t="shared" si="61"/>
        <v>14</v>
      </c>
      <c r="C543" s="11" t="str">
        <f t="shared" si="62"/>
        <v>Indonésie</v>
      </c>
      <c r="D543" s="2">
        <f t="shared" si="62"/>
        <v>0</v>
      </c>
      <c r="E543" s="16">
        <f t="shared" si="63"/>
        <v>18</v>
      </c>
      <c r="F543" s="16" t="str">
        <f t="shared" si="65"/>
        <v>Mexique</v>
      </c>
      <c r="G543" s="16">
        <f t="shared" si="66"/>
        <v>0</v>
      </c>
      <c r="H543" s="16">
        <f t="shared" si="67"/>
        <v>0</v>
      </c>
      <c r="I543" s="16" t="str">
        <f t="shared" si="68"/>
        <v>IndonésieMexique</v>
      </c>
      <c r="J543" s="109">
        <f t="shared" si="64"/>
        <v>16210</v>
      </c>
      <c r="K543" s="109">
        <f>IF($H543=2,$N543,Notice!$C$67)</f>
        <v>500</v>
      </c>
      <c r="L543" s="109">
        <f>IF($H543=2,0,Notice!$C$66)</f>
        <v>1000</v>
      </c>
      <c r="M543" s="110">
        <v>16210</v>
      </c>
      <c r="N543" s="110">
        <v>1000</v>
      </c>
    </row>
    <row r="544" spans="1:14">
      <c r="A544" s="16">
        <v>575</v>
      </c>
      <c r="B544" s="16">
        <f t="shared" si="61"/>
        <v>15</v>
      </c>
      <c r="C544" s="11" t="str">
        <f t="shared" si="62"/>
        <v>Italie</v>
      </c>
      <c r="D544" s="2">
        <f t="shared" si="62"/>
        <v>1</v>
      </c>
      <c r="E544" s="16">
        <f t="shared" si="63"/>
        <v>18</v>
      </c>
      <c r="F544" s="16" t="str">
        <f t="shared" si="65"/>
        <v>Mexique</v>
      </c>
      <c r="G544" s="16">
        <f t="shared" si="66"/>
        <v>0</v>
      </c>
      <c r="H544" s="16">
        <f t="shared" si="67"/>
        <v>1</v>
      </c>
      <c r="I544" s="16" t="str">
        <f t="shared" si="68"/>
        <v>ItalieMexique</v>
      </c>
      <c r="J544" s="109">
        <f t="shared" si="64"/>
        <v>12061</v>
      </c>
      <c r="K544" s="109">
        <f>IF($H544=2,$N544,Notice!$C$67)</f>
        <v>500</v>
      </c>
      <c r="L544" s="109">
        <f>IF($H544=2,0,Notice!$C$66)</f>
        <v>1000</v>
      </c>
      <c r="M544" s="110">
        <v>12061</v>
      </c>
      <c r="N544" s="110">
        <v>1000</v>
      </c>
    </row>
    <row r="545" spans="1:14">
      <c r="A545" s="16">
        <v>576</v>
      </c>
      <c r="B545" s="16">
        <f t="shared" si="61"/>
        <v>16</v>
      </c>
      <c r="C545" s="11" t="str">
        <f t="shared" si="62"/>
        <v>Japon</v>
      </c>
      <c r="D545" s="2">
        <f t="shared" si="62"/>
        <v>0</v>
      </c>
      <c r="E545" s="16">
        <f t="shared" si="63"/>
        <v>18</v>
      </c>
      <c r="F545" s="16" t="str">
        <f t="shared" si="65"/>
        <v>Mexique</v>
      </c>
      <c r="G545" s="16">
        <f t="shared" si="66"/>
        <v>0</v>
      </c>
      <c r="H545" s="16">
        <f t="shared" si="67"/>
        <v>0</v>
      </c>
      <c r="I545" s="16" t="str">
        <f t="shared" si="68"/>
        <v>JaponMexique</v>
      </c>
      <c r="J545" s="109">
        <f t="shared" si="64"/>
        <v>11861</v>
      </c>
      <c r="K545" s="109">
        <f>IF($H545=2,$N545,Notice!$C$67)</f>
        <v>500</v>
      </c>
      <c r="L545" s="109">
        <f>IF($H545=2,0,Notice!$C$66)</f>
        <v>1000</v>
      </c>
      <c r="M545" s="110">
        <v>11861</v>
      </c>
      <c r="N545" s="110">
        <v>1000</v>
      </c>
    </row>
    <row r="546" spans="1:14">
      <c r="A546" s="16">
        <v>577</v>
      </c>
      <c r="B546" s="16">
        <f t="shared" si="61"/>
        <v>17</v>
      </c>
      <c r="C546" s="11" t="str">
        <f t="shared" si="62"/>
        <v>Maroc</v>
      </c>
      <c r="D546" s="2">
        <f t="shared" si="62"/>
        <v>0</v>
      </c>
      <c r="E546" s="16">
        <f t="shared" si="63"/>
        <v>18</v>
      </c>
      <c r="F546" s="16" t="str">
        <f t="shared" si="65"/>
        <v>Mexique</v>
      </c>
      <c r="G546" s="16">
        <f t="shared" si="66"/>
        <v>0</v>
      </c>
      <c r="H546" s="16">
        <f t="shared" si="67"/>
        <v>0</v>
      </c>
      <c r="I546" s="16" t="str">
        <f t="shared" si="68"/>
        <v>MarocMexique</v>
      </c>
      <c r="J546" s="109">
        <f t="shared" si="64"/>
        <v>10653</v>
      </c>
      <c r="K546" s="109">
        <f>IF($H546=2,$N546,Notice!$C$67)</f>
        <v>500</v>
      </c>
      <c r="L546" s="109">
        <f>IF($H546=2,0,Notice!$C$66)</f>
        <v>1000</v>
      </c>
      <c r="M546" s="110">
        <v>10653</v>
      </c>
      <c r="N546" s="110">
        <v>1000</v>
      </c>
    </row>
    <row r="547" spans="1:14">
      <c r="A547" s="16">
        <v>578</v>
      </c>
      <c r="B547" s="16">
        <f t="shared" si="61"/>
        <v>18</v>
      </c>
      <c r="C547" s="11" t="str">
        <f t="shared" si="62"/>
        <v>Mexique</v>
      </c>
      <c r="D547" s="2">
        <f t="shared" si="62"/>
        <v>0</v>
      </c>
      <c r="E547" s="16">
        <f t="shared" si="63"/>
        <v>18</v>
      </c>
      <c r="F547" s="16" t="str">
        <f t="shared" si="65"/>
        <v>Mexique</v>
      </c>
      <c r="G547" s="16">
        <f t="shared" si="66"/>
        <v>0</v>
      </c>
      <c r="H547" s="16">
        <f t="shared" si="67"/>
        <v>0</v>
      </c>
      <c r="I547" s="16" t="str">
        <f t="shared" si="68"/>
        <v>MexiqueMexique</v>
      </c>
      <c r="J547" s="109">
        <f t="shared" si="64"/>
        <v>0</v>
      </c>
      <c r="K547" s="109">
        <f>IF($H547=2,$N547,Notice!$C$67)</f>
        <v>500</v>
      </c>
      <c r="L547" s="109">
        <f>IF($H547=2,0,Notice!$C$66)</f>
        <v>1000</v>
      </c>
      <c r="M547" s="110">
        <v>0</v>
      </c>
      <c r="N547" s="110">
        <v>0</v>
      </c>
    </row>
    <row r="548" spans="1:14">
      <c r="A548" s="16">
        <v>579</v>
      </c>
      <c r="B548" s="16">
        <f t="shared" ref="B548:B611" si="69">B517</f>
        <v>19</v>
      </c>
      <c r="C548" s="11" t="str">
        <f t="shared" ref="C548:D611" si="70">LOOKUP($B548,$B$4:$B$34,C$4:C$34)</f>
        <v>Pologne</v>
      </c>
      <c r="D548" s="2">
        <f t="shared" si="70"/>
        <v>1</v>
      </c>
      <c r="E548" s="16">
        <f t="shared" ref="E548:E611" si="71">E517+1</f>
        <v>18</v>
      </c>
      <c r="F548" s="16" t="str">
        <f t="shared" si="65"/>
        <v>Mexique</v>
      </c>
      <c r="G548" s="16">
        <f t="shared" si="66"/>
        <v>0</v>
      </c>
      <c r="H548" s="16">
        <f t="shared" si="67"/>
        <v>1</v>
      </c>
      <c r="I548" s="16" t="str">
        <f t="shared" si="68"/>
        <v>PologneMexique</v>
      </c>
      <c r="J548" s="109">
        <f t="shared" si="64"/>
        <v>11813</v>
      </c>
      <c r="K548" s="109">
        <f>IF($H548=2,$N548,Notice!$C$67)</f>
        <v>500</v>
      </c>
      <c r="L548" s="109">
        <f>IF($H548=2,0,Notice!$C$66)</f>
        <v>1000</v>
      </c>
      <c r="M548" s="110">
        <v>11813</v>
      </c>
      <c r="N548" s="110">
        <v>1000</v>
      </c>
    </row>
    <row r="549" spans="1:14">
      <c r="A549" s="16">
        <v>580</v>
      </c>
      <c r="B549" s="16">
        <f t="shared" si="69"/>
        <v>20</v>
      </c>
      <c r="C549" s="11" t="str">
        <f t="shared" si="70"/>
        <v>Portugal</v>
      </c>
      <c r="D549" s="2">
        <f t="shared" si="70"/>
        <v>1</v>
      </c>
      <c r="E549" s="16">
        <f t="shared" si="71"/>
        <v>18</v>
      </c>
      <c r="F549" s="16" t="str">
        <f t="shared" si="65"/>
        <v>Mexique</v>
      </c>
      <c r="G549" s="16">
        <f t="shared" si="66"/>
        <v>0</v>
      </c>
      <c r="H549" s="16">
        <f t="shared" si="67"/>
        <v>1</v>
      </c>
      <c r="I549" s="16" t="str">
        <f t="shared" si="68"/>
        <v>PortugalMexique</v>
      </c>
      <c r="J549" s="109">
        <f t="shared" si="64"/>
        <v>9814</v>
      </c>
      <c r="K549" s="109">
        <f>IF($H549=2,$N549,Notice!$C$67)</f>
        <v>500</v>
      </c>
      <c r="L549" s="109">
        <f>IF($H549=2,0,Notice!$C$66)</f>
        <v>1000</v>
      </c>
      <c r="M549" s="110">
        <v>9814</v>
      </c>
      <c r="N549" s="110">
        <v>1000</v>
      </c>
    </row>
    <row r="550" spans="1:14">
      <c r="A550" s="16">
        <v>581</v>
      </c>
      <c r="B550" s="16">
        <f t="shared" si="69"/>
        <v>21</v>
      </c>
      <c r="C550" s="11" t="str">
        <f t="shared" si="70"/>
        <v>République tchèque</v>
      </c>
      <c r="D550" s="2">
        <f t="shared" si="70"/>
        <v>1</v>
      </c>
      <c r="E550" s="16">
        <f t="shared" si="71"/>
        <v>18</v>
      </c>
      <c r="F550" s="16" t="str">
        <f t="shared" si="65"/>
        <v>Mexique</v>
      </c>
      <c r="G550" s="16">
        <f t="shared" si="66"/>
        <v>0</v>
      </c>
      <c r="H550" s="16">
        <f t="shared" si="67"/>
        <v>1</v>
      </c>
      <c r="I550" s="16" t="str">
        <f t="shared" si="68"/>
        <v>République tchèqueMexique</v>
      </c>
      <c r="J550" s="109">
        <f t="shared" si="64"/>
        <v>10256</v>
      </c>
      <c r="K550" s="109">
        <f>IF($H550=2,$N550,Notice!$C$67)</f>
        <v>500</v>
      </c>
      <c r="L550" s="109">
        <f>IF($H550=2,0,Notice!$C$66)</f>
        <v>1000</v>
      </c>
      <c r="M550" s="110">
        <v>10256</v>
      </c>
      <c r="N550" s="110">
        <v>1000</v>
      </c>
    </row>
    <row r="551" spans="1:14">
      <c r="A551" s="16">
        <v>582</v>
      </c>
      <c r="B551" s="16">
        <f t="shared" si="69"/>
        <v>22</v>
      </c>
      <c r="C551" s="11" t="str">
        <f t="shared" si="70"/>
        <v>Royaume-Uni</v>
      </c>
      <c r="D551" s="2">
        <f t="shared" si="70"/>
        <v>1</v>
      </c>
      <c r="E551" s="16">
        <f t="shared" si="71"/>
        <v>18</v>
      </c>
      <c r="F551" s="16" t="str">
        <f t="shared" si="65"/>
        <v>Mexique</v>
      </c>
      <c r="G551" s="16">
        <f t="shared" si="66"/>
        <v>0</v>
      </c>
      <c r="H551" s="16">
        <f t="shared" si="67"/>
        <v>1</v>
      </c>
      <c r="I551" s="16" t="str">
        <f t="shared" si="68"/>
        <v>Royaume-UniMexique</v>
      </c>
      <c r="J551" s="109">
        <f t="shared" si="64"/>
        <v>9784</v>
      </c>
      <c r="K551" s="109">
        <f>IF($H551=2,$N551,Notice!$C$67)</f>
        <v>500</v>
      </c>
      <c r="L551" s="109">
        <f>IF($H551=2,0,Notice!$C$66)</f>
        <v>1000</v>
      </c>
      <c r="M551" s="110">
        <v>9784</v>
      </c>
      <c r="N551" s="110">
        <v>1000</v>
      </c>
    </row>
    <row r="552" spans="1:14">
      <c r="A552" s="16">
        <v>584</v>
      </c>
      <c r="B552" s="16">
        <f t="shared" si="69"/>
        <v>23</v>
      </c>
      <c r="C552" s="11" t="str">
        <f t="shared" si="70"/>
        <v>Slovaquie</v>
      </c>
      <c r="D552" s="2">
        <f t="shared" si="70"/>
        <v>1</v>
      </c>
      <c r="E552" s="16">
        <f t="shared" si="71"/>
        <v>18</v>
      </c>
      <c r="F552" s="16" t="str">
        <f t="shared" si="65"/>
        <v>Mexique</v>
      </c>
      <c r="G552" s="16">
        <f t="shared" si="66"/>
        <v>0</v>
      </c>
      <c r="H552" s="16">
        <f t="shared" si="67"/>
        <v>1</v>
      </c>
      <c r="I552" s="16" t="str">
        <f t="shared" si="68"/>
        <v>SlovaquieMexique</v>
      </c>
      <c r="J552" s="109">
        <f t="shared" si="64"/>
        <v>14003</v>
      </c>
      <c r="K552" s="109">
        <f>IF($H552=2,$N552,Notice!$C$67)</f>
        <v>500</v>
      </c>
      <c r="L552" s="109">
        <f>IF($H552=2,0,Notice!$C$66)</f>
        <v>1000</v>
      </c>
      <c r="M552" s="110">
        <v>14003</v>
      </c>
      <c r="N552" s="110">
        <v>1000</v>
      </c>
    </row>
    <row r="553" spans="1:14">
      <c r="A553" s="16">
        <v>585</v>
      </c>
      <c r="B553" s="16">
        <f t="shared" si="69"/>
        <v>24</v>
      </c>
      <c r="C553" s="11" t="str">
        <f t="shared" si="70"/>
        <v>Slovénie</v>
      </c>
      <c r="D553" s="2">
        <f t="shared" si="70"/>
        <v>1</v>
      </c>
      <c r="E553" s="16">
        <f t="shared" si="71"/>
        <v>18</v>
      </c>
      <c r="F553" s="16" t="str">
        <f t="shared" si="65"/>
        <v>Mexique</v>
      </c>
      <c r="G553" s="16">
        <f t="shared" si="66"/>
        <v>0</v>
      </c>
      <c r="H553" s="16">
        <f t="shared" si="67"/>
        <v>1</v>
      </c>
      <c r="I553" s="16" t="str">
        <f t="shared" si="68"/>
        <v>SlovénieMexique</v>
      </c>
      <c r="J553" s="109">
        <f t="shared" si="64"/>
        <v>14003</v>
      </c>
      <c r="K553" s="109">
        <f>IF($H553=2,$N553,Notice!$C$67)</f>
        <v>500</v>
      </c>
      <c r="L553" s="109">
        <f>IF($H553=2,0,Notice!$C$66)</f>
        <v>1000</v>
      </c>
      <c r="M553" s="110">
        <v>14003</v>
      </c>
      <c r="N553" s="110">
        <v>1000</v>
      </c>
    </row>
    <row r="554" spans="1:14">
      <c r="A554" s="16">
        <v>586</v>
      </c>
      <c r="B554" s="16">
        <f t="shared" si="69"/>
        <v>25</v>
      </c>
      <c r="C554" s="11" t="str">
        <f t="shared" si="70"/>
        <v>Turquie</v>
      </c>
      <c r="D554" s="2">
        <f t="shared" si="70"/>
        <v>0</v>
      </c>
      <c r="E554" s="16">
        <f t="shared" si="71"/>
        <v>18</v>
      </c>
      <c r="F554" s="16" t="str">
        <f t="shared" si="65"/>
        <v>Mexique</v>
      </c>
      <c r="G554" s="16">
        <f t="shared" si="66"/>
        <v>0</v>
      </c>
      <c r="H554" s="16">
        <f t="shared" si="67"/>
        <v>0</v>
      </c>
      <c r="I554" s="16" t="str">
        <f t="shared" si="68"/>
        <v>TurquieMexique</v>
      </c>
      <c r="J554" s="109">
        <f t="shared" si="64"/>
        <v>13917</v>
      </c>
      <c r="K554" s="109">
        <f>IF($H554=2,$N554,Notice!$C$67)</f>
        <v>500</v>
      </c>
      <c r="L554" s="109">
        <f>IF($H554=2,0,Notice!$C$66)</f>
        <v>1000</v>
      </c>
      <c r="M554" s="110">
        <v>13917</v>
      </c>
      <c r="N554" s="110">
        <v>4855.68994140625</v>
      </c>
    </row>
    <row r="555" spans="1:14">
      <c r="A555" s="16">
        <v>587</v>
      </c>
      <c r="B555" s="16">
        <f t="shared" si="69"/>
        <v>26</v>
      </c>
      <c r="C555" s="11" t="str">
        <f t="shared" si="70"/>
        <v>Vietnam</v>
      </c>
      <c r="D555" s="2">
        <f t="shared" si="70"/>
        <v>0</v>
      </c>
      <c r="E555" s="16">
        <f t="shared" si="71"/>
        <v>18</v>
      </c>
      <c r="F555" s="16" t="str">
        <f t="shared" si="65"/>
        <v>Mexique</v>
      </c>
      <c r="G555" s="16">
        <f t="shared" si="66"/>
        <v>0</v>
      </c>
      <c r="H555" s="16">
        <f t="shared" si="67"/>
        <v>0</v>
      </c>
      <c r="I555" s="16" t="str">
        <f t="shared" si="68"/>
        <v>VietnamMexique</v>
      </c>
      <c r="J555" s="109">
        <f t="shared" si="64"/>
        <v>15123</v>
      </c>
      <c r="K555" s="109">
        <f>IF($H555=2,$N555,Notice!$C$67)</f>
        <v>500</v>
      </c>
      <c r="L555" s="109">
        <f>IF($H555=2,0,Notice!$C$66)</f>
        <v>1000</v>
      </c>
      <c r="M555" s="110">
        <v>15123</v>
      </c>
      <c r="N555" s="110">
        <v>14054.3564453125</v>
      </c>
    </row>
    <row r="556" spans="1:14">
      <c r="A556" s="16">
        <v>588</v>
      </c>
      <c r="B556" s="16">
        <f t="shared" si="69"/>
        <v>28</v>
      </c>
      <c r="C556" s="11" t="str">
        <f t="shared" si="70"/>
        <v>Autres pays d’Europe</v>
      </c>
      <c r="D556" s="2">
        <f t="shared" si="70"/>
        <v>1</v>
      </c>
      <c r="E556" s="16">
        <f t="shared" si="71"/>
        <v>18</v>
      </c>
      <c r="F556" s="16" t="str">
        <f t="shared" si="65"/>
        <v>Mexique</v>
      </c>
      <c r="G556" s="16">
        <f t="shared" si="66"/>
        <v>0</v>
      </c>
      <c r="H556" s="16">
        <f t="shared" si="67"/>
        <v>1</v>
      </c>
      <c r="I556" s="16" t="str">
        <f t="shared" si="68"/>
        <v>Autres pays d’EuropeMexique</v>
      </c>
      <c r="J556" s="109">
        <f t="shared" si="64"/>
        <v>11813</v>
      </c>
      <c r="K556" s="109">
        <f>IF($H556=2,$N556,Notice!$C$67)</f>
        <v>500</v>
      </c>
      <c r="L556" s="109">
        <f>IF($H556=2,0,Notice!$C$66)</f>
        <v>1000</v>
      </c>
      <c r="M556" s="110">
        <v>11813</v>
      </c>
      <c r="N556" s="110">
        <v>1000</v>
      </c>
    </row>
    <row r="557" spans="1:14">
      <c r="A557" s="16">
        <v>589</v>
      </c>
      <c r="B557" s="16">
        <f t="shared" si="69"/>
        <v>29</v>
      </c>
      <c r="C557" s="11" t="str">
        <f t="shared" si="70"/>
        <v>Amérique du Nord</v>
      </c>
      <c r="D557" s="2">
        <f t="shared" si="70"/>
        <v>0</v>
      </c>
      <c r="E557" s="16">
        <f t="shared" si="71"/>
        <v>18</v>
      </c>
      <c r="F557" s="16" t="str">
        <f t="shared" si="65"/>
        <v>Mexique</v>
      </c>
      <c r="G557" s="16">
        <f t="shared" si="66"/>
        <v>0</v>
      </c>
      <c r="H557" s="16">
        <f t="shared" si="67"/>
        <v>0</v>
      </c>
      <c r="I557" s="16" t="str">
        <f t="shared" si="68"/>
        <v>Amérique du NordMexique</v>
      </c>
      <c r="J557" s="109">
        <f t="shared" si="64"/>
        <v>2759</v>
      </c>
      <c r="K557" s="109">
        <f>IF($H557=2,$N557,Notice!$C$67)</f>
        <v>500</v>
      </c>
      <c r="L557" s="109">
        <f>IF($H557=2,0,Notice!$C$66)</f>
        <v>1000</v>
      </c>
      <c r="M557" s="110">
        <v>2759</v>
      </c>
      <c r="N557" s="110">
        <v>2224.969970703125</v>
      </c>
    </row>
    <row r="558" spans="1:14">
      <c r="A558" s="16">
        <v>590</v>
      </c>
      <c r="B558" s="16">
        <f t="shared" si="69"/>
        <v>30</v>
      </c>
      <c r="C558" s="11" t="str">
        <f t="shared" si="70"/>
        <v>Amérique du Sud</v>
      </c>
      <c r="D558" s="2">
        <f t="shared" si="70"/>
        <v>0</v>
      </c>
      <c r="E558" s="16">
        <f t="shared" si="71"/>
        <v>18</v>
      </c>
      <c r="F558" s="16" t="str">
        <f t="shared" si="65"/>
        <v>Mexique</v>
      </c>
      <c r="G558" s="16">
        <f t="shared" si="66"/>
        <v>0</v>
      </c>
      <c r="H558" s="16">
        <f t="shared" si="67"/>
        <v>0</v>
      </c>
      <c r="I558" s="16" t="str">
        <f t="shared" si="68"/>
        <v>Amérique du SudMexique</v>
      </c>
      <c r="J558" s="109">
        <f t="shared" si="64"/>
        <v>11037</v>
      </c>
      <c r="K558" s="109">
        <f>IF($H558=2,$N558,Notice!$C$67)</f>
        <v>500</v>
      </c>
      <c r="L558" s="109">
        <f>IF($H558=2,0,Notice!$C$66)</f>
        <v>1000</v>
      </c>
      <c r="M558" s="110">
        <v>11037</v>
      </c>
      <c r="N558" s="110">
        <v>1000</v>
      </c>
    </row>
    <row r="559" spans="1:14">
      <c r="A559" s="16">
        <v>592</v>
      </c>
      <c r="B559" s="16">
        <f t="shared" si="69"/>
        <v>31</v>
      </c>
      <c r="C559" s="11" t="str">
        <f t="shared" si="70"/>
        <v>CC du Golfe</v>
      </c>
      <c r="D559" s="2">
        <f t="shared" si="70"/>
        <v>0</v>
      </c>
      <c r="E559" s="16">
        <f t="shared" si="71"/>
        <v>18</v>
      </c>
      <c r="F559" s="16" t="str">
        <f t="shared" si="65"/>
        <v>Mexique</v>
      </c>
      <c r="G559" s="16">
        <f t="shared" si="66"/>
        <v>0</v>
      </c>
      <c r="H559" s="16">
        <f t="shared" si="67"/>
        <v>0</v>
      </c>
      <c r="I559" s="16" t="str">
        <f t="shared" si="68"/>
        <v>CC du GolfeMexique</v>
      </c>
      <c r="J559" s="109">
        <f t="shared" si="64"/>
        <v>16593</v>
      </c>
      <c r="K559" s="109">
        <f>IF($H559=2,$N559,Notice!$C$67)</f>
        <v>500</v>
      </c>
      <c r="L559" s="109">
        <f>IF($H559=2,0,Notice!$C$66)</f>
        <v>1000</v>
      </c>
      <c r="M559" s="110">
        <v>16593</v>
      </c>
      <c r="N559" s="110">
        <v>1000</v>
      </c>
    </row>
    <row r="560" spans="1:14">
      <c r="A560" s="16">
        <v>594</v>
      </c>
      <c r="B560" s="16">
        <f t="shared" si="69"/>
        <v>32</v>
      </c>
      <c r="C560" s="11" t="str">
        <f t="shared" si="70"/>
        <v>Autre</v>
      </c>
      <c r="D560" s="2">
        <f t="shared" si="70"/>
        <v>0</v>
      </c>
      <c r="E560" s="16">
        <f t="shared" si="71"/>
        <v>18</v>
      </c>
      <c r="F560" s="16" t="str">
        <f t="shared" si="65"/>
        <v>Mexique</v>
      </c>
      <c r="G560" s="16">
        <f t="shared" si="66"/>
        <v>0</v>
      </c>
      <c r="H560" s="16">
        <f t="shared" si="67"/>
        <v>0</v>
      </c>
      <c r="I560" s="16" t="str">
        <f t="shared" si="68"/>
        <v>AutreMexique</v>
      </c>
      <c r="J560" s="109">
        <f t="shared" si="64"/>
        <v>24000</v>
      </c>
      <c r="K560" s="109">
        <f>IF($H560=2,$N560,Notice!$C$67)</f>
        <v>500</v>
      </c>
      <c r="L560" s="109">
        <f>IF($H560=2,0,Notice!$C$66)</f>
        <v>1000</v>
      </c>
      <c r="M560" s="110">
        <v>24000</v>
      </c>
      <c r="N560" s="110">
        <v>1000</v>
      </c>
    </row>
    <row r="561" spans="1:14">
      <c r="A561" s="16">
        <v>595</v>
      </c>
      <c r="B561" s="16">
        <f t="shared" si="69"/>
        <v>33</v>
      </c>
      <c r="C561" s="11" t="str">
        <f t="shared" si="70"/>
        <v>Autres pays d’Amérique</v>
      </c>
      <c r="D561" s="2">
        <f t="shared" si="70"/>
        <v>0</v>
      </c>
      <c r="E561" s="16">
        <f t="shared" si="71"/>
        <v>18</v>
      </c>
      <c r="F561" s="16" t="str">
        <f t="shared" si="65"/>
        <v>Mexique</v>
      </c>
      <c r="G561" s="16">
        <f t="shared" si="66"/>
        <v>0</v>
      </c>
      <c r="H561" s="16">
        <f t="shared" si="67"/>
        <v>0</v>
      </c>
      <c r="I561" s="16" t="str">
        <f t="shared" si="68"/>
        <v>Autres pays d’AmériqueMexique</v>
      </c>
      <c r="J561" s="109">
        <f t="shared" si="64"/>
        <v>2863</v>
      </c>
      <c r="K561" s="109">
        <f>IF($H561=2,$N561,Notice!$C$67)</f>
        <v>500</v>
      </c>
      <c r="L561" s="109">
        <f>IF($H561=2,0,Notice!$C$66)</f>
        <v>1000</v>
      </c>
      <c r="M561" s="110">
        <v>2863</v>
      </c>
      <c r="N561" s="110">
        <v>3726.08154296875</v>
      </c>
    </row>
    <row r="562" spans="1:14">
      <c r="A562" s="16">
        <v>596</v>
      </c>
      <c r="B562" s="16">
        <f t="shared" si="69"/>
        <v>1</v>
      </c>
      <c r="C562" s="11" t="str">
        <f t="shared" si="70"/>
        <v>Allemagne</v>
      </c>
      <c r="D562" s="2">
        <f t="shared" si="70"/>
        <v>1</v>
      </c>
      <c r="E562" s="16">
        <f t="shared" si="71"/>
        <v>19</v>
      </c>
      <c r="F562" s="16" t="str">
        <f t="shared" si="65"/>
        <v>Pologne</v>
      </c>
      <c r="G562" s="16">
        <f t="shared" si="66"/>
        <v>1</v>
      </c>
      <c r="H562" s="16">
        <f t="shared" si="67"/>
        <v>2</v>
      </c>
      <c r="I562" s="16" t="str">
        <f t="shared" si="68"/>
        <v>AllemagnePologne</v>
      </c>
      <c r="J562" s="109">
        <f t="shared" si="64"/>
        <v>0</v>
      </c>
      <c r="K562" s="109">
        <f>IF($H562=2,$N562,Notice!$C$67)</f>
        <v>723.5111083984375</v>
      </c>
      <c r="L562" s="109">
        <f>IF($H562=2,0,Notice!$C$66)</f>
        <v>0</v>
      </c>
      <c r="M562" s="110">
        <v>1166</v>
      </c>
      <c r="N562" s="110">
        <v>723.5111083984375</v>
      </c>
    </row>
    <row r="563" spans="1:14">
      <c r="A563" s="16">
        <v>597</v>
      </c>
      <c r="B563" s="16">
        <f t="shared" si="69"/>
        <v>2</v>
      </c>
      <c r="C563" s="11" t="str">
        <f t="shared" si="70"/>
        <v>Autriche</v>
      </c>
      <c r="D563" s="2">
        <f t="shared" si="70"/>
        <v>1</v>
      </c>
      <c r="E563" s="16">
        <f t="shared" si="71"/>
        <v>19</v>
      </c>
      <c r="F563" s="16" t="str">
        <f t="shared" si="65"/>
        <v>Pologne</v>
      </c>
      <c r="G563" s="16">
        <f t="shared" si="66"/>
        <v>1</v>
      </c>
      <c r="H563" s="16">
        <f t="shared" si="67"/>
        <v>2</v>
      </c>
      <c r="I563" s="16" t="str">
        <f t="shared" si="68"/>
        <v>AutrichePologne</v>
      </c>
      <c r="J563" s="109">
        <f t="shared" si="64"/>
        <v>0</v>
      </c>
      <c r="K563" s="109">
        <f>IF($H563=2,$N563,Notice!$C$67)</f>
        <v>923.17919921875</v>
      </c>
      <c r="L563" s="109">
        <f>IF($H563=2,0,Notice!$C$66)</f>
        <v>0</v>
      </c>
      <c r="M563" s="110">
        <v>7094</v>
      </c>
      <c r="N563" s="110">
        <v>923.17919921875</v>
      </c>
    </row>
    <row r="564" spans="1:14">
      <c r="A564" s="16">
        <v>598</v>
      </c>
      <c r="B564" s="16">
        <f t="shared" si="69"/>
        <v>3</v>
      </c>
      <c r="C564" s="11" t="str">
        <f t="shared" si="70"/>
        <v>Belgique</v>
      </c>
      <c r="D564" s="2">
        <f t="shared" si="70"/>
        <v>1</v>
      </c>
      <c r="E564" s="16">
        <f t="shared" si="71"/>
        <v>19</v>
      </c>
      <c r="F564" s="16" t="str">
        <f t="shared" si="65"/>
        <v>Pologne</v>
      </c>
      <c r="G564" s="16">
        <f t="shared" si="66"/>
        <v>1</v>
      </c>
      <c r="H564" s="16">
        <f t="shared" si="67"/>
        <v>2</v>
      </c>
      <c r="I564" s="16" t="str">
        <f t="shared" si="68"/>
        <v>BelgiquePologne</v>
      </c>
      <c r="J564" s="109">
        <f t="shared" si="64"/>
        <v>0</v>
      </c>
      <c r="K564" s="109">
        <f>IF($H564=2,$N564,Notice!$C$67)</f>
        <v>1162.3079833984375</v>
      </c>
      <c r="L564" s="109">
        <f>IF($H564=2,0,Notice!$C$66)</f>
        <v>0</v>
      </c>
      <c r="M564" s="110">
        <v>1544</v>
      </c>
      <c r="N564" s="110">
        <v>1162.3079833984375</v>
      </c>
    </row>
    <row r="565" spans="1:14">
      <c r="A565" s="16">
        <v>599</v>
      </c>
      <c r="B565" s="16">
        <f t="shared" si="69"/>
        <v>4</v>
      </c>
      <c r="C565" s="11" t="str">
        <f t="shared" si="70"/>
        <v>Brésil</v>
      </c>
      <c r="D565" s="2">
        <f t="shared" si="70"/>
        <v>0</v>
      </c>
      <c r="E565" s="16">
        <f t="shared" si="71"/>
        <v>19</v>
      </c>
      <c r="F565" s="16" t="str">
        <f t="shared" si="65"/>
        <v>Pologne</v>
      </c>
      <c r="G565" s="16">
        <f t="shared" si="66"/>
        <v>1</v>
      </c>
      <c r="H565" s="16">
        <f t="shared" si="67"/>
        <v>1</v>
      </c>
      <c r="I565" s="16" t="str">
        <f t="shared" si="68"/>
        <v>BrésilPologne</v>
      </c>
      <c r="J565" s="109">
        <f t="shared" si="64"/>
        <v>11909</v>
      </c>
      <c r="K565" s="109">
        <f>IF($H565=2,$N565,Notice!$C$67)</f>
        <v>500</v>
      </c>
      <c r="L565" s="109">
        <f>IF($H565=2,0,Notice!$C$66)</f>
        <v>1000</v>
      </c>
      <c r="M565" s="110">
        <v>11909</v>
      </c>
      <c r="N565" s="110">
        <v>1000</v>
      </c>
    </row>
    <row r="566" spans="1:14">
      <c r="A566" s="16">
        <v>600</v>
      </c>
      <c r="B566" s="16">
        <f t="shared" si="69"/>
        <v>5</v>
      </c>
      <c r="C566" s="11" t="str">
        <f t="shared" si="70"/>
        <v>Chine</v>
      </c>
      <c r="D566" s="2">
        <f t="shared" si="70"/>
        <v>0</v>
      </c>
      <c r="E566" s="16">
        <f t="shared" si="71"/>
        <v>19</v>
      </c>
      <c r="F566" s="16" t="str">
        <f t="shared" si="65"/>
        <v>Pologne</v>
      </c>
      <c r="G566" s="16">
        <f t="shared" si="66"/>
        <v>1</v>
      </c>
      <c r="H566" s="16">
        <f t="shared" si="67"/>
        <v>1</v>
      </c>
      <c r="I566" s="16" t="str">
        <f t="shared" si="68"/>
        <v>ChinePologne</v>
      </c>
      <c r="J566" s="109">
        <f t="shared" si="64"/>
        <v>21544</v>
      </c>
      <c r="K566" s="109">
        <f>IF($H566=2,$N566,Notice!$C$67)</f>
        <v>500</v>
      </c>
      <c r="L566" s="109">
        <f>IF($H566=2,0,Notice!$C$66)</f>
        <v>1000</v>
      </c>
      <c r="M566" s="110">
        <v>21544</v>
      </c>
      <c r="N566" s="110">
        <v>1000</v>
      </c>
    </row>
    <row r="567" spans="1:14">
      <c r="A567" s="16">
        <v>601</v>
      </c>
      <c r="B567" s="16">
        <f t="shared" si="69"/>
        <v>6</v>
      </c>
      <c r="C567" s="11" t="str">
        <f t="shared" si="70"/>
        <v>Corée du Sud</v>
      </c>
      <c r="D567" s="2">
        <f t="shared" si="70"/>
        <v>0</v>
      </c>
      <c r="E567" s="16">
        <f t="shared" si="71"/>
        <v>19</v>
      </c>
      <c r="F567" s="16" t="str">
        <f t="shared" si="65"/>
        <v>Pologne</v>
      </c>
      <c r="G567" s="16">
        <f t="shared" si="66"/>
        <v>1</v>
      </c>
      <c r="H567" s="16">
        <f t="shared" si="67"/>
        <v>1</v>
      </c>
      <c r="I567" s="16" t="str">
        <f t="shared" si="68"/>
        <v>Corée du SudPologne</v>
      </c>
      <c r="J567" s="109">
        <f t="shared" si="64"/>
        <v>22131</v>
      </c>
      <c r="K567" s="109">
        <f>IF($H567=2,$N567,Notice!$C$67)</f>
        <v>500</v>
      </c>
      <c r="L567" s="109">
        <f>IF($H567=2,0,Notice!$C$66)</f>
        <v>1000</v>
      </c>
      <c r="M567" s="110">
        <v>22131</v>
      </c>
      <c r="N567" s="110">
        <v>1000</v>
      </c>
    </row>
    <row r="568" spans="1:14">
      <c r="A568" s="16">
        <v>602</v>
      </c>
      <c r="B568" s="16">
        <f t="shared" si="69"/>
        <v>7</v>
      </c>
      <c r="C568" s="11" t="str">
        <f t="shared" si="70"/>
        <v>Espagne</v>
      </c>
      <c r="D568" s="2">
        <f t="shared" si="70"/>
        <v>1</v>
      </c>
      <c r="E568" s="16">
        <f t="shared" si="71"/>
        <v>19</v>
      </c>
      <c r="F568" s="16" t="str">
        <f t="shared" si="65"/>
        <v>Pologne</v>
      </c>
      <c r="G568" s="16">
        <f t="shared" si="66"/>
        <v>1</v>
      </c>
      <c r="H568" s="16">
        <f t="shared" si="67"/>
        <v>2</v>
      </c>
      <c r="I568" s="16" t="str">
        <f t="shared" si="68"/>
        <v>EspagnePologne</v>
      </c>
      <c r="J568" s="109">
        <f t="shared" si="64"/>
        <v>0</v>
      </c>
      <c r="K568" s="109">
        <f>IF($H568=2,$N568,Notice!$C$67)</f>
        <v>2940.968017578125</v>
      </c>
      <c r="L568" s="109">
        <f>IF($H568=2,0,Notice!$C$66)</f>
        <v>0</v>
      </c>
      <c r="M568" s="110">
        <v>3892</v>
      </c>
      <c r="N568" s="110">
        <v>2940.968017578125</v>
      </c>
    </row>
    <row r="569" spans="1:14">
      <c r="A569" s="16">
        <v>603</v>
      </c>
      <c r="B569" s="16">
        <f t="shared" si="69"/>
        <v>8</v>
      </c>
      <c r="C569" s="11" t="str">
        <f t="shared" si="70"/>
        <v>États-Unis</v>
      </c>
      <c r="D569" s="2">
        <f t="shared" si="70"/>
        <v>0</v>
      </c>
      <c r="E569" s="16">
        <f t="shared" si="71"/>
        <v>19</v>
      </c>
      <c r="F569" s="16" t="str">
        <f t="shared" si="65"/>
        <v>Pologne</v>
      </c>
      <c r="G569" s="16">
        <f t="shared" si="66"/>
        <v>1</v>
      </c>
      <c r="H569" s="16">
        <f t="shared" si="67"/>
        <v>1</v>
      </c>
      <c r="I569" s="16" t="str">
        <f t="shared" si="68"/>
        <v>États-UnisPologne</v>
      </c>
      <c r="J569" s="109">
        <f t="shared" si="64"/>
        <v>9144</v>
      </c>
      <c r="K569" s="109">
        <f>IF($H569=2,$N569,Notice!$C$67)</f>
        <v>500</v>
      </c>
      <c r="L569" s="109">
        <f>IF($H569=2,0,Notice!$C$66)</f>
        <v>1000</v>
      </c>
      <c r="M569" s="110">
        <v>9144</v>
      </c>
      <c r="N569" s="110">
        <v>1000</v>
      </c>
    </row>
    <row r="570" spans="1:14">
      <c r="A570" s="16">
        <v>604</v>
      </c>
      <c r="B570" s="16">
        <f t="shared" si="69"/>
        <v>9</v>
      </c>
      <c r="C570" s="11" t="str">
        <f t="shared" si="70"/>
        <v>Finlande</v>
      </c>
      <c r="D570" s="2">
        <f t="shared" si="70"/>
        <v>1</v>
      </c>
      <c r="E570" s="16">
        <f t="shared" si="71"/>
        <v>19</v>
      </c>
      <c r="F570" s="16" t="str">
        <f t="shared" si="65"/>
        <v>Pologne</v>
      </c>
      <c r="G570" s="16">
        <f t="shared" si="66"/>
        <v>1</v>
      </c>
      <c r="H570" s="16">
        <f t="shared" si="67"/>
        <v>2</v>
      </c>
      <c r="I570" s="16" t="str">
        <f t="shared" si="68"/>
        <v>FinlandePologne</v>
      </c>
      <c r="J570" s="109">
        <f t="shared" si="64"/>
        <v>0</v>
      </c>
      <c r="K570" s="109">
        <f>IF($H570=2,$N570,Notice!$C$67)</f>
        <v>1634.250244140625</v>
      </c>
      <c r="L570" s="109">
        <f>IF($H570=2,0,Notice!$C$66)</f>
        <v>0</v>
      </c>
      <c r="M570" s="110">
        <v>554</v>
      </c>
      <c r="N570" s="110">
        <v>1634.250244140625</v>
      </c>
    </row>
    <row r="571" spans="1:14">
      <c r="A571" s="16">
        <v>605</v>
      </c>
      <c r="B571" s="16">
        <f t="shared" si="69"/>
        <v>11</v>
      </c>
      <c r="C571" s="11" t="str">
        <f t="shared" si="70"/>
        <v>France</v>
      </c>
      <c r="D571" s="2">
        <f t="shared" si="70"/>
        <v>1</v>
      </c>
      <c r="E571" s="16">
        <f t="shared" si="71"/>
        <v>19</v>
      </c>
      <c r="F571" s="16" t="str">
        <f t="shared" si="65"/>
        <v>Pologne</v>
      </c>
      <c r="G571" s="16">
        <f t="shared" si="66"/>
        <v>1</v>
      </c>
      <c r="H571" s="16">
        <f t="shared" si="67"/>
        <v>2</v>
      </c>
      <c r="I571" s="16" t="str">
        <f t="shared" si="68"/>
        <v>FrancePologne</v>
      </c>
      <c r="J571" s="109">
        <f t="shared" si="64"/>
        <v>0</v>
      </c>
      <c r="K571" s="109">
        <f>IF($H571=2,$N571,Notice!$C$67)</f>
        <v>1746.1981201171875</v>
      </c>
      <c r="L571" s="109">
        <f>IF($H571=2,0,Notice!$C$66)</f>
        <v>0</v>
      </c>
      <c r="M571" s="110">
        <v>5014</v>
      </c>
      <c r="N571" s="110">
        <v>1746.1981201171875</v>
      </c>
    </row>
    <row r="572" spans="1:14">
      <c r="A572" s="16">
        <v>606</v>
      </c>
      <c r="B572" s="16">
        <f t="shared" si="69"/>
        <v>12</v>
      </c>
      <c r="C572" s="11" t="str">
        <f t="shared" si="70"/>
        <v>Hongrie</v>
      </c>
      <c r="D572" s="2">
        <f t="shared" si="70"/>
        <v>1</v>
      </c>
      <c r="E572" s="16">
        <f t="shared" si="71"/>
        <v>19</v>
      </c>
      <c r="F572" s="16" t="str">
        <f t="shared" si="65"/>
        <v>Pologne</v>
      </c>
      <c r="G572" s="16">
        <f t="shared" si="66"/>
        <v>1</v>
      </c>
      <c r="H572" s="16">
        <f t="shared" si="67"/>
        <v>2</v>
      </c>
      <c r="I572" s="16" t="str">
        <f t="shared" si="68"/>
        <v>HongriePologne</v>
      </c>
      <c r="J572" s="109">
        <f t="shared" si="64"/>
        <v>0</v>
      </c>
      <c r="K572" s="109">
        <f>IF($H572=2,$N572,Notice!$C$67)</f>
        <v>897.80535888671875</v>
      </c>
      <c r="L572" s="109">
        <f>IF($H572=2,0,Notice!$C$66)</f>
        <v>0</v>
      </c>
      <c r="M572" s="110">
        <v>7094</v>
      </c>
      <c r="N572" s="110">
        <v>897.80535888671875</v>
      </c>
    </row>
    <row r="573" spans="1:14">
      <c r="A573" s="16">
        <v>607</v>
      </c>
      <c r="B573" s="16">
        <f t="shared" si="69"/>
        <v>13</v>
      </c>
      <c r="C573" s="11" t="str">
        <f t="shared" si="70"/>
        <v>Inde</v>
      </c>
      <c r="D573" s="2">
        <f t="shared" si="70"/>
        <v>0</v>
      </c>
      <c r="E573" s="16">
        <f t="shared" si="71"/>
        <v>19</v>
      </c>
      <c r="F573" s="16" t="str">
        <f t="shared" si="65"/>
        <v>Pologne</v>
      </c>
      <c r="G573" s="16">
        <f t="shared" si="66"/>
        <v>1</v>
      </c>
      <c r="H573" s="16">
        <f t="shared" si="67"/>
        <v>1</v>
      </c>
      <c r="I573" s="16" t="str">
        <f t="shared" si="68"/>
        <v>IndePologne</v>
      </c>
      <c r="J573" s="109">
        <f t="shared" si="64"/>
        <v>13689</v>
      </c>
      <c r="K573" s="109">
        <f>IF($H573=2,$N573,Notice!$C$67)</f>
        <v>500</v>
      </c>
      <c r="L573" s="109">
        <f>IF($H573=2,0,Notice!$C$66)</f>
        <v>1000</v>
      </c>
      <c r="M573" s="110">
        <v>13689</v>
      </c>
      <c r="N573" s="110">
        <v>1000</v>
      </c>
    </row>
    <row r="574" spans="1:14">
      <c r="A574" s="16">
        <v>608</v>
      </c>
      <c r="B574" s="16">
        <f t="shared" si="69"/>
        <v>14</v>
      </c>
      <c r="C574" s="11" t="str">
        <f t="shared" si="70"/>
        <v>Indonésie</v>
      </c>
      <c r="D574" s="2">
        <f t="shared" si="70"/>
        <v>0</v>
      </c>
      <c r="E574" s="16">
        <f t="shared" si="71"/>
        <v>19</v>
      </c>
      <c r="F574" s="16" t="str">
        <f t="shared" si="65"/>
        <v>Pologne</v>
      </c>
      <c r="G574" s="16">
        <f t="shared" si="66"/>
        <v>1</v>
      </c>
      <c r="H574" s="16">
        <f t="shared" si="67"/>
        <v>1</v>
      </c>
      <c r="I574" s="16" t="str">
        <f t="shared" si="68"/>
        <v>IndonésiePologne</v>
      </c>
      <c r="J574" s="109">
        <f t="shared" si="64"/>
        <v>17948</v>
      </c>
      <c r="K574" s="109">
        <f>IF($H574=2,$N574,Notice!$C$67)</f>
        <v>500</v>
      </c>
      <c r="L574" s="109">
        <f>IF($H574=2,0,Notice!$C$66)</f>
        <v>1000</v>
      </c>
      <c r="M574" s="110">
        <v>17948</v>
      </c>
      <c r="N574" s="110">
        <v>1000</v>
      </c>
    </row>
    <row r="575" spans="1:14">
      <c r="A575" s="16">
        <v>609</v>
      </c>
      <c r="B575" s="16">
        <f t="shared" si="69"/>
        <v>15</v>
      </c>
      <c r="C575" s="11" t="str">
        <f t="shared" si="70"/>
        <v>Italie</v>
      </c>
      <c r="D575" s="2">
        <f t="shared" si="70"/>
        <v>1</v>
      </c>
      <c r="E575" s="16">
        <f t="shared" si="71"/>
        <v>19</v>
      </c>
      <c r="F575" s="16" t="str">
        <f t="shared" si="65"/>
        <v>Pologne</v>
      </c>
      <c r="G575" s="16">
        <f t="shared" si="66"/>
        <v>1</v>
      </c>
      <c r="H575" s="16">
        <f t="shared" si="67"/>
        <v>2</v>
      </c>
      <c r="I575" s="16" t="str">
        <f t="shared" si="68"/>
        <v>ItaliePologne</v>
      </c>
      <c r="J575" s="109">
        <f t="shared" si="64"/>
        <v>0</v>
      </c>
      <c r="K575" s="109">
        <f>IF($H575=2,$N575,Notice!$C$67)</f>
        <v>1736.9306640625</v>
      </c>
      <c r="L575" s="109">
        <f>IF($H575=2,0,Notice!$C$66)</f>
        <v>0</v>
      </c>
      <c r="M575" s="110">
        <v>5308</v>
      </c>
      <c r="N575" s="110">
        <v>1736.9306640625</v>
      </c>
    </row>
    <row r="576" spans="1:14">
      <c r="A576" s="16">
        <v>610</v>
      </c>
      <c r="B576" s="16">
        <f t="shared" si="69"/>
        <v>16</v>
      </c>
      <c r="C576" s="11" t="str">
        <f t="shared" si="70"/>
        <v>Japon</v>
      </c>
      <c r="D576" s="2">
        <f t="shared" si="70"/>
        <v>0</v>
      </c>
      <c r="E576" s="16">
        <f t="shared" si="71"/>
        <v>19</v>
      </c>
      <c r="F576" s="16" t="str">
        <f t="shared" si="65"/>
        <v>Pologne</v>
      </c>
      <c r="G576" s="16">
        <f t="shared" si="66"/>
        <v>1</v>
      </c>
      <c r="H576" s="16">
        <f t="shared" si="67"/>
        <v>1</v>
      </c>
      <c r="I576" s="16" t="str">
        <f t="shared" si="68"/>
        <v>JaponPologne</v>
      </c>
      <c r="J576" s="109">
        <f t="shared" si="64"/>
        <v>22453</v>
      </c>
      <c r="K576" s="109">
        <f>IF($H576=2,$N576,Notice!$C$67)</f>
        <v>500</v>
      </c>
      <c r="L576" s="109">
        <f>IF($H576=2,0,Notice!$C$66)</f>
        <v>1000</v>
      </c>
      <c r="M576" s="110">
        <v>22453</v>
      </c>
      <c r="N576" s="110">
        <v>1000</v>
      </c>
    </row>
    <row r="577" spans="1:14">
      <c r="A577" s="16">
        <v>611</v>
      </c>
      <c r="B577" s="16">
        <f t="shared" si="69"/>
        <v>17</v>
      </c>
      <c r="C577" s="11" t="str">
        <f t="shared" si="70"/>
        <v>Maroc</v>
      </c>
      <c r="D577" s="2">
        <f t="shared" si="70"/>
        <v>0</v>
      </c>
      <c r="E577" s="16">
        <f t="shared" si="71"/>
        <v>19</v>
      </c>
      <c r="F577" s="16" t="str">
        <f t="shared" si="65"/>
        <v>Pologne</v>
      </c>
      <c r="G577" s="16">
        <f t="shared" si="66"/>
        <v>1</v>
      </c>
      <c r="H577" s="16">
        <f t="shared" si="67"/>
        <v>1</v>
      </c>
      <c r="I577" s="16" t="str">
        <f t="shared" si="68"/>
        <v>MarocPologne</v>
      </c>
      <c r="J577" s="109">
        <f t="shared" si="64"/>
        <v>3856</v>
      </c>
      <c r="K577" s="109">
        <f>IF($H577=2,$N577,Notice!$C$67)</f>
        <v>500</v>
      </c>
      <c r="L577" s="109">
        <f>IF($H577=2,0,Notice!$C$66)</f>
        <v>1000</v>
      </c>
      <c r="M577" s="110">
        <v>3856</v>
      </c>
      <c r="N577" s="110">
        <v>1000</v>
      </c>
    </row>
    <row r="578" spans="1:14">
      <c r="A578" s="16">
        <v>612</v>
      </c>
      <c r="B578" s="16">
        <f t="shared" si="69"/>
        <v>18</v>
      </c>
      <c r="C578" s="11" t="str">
        <f t="shared" si="70"/>
        <v>Mexique</v>
      </c>
      <c r="D578" s="2">
        <f t="shared" si="70"/>
        <v>0</v>
      </c>
      <c r="E578" s="16">
        <f t="shared" si="71"/>
        <v>19</v>
      </c>
      <c r="F578" s="16" t="str">
        <f t="shared" si="65"/>
        <v>Pologne</v>
      </c>
      <c r="G578" s="16">
        <f t="shared" si="66"/>
        <v>1</v>
      </c>
      <c r="H578" s="16">
        <f t="shared" si="67"/>
        <v>1</v>
      </c>
      <c r="I578" s="16" t="str">
        <f t="shared" si="68"/>
        <v>MexiquePologne</v>
      </c>
      <c r="J578" s="109">
        <f t="shared" si="64"/>
        <v>11814</v>
      </c>
      <c r="K578" s="109">
        <f>IF($H578=2,$N578,Notice!$C$67)</f>
        <v>500</v>
      </c>
      <c r="L578" s="109">
        <f>IF($H578=2,0,Notice!$C$66)</f>
        <v>1000</v>
      </c>
      <c r="M578" s="110">
        <v>11814</v>
      </c>
      <c r="N578" s="110">
        <v>1000</v>
      </c>
    </row>
    <row r="579" spans="1:14">
      <c r="A579" s="16">
        <v>613</v>
      </c>
      <c r="B579" s="16">
        <f t="shared" si="69"/>
        <v>19</v>
      </c>
      <c r="C579" s="11" t="str">
        <f t="shared" si="70"/>
        <v>Pologne</v>
      </c>
      <c r="D579" s="2">
        <f t="shared" si="70"/>
        <v>1</v>
      </c>
      <c r="E579" s="16">
        <f t="shared" si="71"/>
        <v>19</v>
      </c>
      <c r="F579" s="16" t="str">
        <f t="shared" si="65"/>
        <v>Pologne</v>
      </c>
      <c r="G579" s="16">
        <f t="shared" si="66"/>
        <v>1</v>
      </c>
      <c r="H579" s="16">
        <f t="shared" si="67"/>
        <v>2</v>
      </c>
      <c r="I579" s="16" t="str">
        <f t="shared" si="68"/>
        <v>PolognePologne</v>
      </c>
      <c r="J579" s="109">
        <f t="shared" si="64"/>
        <v>0</v>
      </c>
      <c r="K579" s="109">
        <f>IF($H579=2,$N579,Notice!$C$67)</f>
        <v>0</v>
      </c>
      <c r="L579" s="109">
        <f>IF($H579=2,0,Notice!$C$66)</f>
        <v>0</v>
      </c>
      <c r="M579" s="110">
        <v>0</v>
      </c>
      <c r="N579" s="110">
        <v>0</v>
      </c>
    </row>
    <row r="580" spans="1:14">
      <c r="A580" s="16">
        <v>614</v>
      </c>
      <c r="B580" s="16">
        <f t="shared" si="69"/>
        <v>20</v>
      </c>
      <c r="C580" s="11" t="str">
        <f t="shared" si="70"/>
        <v>Portugal</v>
      </c>
      <c r="D580" s="2">
        <f t="shared" si="70"/>
        <v>1</v>
      </c>
      <c r="E580" s="16">
        <f t="shared" si="71"/>
        <v>19</v>
      </c>
      <c r="F580" s="16" t="str">
        <f t="shared" si="65"/>
        <v>Pologne</v>
      </c>
      <c r="G580" s="16">
        <f t="shared" si="66"/>
        <v>1</v>
      </c>
      <c r="H580" s="16">
        <f t="shared" si="67"/>
        <v>2</v>
      </c>
      <c r="I580" s="16" t="str">
        <f t="shared" si="68"/>
        <v>PortugalPologne</v>
      </c>
      <c r="J580" s="109">
        <f t="shared" ref="J580:J643" si="72">IF(H580=2,0,M580)</f>
        <v>0</v>
      </c>
      <c r="K580" s="109">
        <f>IF($H580=2,$N580,Notice!$C$67)</f>
        <v>3032.49267578125</v>
      </c>
      <c r="L580" s="109">
        <f>IF($H580=2,0,Notice!$C$66)</f>
        <v>0</v>
      </c>
      <c r="M580" s="110">
        <v>3279</v>
      </c>
      <c r="N580" s="110">
        <v>3032.49267578125</v>
      </c>
    </row>
    <row r="581" spans="1:14">
      <c r="A581" s="16">
        <v>615</v>
      </c>
      <c r="B581" s="16">
        <f t="shared" si="69"/>
        <v>21</v>
      </c>
      <c r="C581" s="11" t="str">
        <f t="shared" si="70"/>
        <v>République tchèque</v>
      </c>
      <c r="D581" s="2">
        <f t="shared" si="70"/>
        <v>1</v>
      </c>
      <c r="E581" s="16">
        <f t="shared" si="71"/>
        <v>19</v>
      </c>
      <c r="F581" s="16" t="str">
        <f t="shared" ref="F581:F644" si="73">LOOKUP($E581,$B$4:$B$34,C$4:C$34)</f>
        <v>Pologne</v>
      </c>
      <c r="G581" s="16">
        <f t="shared" ref="G581:G644" si="74">LOOKUP($E581,$B$4:$B$34,D$4:D$34)</f>
        <v>1</v>
      </c>
      <c r="H581" s="16">
        <f t="shared" ref="H581:H644" si="75">D581+G581</f>
        <v>2</v>
      </c>
      <c r="I581" s="16" t="str">
        <f t="shared" ref="I581:I644" si="76">C581&amp;F581</f>
        <v>République tchèquePologne</v>
      </c>
      <c r="J581" s="109">
        <f t="shared" si="72"/>
        <v>0</v>
      </c>
      <c r="K581" s="109">
        <f>IF($H581=2,$N581,Notice!$C$67)</f>
        <v>661.34478759765625</v>
      </c>
      <c r="L581" s="109">
        <f>IF($H581=2,0,Notice!$C$66)</f>
        <v>0</v>
      </c>
      <c r="M581" s="110">
        <v>1166</v>
      </c>
      <c r="N581" s="110">
        <v>661.34478759765625</v>
      </c>
    </row>
    <row r="582" spans="1:14">
      <c r="A582" s="16">
        <v>616</v>
      </c>
      <c r="B582" s="16">
        <f t="shared" si="69"/>
        <v>22</v>
      </c>
      <c r="C582" s="11" t="str">
        <f t="shared" si="70"/>
        <v>Royaume-Uni</v>
      </c>
      <c r="D582" s="2">
        <f t="shared" si="70"/>
        <v>1</v>
      </c>
      <c r="E582" s="16">
        <f t="shared" si="71"/>
        <v>19</v>
      </c>
      <c r="F582" s="16" t="str">
        <f t="shared" si="73"/>
        <v>Pologne</v>
      </c>
      <c r="G582" s="16">
        <f t="shared" si="74"/>
        <v>1</v>
      </c>
      <c r="H582" s="16">
        <f t="shared" si="75"/>
        <v>2</v>
      </c>
      <c r="I582" s="16" t="str">
        <f t="shared" si="76"/>
        <v>Royaume-UniPologne</v>
      </c>
      <c r="J582" s="109">
        <f t="shared" si="72"/>
        <v>0</v>
      </c>
      <c r="K582" s="109">
        <f>IF($H582=2,$N582,Notice!$C$67)</f>
        <v>2018.8590087890625</v>
      </c>
      <c r="L582" s="109">
        <f>IF($H582=2,0,Notice!$C$66)</f>
        <v>0</v>
      </c>
      <c r="M582" s="110">
        <v>1789</v>
      </c>
      <c r="N582" s="110">
        <v>2018.8590087890625</v>
      </c>
    </row>
    <row r="583" spans="1:14">
      <c r="A583" s="16">
        <v>618</v>
      </c>
      <c r="B583" s="16">
        <f t="shared" si="69"/>
        <v>23</v>
      </c>
      <c r="C583" s="11" t="str">
        <f t="shared" si="70"/>
        <v>Slovaquie</v>
      </c>
      <c r="D583" s="2">
        <f t="shared" si="70"/>
        <v>1</v>
      </c>
      <c r="E583" s="16">
        <f t="shared" si="71"/>
        <v>19</v>
      </c>
      <c r="F583" s="16" t="str">
        <f t="shared" si="73"/>
        <v>Pologne</v>
      </c>
      <c r="G583" s="16">
        <f t="shared" si="74"/>
        <v>1</v>
      </c>
      <c r="H583" s="16">
        <f t="shared" si="75"/>
        <v>2</v>
      </c>
      <c r="I583" s="16" t="str">
        <f t="shared" si="76"/>
        <v>SlovaquiePologne</v>
      </c>
      <c r="J583" s="109">
        <f t="shared" si="72"/>
        <v>0</v>
      </c>
      <c r="K583" s="109">
        <f>IF($H583=2,$N583,Notice!$C$67)</f>
        <v>586.045654296875</v>
      </c>
      <c r="L583" s="109">
        <f>IF($H583=2,0,Notice!$C$66)</f>
        <v>0</v>
      </c>
      <c r="M583" s="110">
        <v>7094</v>
      </c>
      <c r="N583" s="110">
        <v>586.045654296875</v>
      </c>
    </row>
    <row r="584" spans="1:14">
      <c r="A584" s="16">
        <v>619</v>
      </c>
      <c r="B584" s="16">
        <f t="shared" si="69"/>
        <v>24</v>
      </c>
      <c r="C584" s="11" t="str">
        <f t="shared" si="70"/>
        <v>Slovénie</v>
      </c>
      <c r="D584" s="2">
        <f t="shared" si="70"/>
        <v>1</v>
      </c>
      <c r="E584" s="16">
        <f t="shared" si="71"/>
        <v>19</v>
      </c>
      <c r="F584" s="16" t="str">
        <f t="shared" si="73"/>
        <v>Pologne</v>
      </c>
      <c r="G584" s="16">
        <f t="shared" si="74"/>
        <v>1</v>
      </c>
      <c r="H584" s="16">
        <f t="shared" si="75"/>
        <v>2</v>
      </c>
      <c r="I584" s="16" t="str">
        <f t="shared" si="76"/>
        <v>SlovéniePologne</v>
      </c>
      <c r="J584" s="109">
        <f t="shared" si="72"/>
        <v>0</v>
      </c>
      <c r="K584" s="109">
        <f>IF($H584=2,$N584,Notice!$C$67)</f>
        <v>1007.0477905273438</v>
      </c>
      <c r="L584" s="109">
        <f>IF($H584=2,0,Notice!$C$66)</f>
        <v>0</v>
      </c>
      <c r="M584" s="110">
        <v>7094</v>
      </c>
      <c r="N584" s="110">
        <v>1007.0477905273438</v>
      </c>
    </row>
    <row r="585" spans="1:14">
      <c r="A585" s="16">
        <v>621</v>
      </c>
      <c r="B585" s="16">
        <f t="shared" si="69"/>
        <v>25</v>
      </c>
      <c r="C585" s="11" t="str">
        <f t="shared" si="70"/>
        <v>Turquie</v>
      </c>
      <c r="D585" s="2">
        <f t="shared" si="70"/>
        <v>0</v>
      </c>
      <c r="E585" s="16">
        <f t="shared" si="71"/>
        <v>19</v>
      </c>
      <c r="F585" s="16" t="str">
        <f t="shared" si="73"/>
        <v>Pologne</v>
      </c>
      <c r="G585" s="16">
        <f t="shared" si="74"/>
        <v>1</v>
      </c>
      <c r="H585" s="16">
        <f t="shared" si="75"/>
        <v>1</v>
      </c>
      <c r="I585" s="16" t="str">
        <f t="shared" si="76"/>
        <v>TurquiePologne</v>
      </c>
      <c r="J585" s="109">
        <f t="shared" si="72"/>
        <v>7162</v>
      </c>
      <c r="K585" s="109">
        <f>IF($H585=2,$N585,Notice!$C$67)</f>
        <v>500</v>
      </c>
      <c r="L585" s="109">
        <f>IF($H585=2,0,Notice!$C$66)</f>
        <v>1000</v>
      </c>
      <c r="M585" s="110">
        <v>7162</v>
      </c>
      <c r="N585" s="110">
        <v>1000</v>
      </c>
    </row>
    <row r="586" spans="1:14">
      <c r="A586" s="16">
        <v>622</v>
      </c>
      <c r="B586" s="16">
        <f t="shared" si="69"/>
        <v>26</v>
      </c>
      <c r="C586" s="11" t="str">
        <f t="shared" si="70"/>
        <v>Vietnam</v>
      </c>
      <c r="D586" s="2">
        <f t="shared" si="70"/>
        <v>0</v>
      </c>
      <c r="E586" s="16">
        <f t="shared" si="71"/>
        <v>19</v>
      </c>
      <c r="F586" s="16" t="str">
        <f t="shared" si="73"/>
        <v>Pologne</v>
      </c>
      <c r="G586" s="16">
        <f t="shared" si="74"/>
        <v>1</v>
      </c>
      <c r="H586" s="16">
        <f t="shared" si="75"/>
        <v>1</v>
      </c>
      <c r="I586" s="16" t="str">
        <f t="shared" si="76"/>
        <v>VietnamPologne</v>
      </c>
      <c r="J586" s="109">
        <f t="shared" si="72"/>
        <v>18592</v>
      </c>
      <c r="K586" s="109">
        <f>IF($H586=2,$N586,Notice!$C$67)</f>
        <v>500</v>
      </c>
      <c r="L586" s="109">
        <f>IF($H586=2,0,Notice!$C$66)</f>
        <v>1000</v>
      </c>
      <c r="M586" s="110">
        <v>18592</v>
      </c>
      <c r="N586" s="110">
        <v>1000</v>
      </c>
    </row>
    <row r="587" spans="1:14">
      <c r="A587" s="16">
        <v>623</v>
      </c>
      <c r="B587" s="16">
        <f t="shared" si="69"/>
        <v>28</v>
      </c>
      <c r="C587" s="11" t="str">
        <f t="shared" si="70"/>
        <v>Autres pays d’Europe</v>
      </c>
      <c r="D587" s="2">
        <f t="shared" si="70"/>
        <v>1</v>
      </c>
      <c r="E587" s="16">
        <f t="shared" si="71"/>
        <v>19</v>
      </c>
      <c r="F587" s="16" t="str">
        <f t="shared" si="73"/>
        <v>Pologne</v>
      </c>
      <c r="G587" s="16">
        <f t="shared" si="74"/>
        <v>1</v>
      </c>
      <c r="H587" s="16">
        <f t="shared" si="75"/>
        <v>2</v>
      </c>
      <c r="I587" s="16" t="str">
        <f t="shared" si="76"/>
        <v>Autres pays d’EuropePologne</v>
      </c>
      <c r="J587" s="109">
        <f t="shared" si="72"/>
        <v>0</v>
      </c>
      <c r="K587" s="109">
        <f>IF($H587=2,$N587,Notice!$C$67)</f>
        <v>0</v>
      </c>
      <c r="L587" s="109">
        <f>IF($H587=2,0,Notice!$C$66)</f>
        <v>0</v>
      </c>
      <c r="M587" s="110">
        <v>0</v>
      </c>
      <c r="N587" s="110">
        <v>0</v>
      </c>
    </row>
    <row r="588" spans="1:14">
      <c r="A588" s="16">
        <v>624</v>
      </c>
      <c r="B588" s="16">
        <f t="shared" si="69"/>
        <v>29</v>
      </c>
      <c r="C588" s="11" t="str">
        <f t="shared" si="70"/>
        <v>Amérique du Nord</v>
      </c>
      <c r="D588" s="2">
        <f t="shared" si="70"/>
        <v>0</v>
      </c>
      <c r="E588" s="16">
        <f t="shared" si="71"/>
        <v>19</v>
      </c>
      <c r="F588" s="16" t="str">
        <f t="shared" si="73"/>
        <v>Pologne</v>
      </c>
      <c r="G588" s="16">
        <f t="shared" si="74"/>
        <v>1</v>
      </c>
      <c r="H588" s="16">
        <f t="shared" si="75"/>
        <v>1</v>
      </c>
      <c r="I588" s="16" t="str">
        <f t="shared" si="76"/>
        <v>Amérique du NordPologne</v>
      </c>
      <c r="J588" s="109">
        <f t="shared" si="72"/>
        <v>9144</v>
      </c>
      <c r="K588" s="109">
        <f>IF($H588=2,$N588,Notice!$C$67)</f>
        <v>500</v>
      </c>
      <c r="L588" s="109">
        <f>IF($H588=2,0,Notice!$C$66)</f>
        <v>1000</v>
      </c>
      <c r="M588" s="110">
        <v>9144</v>
      </c>
      <c r="N588" s="110">
        <v>1000</v>
      </c>
    </row>
    <row r="589" spans="1:14">
      <c r="A589" s="16">
        <v>625</v>
      </c>
      <c r="B589" s="16">
        <f t="shared" si="69"/>
        <v>30</v>
      </c>
      <c r="C589" s="11" t="str">
        <f t="shared" si="70"/>
        <v>Amérique du Sud</v>
      </c>
      <c r="D589" s="2">
        <f t="shared" si="70"/>
        <v>0</v>
      </c>
      <c r="E589" s="16">
        <f t="shared" si="71"/>
        <v>19</v>
      </c>
      <c r="F589" s="16" t="str">
        <f t="shared" si="73"/>
        <v>Pologne</v>
      </c>
      <c r="G589" s="16">
        <f t="shared" si="74"/>
        <v>1</v>
      </c>
      <c r="H589" s="16">
        <f t="shared" si="75"/>
        <v>1</v>
      </c>
      <c r="I589" s="16" t="str">
        <f t="shared" si="76"/>
        <v>Amérique du SudPologne</v>
      </c>
      <c r="J589" s="109">
        <f t="shared" si="72"/>
        <v>11909</v>
      </c>
      <c r="K589" s="109">
        <f>IF($H589=2,$N589,Notice!$C$67)</f>
        <v>500</v>
      </c>
      <c r="L589" s="109">
        <f>IF($H589=2,0,Notice!$C$66)</f>
        <v>1000</v>
      </c>
      <c r="M589" s="110">
        <v>11909</v>
      </c>
      <c r="N589" s="110">
        <v>1000</v>
      </c>
    </row>
    <row r="590" spans="1:14">
      <c r="A590" s="16">
        <v>626</v>
      </c>
      <c r="B590" s="16">
        <f t="shared" si="69"/>
        <v>31</v>
      </c>
      <c r="C590" s="11" t="str">
        <f t="shared" si="70"/>
        <v>CC du Golfe</v>
      </c>
      <c r="D590" s="2">
        <f t="shared" si="70"/>
        <v>0</v>
      </c>
      <c r="E590" s="16">
        <f t="shared" si="71"/>
        <v>19</v>
      </c>
      <c r="F590" s="16" t="str">
        <f t="shared" si="73"/>
        <v>Pologne</v>
      </c>
      <c r="G590" s="16">
        <f t="shared" si="74"/>
        <v>1</v>
      </c>
      <c r="H590" s="16">
        <f t="shared" si="75"/>
        <v>1</v>
      </c>
      <c r="I590" s="16" t="str">
        <f t="shared" si="76"/>
        <v>CC du GolfePologne</v>
      </c>
      <c r="J590" s="109">
        <f t="shared" si="72"/>
        <v>9304</v>
      </c>
      <c r="K590" s="109">
        <f>IF($H590=2,$N590,Notice!$C$67)</f>
        <v>500</v>
      </c>
      <c r="L590" s="109">
        <f>IF($H590=2,0,Notice!$C$66)</f>
        <v>1000</v>
      </c>
      <c r="M590" s="110">
        <v>9304</v>
      </c>
      <c r="N590" s="110">
        <v>1000</v>
      </c>
    </row>
    <row r="591" spans="1:14">
      <c r="A591" s="16">
        <v>628</v>
      </c>
      <c r="B591" s="16">
        <f t="shared" si="69"/>
        <v>32</v>
      </c>
      <c r="C591" s="11" t="str">
        <f t="shared" si="70"/>
        <v>Autre</v>
      </c>
      <c r="D591" s="2">
        <f t="shared" si="70"/>
        <v>0</v>
      </c>
      <c r="E591" s="16">
        <f t="shared" si="71"/>
        <v>19</v>
      </c>
      <c r="F591" s="16" t="str">
        <f t="shared" si="73"/>
        <v>Pologne</v>
      </c>
      <c r="G591" s="16">
        <f t="shared" si="74"/>
        <v>1</v>
      </c>
      <c r="H591" s="16">
        <f t="shared" si="75"/>
        <v>1</v>
      </c>
      <c r="I591" s="16" t="str">
        <f t="shared" si="76"/>
        <v>AutrePologne</v>
      </c>
      <c r="J591" s="109">
        <f t="shared" si="72"/>
        <v>24000</v>
      </c>
      <c r="K591" s="109">
        <f>IF($H591=2,$N591,Notice!$C$67)</f>
        <v>500</v>
      </c>
      <c r="L591" s="109">
        <f>IF($H591=2,0,Notice!$C$66)</f>
        <v>1000</v>
      </c>
      <c r="M591" s="110">
        <v>24000</v>
      </c>
      <c r="N591" s="110">
        <v>1000</v>
      </c>
    </row>
    <row r="592" spans="1:14">
      <c r="A592" s="16">
        <v>629</v>
      </c>
      <c r="B592" s="16">
        <f t="shared" si="69"/>
        <v>33</v>
      </c>
      <c r="C592" s="11" t="str">
        <f t="shared" si="70"/>
        <v>Autres pays d’Amérique</v>
      </c>
      <c r="D592" s="2">
        <f t="shared" si="70"/>
        <v>0</v>
      </c>
      <c r="E592" s="16">
        <f t="shared" si="71"/>
        <v>19</v>
      </c>
      <c r="F592" s="16" t="str">
        <f t="shared" si="73"/>
        <v>Pologne</v>
      </c>
      <c r="G592" s="16">
        <f t="shared" si="74"/>
        <v>1</v>
      </c>
      <c r="H592" s="16">
        <f t="shared" si="75"/>
        <v>1</v>
      </c>
      <c r="I592" s="16" t="str">
        <f t="shared" si="76"/>
        <v>Autres pays d’AmériquePologne</v>
      </c>
      <c r="J592" s="109">
        <f t="shared" si="72"/>
        <v>8737</v>
      </c>
      <c r="K592" s="109">
        <f>IF($H592=2,$N592,Notice!$C$67)</f>
        <v>500</v>
      </c>
      <c r="L592" s="109">
        <f>IF($H592=2,0,Notice!$C$66)</f>
        <v>1000</v>
      </c>
      <c r="M592" s="110">
        <v>8737</v>
      </c>
      <c r="N592" s="110">
        <v>1000</v>
      </c>
    </row>
    <row r="593" spans="1:14">
      <c r="A593" s="16">
        <v>630</v>
      </c>
      <c r="B593" s="16">
        <f t="shared" si="69"/>
        <v>1</v>
      </c>
      <c r="C593" s="11" t="str">
        <f t="shared" si="70"/>
        <v>Allemagne</v>
      </c>
      <c r="D593" s="2">
        <f t="shared" si="70"/>
        <v>1</v>
      </c>
      <c r="E593" s="16">
        <f t="shared" si="71"/>
        <v>20</v>
      </c>
      <c r="F593" s="16" t="str">
        <f t="shared" si="73"/>
        <v>Portugal</v>
      </c>
      <c r="G593" s="16">
        <f t="shared" si="74"/>
        <v>1</v>
      </c>
      <c r="H593" s="16">
        <f t="shared" si="75"/>
        <v>2</v>
      </c>
      <c r="I593" s="16" t="str">
        <f t="shared" si="76"/>
        <v>AllemagnePortugal</v>
      </c>
      <c r="J593" s="109">
        <f t="shared" si="72"/>
        <v>0</v>
      </c>
      <c r="K593" s="109">
        <f>IF($H593=2,$N593,Notice!$C$67)</f>
        <v>2370.905517578125</v>
      </c>
      <c r="L593" s="109">
        <f>IF($H593=2,0,Notice!$C$66)</f>
        <v>0</v>
      </c>
      <c r="M593" s="110">
        <v>2033</v>
      </c>
      <c r="N593" s="110">
        <v>2370.905517578125</v>
      </c>
    </row>
    <row r="594" spans="1:14">
      <c r="A594" s="16">
        <v>631</v>
      </c>
      <c r="B594" s="16">
        <f t="shared" si="69"/>
        <v>2</v>
      </c>
      <c r="C594" s="11" t="str">
        <f t="shared" si="70"/>
        <v>Autriche</v>
      </c>
      <c r="D594" s="2">
        <f t="shared" si="70"/>
        <v>1</v>
      </c>
      <c r="E594" s="16">
        <f t="shared" si="71"/>
        <v>20</v>
      </c>
      <c r="F594" s="16" t="str">
        <f t="shared" si="73"/>
        <v>Portugal</v>
      </c>
      <c r="G594" s="16">
        <f t="shared" si="74"/>
        <v>1</v>
      </c>
      <c r="H594" s="16">
        <f t="shared" si="75"/>
        <v>2</v>
      </c>
      <c r="I594" s="16" t="str">
        <f t="shared" si="76"/>
        <v>AutrichePortugal</v>
      </c>
      <c r="J594" s="109">
        <f t="shared" si="72"/>
        <v>0</v>
      </c>
      <c r="K594" s="109">
        <f>IF($H594=2,$N594,Notice!$C$67)</f>
        <v>2582.676025390625</v>
      </c>
      <c r="L594" s="109">
        <f>IF($H594=2,0,Notice!$C$66)</f>
        <v>0</v>
      </c>
      <c r="M594" s="110">
        <v>3694</v>
      </c>
      <c r="N594" s="110">
        <v>2582.676025390625</v>
      </c>
    </row>
    <row r="595" spans="1:14">
      <c r="A595" s="16">
        <v>632</v>
      </c>
      <c r="B595" s="16">
        <f t="shared" si="69"/>
        <v>3</v>
      </c>
      <c r="C595" s="11" t="str">
        <f t="shared" si="70"/>
        <v>Belgique</v>
      </c>
      <c r="D595" s="2">
        <f t="shared" si="70"/>
        <v>1</v>
      </c>
      <c r="E595" s="16">
        <f t="shared" si="71"/>
        <v>20</v>
      </c>
      <c r="F595" s="16" t="str">
        <f t="shared" si="73"/>
        <v>Portugal</v>
      </c>
      <c r="G595" s="16">
        <f t="shared" si="74"/>
        <v>1</v>
      </c>
      <c r="H595" s="16">
        <f t="shared" si="75"/>
        <v>2</v>
      </c>
      <c r="I595" s="16" t="str">
        <f t="shared" si="76"/>
        <v>BelgiquePortugal</v>
      </c>
      <c r="J595" s="109">
        <f t="shared" si="72"/>
        <v>0</v>
      </c>
      <c r="K595" s="109">
        <f>IF($H595=2,$N595,Notice!$C$67)</f>
        <v>1887.8087158203125</v>
      </c>
      <c r="L595" s="109">
        <f>IF($H595=2,0,Notice!$C$66)</f>
        <v>0</v>
      </c>
      <c r="M595" s="110">
        <v>1778</v>
      </c>
      <c r="N595" s="110">
        <v>1887.8087158203125</v>
      </c>
    </row>
    <row r="596" spans="1:14">
      <c r="A596" s="16">
        <v>633</v>
      </c>
      <c r="B596" s="16">
        <f t="shared" si="69"/>
        <v>4</v>
      </c>
      <c r="C596" s="11" t="str">
        <f t="shared" si="70"/>
        <v>Brésil</v>
      </c>
      <c r="D596" s="2">
        <f t="shared" si="70"/>
        <v>0</v>
      </c>
      <c r="E596" s="16">
        <f t="shared" si="71"/>
        <v>20</v>
      </c>
      <c r="F596" s="16" t="str">
        <f t="shared" si="73"/>
        <v>Portugal</v>
      </c>
      <c r="G596" s="16">
        <f t="shared" si="74"/>
        <v>1</v>
      </c>
      <c r="H596" s="16">
        <f t="shared" si="75"/>
        <v>1</v>
      </c>
      <c r="I596" s="16" t="str">
        <f t="shared" si="76"/>
        <v>BrésilPortugal</v>
      </c>
      <c r="J596" s="109">
        <f t="shared" si="72"/>
        <v>8761</v>
      </c>
      <c r="K596" s="109">
        <f>IF($H596=2,$N596,Notice!$C$67)</f>
        <v>500</v>
      </c>
      <c r="L596" s="109">
        <f>IF($H596=2,0,Notice!$C$66)</f>
        <v>1000</v>
      </c>
      <c r="M596" s="110">
        <v>8761</v>
      </c>
      <c r="N596" s="110">
        <v>1000</v>
      </c>
    </row>
    <row r="597" spans="1:14">
      <c r="A597" s="16">
        <v>634</v>
      </c>
      <c r="B597" s="16">
        <f t="shared" si="69"/>
        <v>5</v>
      </c>
      <c r="C597" s="11" t="str">
        <f t="shared" si="70"/>
        <v>Chine</v>
      </c>
      <c r="D597" s="2">
        <f t="shared" si="70"/>
        <v>0</v>
      </c>
      <c r="E597" s="16">
        <f t="shared" si="71"/>
        <v>20</v>
      </c>
      <c r="F597" s="16" t="str">
        <f t="shared" si="73"/>
        <v>Portugal</v>
      </c>
      <c r="G597" s="16">
        <f t="shared" si="74"/>
        <v>1</v>
      </c>
      <c r="H597" s="16">
        <f t="shared" si="75"/>
        <v>1</v>
      </c>
      <c r="I597" s="16" t="str">
        <f t="shared" si="76"/>
        <v>ChinePortugal</v>
      </c>
      <c r="J597" s="109">
        <f t="shared" si="72"/>
        <v>17382</v>
      </c>
      <c r="K597" s="109">
        <f>IF($H597=2,$N597,Notice!$C$67)</f>
        <v>500</v>
      </c>
      <c r="L597" s="109">
        <f>IF($H597=2,0,Notice!$C$66)</f>
        <v>1000</v>
      </c>
      <c r="M597" s="110">
        <v>17382</v>
      </c>
      <c r="N597" s="110">
        <v>1000</v>
      </c>
    </row>
    <row r="598" spans="1:14">
      <c r="A598" s="16">
        <v>635</v>
      </c>
      <c r="B598" s="16">
        <f t="shared" si="69"/>
        <v>6</v>
      </c>
      <c r="C598" s="11" t="str">
        <f t="shared" si="70"/>
        <v>Corée du Sud</v>
      </c>
      <c r="D598" s="2">
        <f t="shared" si="70"/>
        <v>0</v>
      </c>
      <c r="E598" s="16">
        <f t="shared" si="71"/>
        <v>20</v>
      </c>
      <c r="F598" s="16" t="str">
        <f t="shared" si="73"/>
        <v>Portugal</v>
      </c>
      <c r="G598" s="16">
        <f t="shared" si="74"/>
        <v>1</v>
      </c>
      <c r="H598" s="16">
        <f t="shared" si="75"/>
        <v>1</v>
      </c>
      <c r="I598" s="16" t="str">
        <f t="shared" si="76"/>
        <v>Corée du SudPortugal</v>
      </c>
      <c r="J598" s="109">
        <f t="shared" si="72"/>
        <v>18052</v>
      </c>
      <c r="K598" s="109">
        <f>IF($H598=2,$N598,Notice!$C$67)</f>
        <v>500</v>
      </c>
      <c r="L598" s="109">
        <f>IF($H598=2,0,Notice!$C$66)</f>
        <v>1000</v>
      </c>
      <c r="M598" s="110">
        <v>18052</v>
      </c>
      <c r="N598" s="110">
        <v>1000</v>
      </c>
    </row>
    <row r="599" spans="1:14">
      <c r="A599" s="16">
        <v>636</v>
      </c>
      <c r="B599" s="16">
        <f t="shared" si="69"/>
        <v>7</v>
      </c>
      <c r="C599" s="11" t="str">
        <f t="shared" si="70"/>
        <v>Espagne</v>
      </c>
      <c r="D599" s="2">
        <f t="shared" si="70"/>
        <v>1</v>
      </c>
      <c r="E599" s="16">
        <f t="shared" si="71"/>
        <v>20</v>
      </c>
      <c r="F599" s="16" t="str">
        <f t="shared" si="73"/>
        <v>Portugal</v>
      </c>
      <c r="G599" s="16">
        <f t="shared" si="74"/>
        <v>1</v>
      </c>
      <c r="H599" s="16">
        <f t="shared" si="75"/>
        <v>2</v>
      </c>
      <c r="I599" s="16" t="str">
        <f t="shared" si="76"/>
        <v>EspagnePortugal</v>
      </c>
      <c r="J599" s="109">
        <f t="shared" si="72"/>
        <v>0</v>
      </c>
      <c r="K599" s="109">
        <f>IF($H599=2,$N599,Notice!$C$67)</f>
        <v>408.18820190429688</v>
      </c>
      <c r="L599" s="109">
        <f>IF($H599=2,0,Notice!$C$66)</f>
        <v>0</v>
      </c>
      <c r="M599" s="110">
        <v>525</v>
      </c>
      <c r="N599" s="110">
        <v>408.18820190429688</v>
      </c>
    </row>
    <row r="600" spans="1:14">
      <c r="A600" s="16">
        <v>637</v>
      </c>
      <c r="B600" s="16">
        <f t="shared" si="69"/>
        <v>8</v>
      </c>
      <c r="C600" s="11" t="str">
        <f t="shared" si="70"/>
        <v>États-Unis</v>
      </c>
      <c r="D600" s="2">
        <f t="shared" si="70"/>
        <v>0</v>
      </c>
      <c r="E600" s="16">
        <f t="shared" si="71"/>
        <v>20</v>
      </c>
      <c r="F600" s="16" t="str">
        <f t="shared" si="73"/>
        <v>Portugal</v>
      </c>
      <c r="G600" s="16">
        <f t="shared" si="74"/>
        <v>1</v>
      </c>
      <c r="H600" s="16">
        <f t="shared" si="75"/>
        <v>1</v>
      </c>
      <c r="I600" s="16" t="str">
        <f t="shared" si="76"/>
        <v>États-UnisPortugal</v>
      </c>
      <c r="J600" s="109">
        <f t="shared" si="72"/>
        <v>7948</v>
      </c>
      <c r="K600" s="109">
        <f>IF($H600=2,$N600,Notice!$C$67)</f>
        <v>500</v>
      </c>
      <c r="L600" s="109">
        <f>IF($H600=2,0,Notice!$C$66)</f>
        <v>1000</v>
      </c>
      <c r="M600" s="110">
        <v>7948</v>
      </c>
      <c r="N600" s="110">
        <v>1000</v>
      </c>
    </row>
    <row r="601" spans="1:14">
      <c r="A601" s="16">
        <v>638</v>
      </c>
      <c r="B601" s="16">
        <f t="shared" si="69"/>
        <v>9</v>
      </c>
      <c r="C601" s="11" t="str">
        <f t="shared" si="70"/>
        <v>Finlande</v>
      </c>
      <c r="D601" s="2">
        <f t="shared" si="70"/>
        <v>1</v>
      </c>
      <c r="E601" s="16">
        <f t="shared" si="71"/>
        <v>20</v>
      </c>
      <c r="F601" s="16" t="str">
        <f t="shared" si="73"/>
        <v>Portugal</v>
      </c>
      <c r="G601" s="16">
        <f t="shared" si="74"/>
        <v>1</v>
      </c>
      <c r="H601" s="16">
        <f t="shared" si="75"/>
        <v>2</v>
      </c>
      <c r="I601" s="16" t="str">
        <f t="shared" si="76"/>
        <v>FinlandePortugal</v>
      </c>
      <c r="J601" s="109">
        <f t="shared" si="72"/>
        <v>0</v>
      </c>
      <c r="K601" s="109">
        <f>IF($H601=2,$N601,Notice!$C$67)</f>
        <v>4968.4658203125</v>
      </c>
      <c r="L601" s="109">
        <f>IF($H601=2,0,Notice!$C$66)</f>
        <v>0</v>
      </c>
      <c r="M601" s="110">
        <v>3468</v>
      </c>
      <c r="N601" s="110">
        <v>4968.4658203125</v>
      </c>
    </row>
    <row r="602" spans="1:14">
      <c r="A602" s="16">
        <v>639</v>
      </c>
      <c r="B602" s="16">
        <f t="shared" si="69"/>
        <v>11</v>
      </c>
      <c r="C602" s="11" t="str">
        <f t="shared" si="70"/>
        <v>France</v>
      </c>
      <c r="D602" s="2">
        <f t="shared" si="70"/>
        <v>1</v>
      </c>
      <c r="E602" s="16">
        <f t="shared" si="71"/>
        <v>20</v>
      </c>
      <c r="F602" s="16" t="str">
        <f t="shared" si="73"/>
        <v>Portugal</v>
      </c>
      <c r="G602" s="16">
        <f t="shared" si="74"/>
        <v>1</v>
      </c>
      <c r="H602" s="16">
        <f t="shared" si="75"/>
        <v>2</v>
      </c>
      <c r="I602" s="16" t="str">
        <f t="shared" si="76"/>
        <v>FrancePortugal</v>
      </c>
      <c r="J602" s="109">
        <f t="shared" si="72"/>
        <v>0</v>
      </c>
      <c r="K602" s="109">
        <f>IF($H602=2,$N602,Notice!$C$67)</f>
        <v>1331.0111083984375</v>
      </c>
      <c r="L602" s="109">
        <f>IF($H602=2,0,Notice!$C$66)</f>
        <v>0</v>
      </c>
      <c r="M602" s="110">
        <v>1730</v>
      </c>
      <c r="N602" s="110">
        <v>1331.0111083984375</v>
      </c>
    </row>
    <row r="603" spans="1:14">
      <c r="A603" s="16">
        <v>640</v>
      </c>
      <c r="B603" s="16">
        <f t="shared" si="69"/>
        <v>12</v>
      </c>
      <c r="C603" s="11" t="str">
        <f t="shared" si="70"/>
        <v>Hongrie</v>
      </c>
      <c r="D603" s="2">
        <f t="shared" si="70"/>
        <v>1</v>
      </c>
      <c r="E603" s="16">
        <f t="shared" si="71"/>
        <v>20</v>
      </c>
      <c r="F603" s="16" t="str">
        <f t="shared" si="73"/>
        <v>Portugal</v>
      </c>
      <c r="G603" s="16">
        <f t="shared" si="74"/>
        <v>1</v>
      </c>
      <c r="H603" s="16">
        <f t="shared" si="75"/>
        <v>2</v>
      </c>
      <c r="I603" s="16" t="str">
        <f t="shared" si="76"/>
        <v>HongriePortugal</v>
      </c>
      <c r="J603" s="109">
        <f t="shared" si="72"/>
        <v>0</v>
      </c>
      <c r="K603" s="109">
        <f>IF($H603=2,$N603,Notice!$C$67)</f>
        <v>2980.09716796875</v>
      </c>
      <c r="L603" s="109">
        <f>IF($H603=2,0,Notice!$C$66)</f>
        <v>0</v>
      </c>
      <c r="M603" s="110">
        <v>3694</v>
      </c>
      <c r="N603" s="110">
        <v>2980.09716796875</v>
      </c>
    </row>
    <row r="604" spans="1:14">
      <c r="A604" s="16">
        <v>641</v>
      </c>
      <c r="B604" s="16">
        <f t="shared" si="69"/>
        <v>13</v>
      </c>
      <c r="C604" s="11" t="str">
        <f t="shared" si="70"/>
        <v>Inde</v>
      </c>
      <c r="D604" s="2">
        <f t="shared" si="70"/>
        <v>0</v>
      </c>
      <c r="E604" s="16">
        <f t="shared" si="71"/>
        <v>20</v>
      </c>
      <c r="F604" s="16" t="str">
        <f t="shared" si="73"/>
        <v>Portugal</v>
      </c>
      <c r="G604" s="16">
        <f t="shared" si="74"/>
        <v>1</v>
      </c>
      <c r="H604" s="16">
        <f t="shared" si="75"/>
        <v>1</v>
      </c>
      <c r="I604" s="16" t="str">
        <f t="shared" si="76"/>
        <v>IndePortugal</v>
      </c>
      <c r="J604" s="109">
        <f t="shared" si="72"/>
        <v>9796</v>
      </c>
      <c r="K604" s="109">
        <f>IF($H604=2,$N604,Notice!$C$67)</f>
        <v>500</v>
      </c>
      <c r="L604" s="109">
        <f>IF($H604=2,0,Notice!$C$66)</f>
        <v>1000</v>
      </c>
      <c r="M604" s="110">
        <v>9796</v>
      </c>
      <c r="N604" s="110">
        <v>1000</v>
      </c>
    </row>
    <row r="605" spans="1:14">
      <c r="A605" s="16">
        <v>642</v>
      </c>
      <c r="B605" s="16">
        <f t="shared" si="69"/>
        <v>14</v>
      </c>
      <c r="C605" s="11" t="str">
        <f t="shared" si="70"/>
        <v>Indonésie</v>
      </c>
      <c r="D605" s="2">
        <f t="shared" si="70"/>
        <v>0</v>
      </c>
      <c r="E605" s="16">
        <f t="shared" si="71"/>
        <v>20</v>
      </c>
      <c r="F605" s="16" t="str">
        <f t="shared" si="73"/>
        <v>Portugal</v>
      </c>
      <c r="G605" s="16">
        <f t="shared" si="74"/>
        <v>1</v>
      </c>
      <c r="H605" s="16">
        <f t="shared" si="75"/>
        <v>1</v>
      </c>
      <c r="I605" s="16" t="str">
        <f t="shared" si="76"/>
        <v>IndonésiePortugal</v>
      </c>
      <c r="J605" s="109">
        <f t="shared" si="72"/>
        <v>13779</v>
      </c>
      <c r="K605" s="109">
        <f>IF($H605=2,$N605,Notice!$C$67)</f>
        <v>500</v>
      </c>
      <c r="L605" s="109">
        <f>IF($H605=2,0,Notice!$C$66)</f>
        <v>1000</v>
      </c>
      <c r="M605" s="110">
        <v>13779</v>
      </c>
      <c r="N605" s="110">
        <v>1000</v>
      </c>
    </row>
    <row r="606" spans="1:14">
      <c r="A606" s="16">
        <v>643</v>
      </c>
      <c r="B606" s="16">
        <f t="shared" si="69"/>
        <v>15</v>
      </c>
      <c r="C606" s="11" t="str">
        <f t="shared" si="70"/>
        <v>Italie</v>
      </c>
      <c r="D606" s="2">
        <f t="shared" si="70"/>
        <v>1</v>
      </c>
      <c r="E606" s="16">
        <f t="shared" si="71"/>
        <v>20</v>
      </c>
      <c r="F606" s="16" t="str">
        <f t="shared" si="73"/>
        <v>Portugal</v>
      </c>
      <c r="G606" s="16">
        <f t="shared" si="74"/>
        <v>1</v>
      </c>
      <c r="H606" s="16">
        <f t="shared" si="75"/>
        <v>2</v>
      </c>
      <c r="I606" s="16" t="str">
        <f t="shared" si="76"/>
        <v>ItaliePortugal</v>
      </c>
      <c r="J606" s="109">
        <f t="shared" si="72"/>
        <v>0</v>
      </c>
      <c r="K606" s="109">
        <f>IF($H606=2,$N606,Notice!$C$67)</f>
        <v>2328.69384765625</v>
      </c>
      <c r="L606" s="109">
        <f>IF($H606=2,0,Notice!$C$66)</f>
        <v>0</v>
      </c>
      <c r="M606" s="110">
        <v>2025</v>
      </c>
      <c r="N606" s="110">
        <v>2328.69384765625</v>
      </c>
    </row>
    <row r="607" spans="1:14">
      <c r="A607" s="16">
        <v>644</v>
      </c>
      <c r="B607" s="16">
        <f t="shared" si="69"/>
        <v>16</v>
      </c>
      <c r="C607" s="11" t="str">
        <f t="shared" si="70"/>
        <v>Japon</v>
      </c>
      <c r="D607" s="2">
        <f t="shared" si="70"/>
        <v>0</v>
      </c>
      <c r="E607" s="16">
        <f t="shared" si="71"/>
        <v>20</v>
      </c>
      <c r="F607" s="16" t="str">
        <f t="shared" si="73"/>
        <v>Portugal</v>
      </c>
      <c r="G607" s="16">
        <f t="shared" si="74"/>
        <v>1</v>
      </c>
      <c r="H607" s="16">
        <f t="shared" si="75"/>
        <v>1</v>
      </c>
      <c r="I607" s="16" t="str">
        <f t="shared" si="76"/>
        <v>JaponPortugal</v>
      </c>
      <c r="J607" s="109">
        <f t="shared" si="72"/>
        <v>18357</v>
      </c>
      <c r="K607" s="109">
        <f>IF($H607=2,$N607,Notice!$C$67)</f>
        <v>500</v>
      </c>
      <c r="L607" s="109">
        <f>IF($H607=2,0,Notice!$C$66)</f>
        <v>1000</v>
      </c>
      <c r="M607" s="110">
        <v>18357</v>
      </c>
      <c r="N607" s="110">
        <v>1000</v>
      </c>
    </row>
    <row r="608" spans="1:14">
      <c r="A608" s="16">
        <v>645</v>
      </c>
      <c r="B608" s="16">
        <f t="shared" si="69"/>
        <v>17</v>
      </c>
      <c r="C608" s="11" t="str">
        <f t="shared" si="70"/>
        <v>Maroc</v>
      </c>
      <c r="D608" s="2">
        <f t="shared" si="70"/>
        <v>0</v>
      </c>
      <c r="E608" s="16">
        <f t="shared" si="71"/>
        <v>20</v>
      </c>
      <c r="F608" s="16" t="str">
        <f t="shared" si="73"/>
        <v>Portugal</v>
      </c>
      <c r="G608" s="16">
        <f t="shared" si="74"/>
        <v>1</v>
      </c>
      <c r="H608" s="16">
        <f t="shared" si="75"/>
        <v>1</v>
      </c>
      <c r="I608" s="16" t="str">
        <f t="shared" si="76"/>
        <v>MarocPortugal</v>
      </c>
      <c r="J608" s="109">
        <f t="shared" si="72"/>
        <v>467</v>
      </c>
      <c r="K608" s="109">
        <f>IF($H608=2,$N608,Notice!$C$67)</f>
        <v>500</v>
      </c>
      <c r="L608" s="109">
        <f>IF($H608=2,0,Notice!$C$66)</f>
        <v>1000</v>
      </c>
      <c r="M608" s="110">
        <v>467</v>
      </c>
      <c r="N608" s="110">
        <v>1000</v>
      </c>
    </row>
    <row r="609" spans="1:14">
      <c r="A609" s="16">
        <v>646</v>
      </c>
      <c r="B609" s="16">
        <f t="shared" si="69"/>
        <v>18</v>
      </c>
      <c r="C609" s="11" t="str">
        <f t="shared" si="70"/>
        <v>Mexique</v>
      </c>
      <c r="D609" s="2">
        <f t="shared" si="70"/>
        <v>0</v>
      </c>
      <c r="E609" s="16">
        <f t="shared" si="71"/>
        <v>20</v>
      </c>
      <c r="F609" s="16" t="str">
        <f t="shared" si="73"/>
        <v>Portugal</v>
      </c>
      <c r="G609" s="16">
        <f t="shared" si="74"/>
        <v>1</v>
      </c>
      <c r="H609" s="16">
        <f t="shared" si="75"/>
        <v>1</v>
      </c>
      <c r="I609" s="16" t="str">
        <f t="shared" si="76"/>
        <v>MexiquePortugal</v>
      </c>
      <c r="J609" s="109">
        <f t="shared" si="72"/>
        <v>9814</v>
      </c>
      <c r="K609" s="109">
        <f>IF($H609=2,$N609,Notice!$C$67)</f>
        <v>500</v>
      </c>
      <c r="L609" s="109">
        <f>IF($H609=2,0,Notice!$C$66)</f>
        <v>1000</v>
      </c>
      <c r="M609" s="110">
        <v>9814</v>
      </c>
      <c r="N609" s="110">
        <v>1000</v>
      </c>
    </row>
    <row r="610" spans="1:14">
      <c r="A610" s="16">
        <v>647</v>
      </c>
      <c r="B610" s="16">
        <f t="shared" si="69"/>
        <v>19</v>
      </c>
      <c r="C610" s="11" t="str">
        <f t="shared" si="70"/>
        <v>Pologne</v>
      </c>
      <c r="D610" s="2">
        <f t="shared" si="70"/>
        <v>1</v>
      </c>
      <c r="E610" s="16">
        <f t="shared" si="71"/>
        <v>20</v>
      </c>
      <c r="F610" s="16" t="str">
        <f t="shared" si="73"/>
        <v>Portugal</v>
      </c>
      <c r="G610" s="16">
        <f t="shared" si="74"/>
        <v>1</v>
      </c>
      <c r="H610" s="16">
        <f t="shared" si="75"/>
        <v>2</v>
      </c>
      <c r="I610" s="16" t="str">
        <f t="shared" si="76"/>
        <v>PolognePortugal</v>
      </c>
      <c r="J610" s="109">
        <f t="shared" si="72"/>
        <v>0</v>
      </c>
      <c r="K610" s="109">
        <f>IF($H610=2,$N610,Notice!$C$67)</f>
        <v>3032.49267578125</v>
      </c>
      <c r="L610" s="109">
        <f>IF($H610=2,0,Notice!$C$66)</f>
        <v>0</v>
      </c>
      <c r="M610" s="110">
        <v>3277</v>
      </c>
      <c r="N610" s="110">
        <v>3032.49267578125</v>
      </c>
    </row>
    <row r="611" spans="1:14">
      <c r="A611" s="16">
        <v>648</v>
      </c>
      <c r="B611" s="16">
        <f t="shared" si="69"/>
        <v>20</v>
      </c>
      <c r="C611" s="11" t="str">
        <f t="shared" si="70"/>
        <v>Portugal</v>
      </c>
      <c r="D611" s="2">
        <f t="shared" si="70"/>
        <v>1</v>
      </c>
      <c r="E611" s="16">
        <f t="shared" si="71"/>
        <v>20</v>
      </c>
      <c r="F611" s="16" t="str">
        <f t="shared" si="73"/>
        <v>Portugal</v>
      </c>
      <c r="G611" s="16">
        <f t="shared" si="74"/>
        <v>1</v>
      </c>
      <c r="H611" s="16">
        <f t="shared" si="75"/>
        <v>2</v>
      </c>
      <c r="I611" s="16" t="str">
        <f t="shared" si="76"/>
        <v>PortugalPortugal</v>
      </c>
      <c r="J611" s="109">
        <f t="shared" si="72"/>
        <v>0</v>
      </c>
      <c r="K611" s="109">
        <f>IF($H611=2,$N611,Notice!$C$67)</f>
        <v>0</v>
      </c>
      <c r="L611" s="109">
        <f>IF($H611=2,0,Notice!$C$66)</f>
        <v>0</v>
      </c>
      <c r="M611" s="110">
        <v>0</v>
      </c>
      <c r="N611" s="110">
        <v>0</v>
      </c>
    </row>
    <row r="612" spans="1:14">
      <c r="A612" s="16">
        <v>649</v>
      </c>
      <c r="B612" s="16">
        <f t="shared" ref="B612:B675" si="77">B581</f>
        <v>21</v>
      </c>
      <c r="C612" s="11" t="str">
        <f t="shared" ref="C612:D675" si="78">LOOKUP($B612,$B$4:$B$34,C$4:C$34)</f>
        <v>République tchèque</v>
      </c>
      <c r="D612" s="2">
        <f t="shared" si="78"/>
        <v>1</v>
      </c>
      <c r="E612" s="16">
        <f t="shared" ref="E612:E675" si="79">E581+1</f>
        <v>20</v>
      </c>
      <c r="F612" s="16" t="str">
        <f t="shared" si="73"/>
        <v>Portugal</v>
      </c>
      <c r="G612" s="16">
        <f t="shared" si="74"/>
        <v>1</v>
      </c>
      <c r="H612" s="16">
        <f t="shared" si="75"/>
        <v>2</v>
      </c>
      <c r="I612" s="16" t="str">
        <f t="shared" si="76"/>
        <v>République tchèquePortugal</v>
      </c>
      <c r="J612" s="109">
        <f t="shared" si="72"/>
        <v>0</v>
      </c>
      <c r="K612" s="109">
        <f>IF($H612=2,$N612,Notice!$C$67)</f>
        <v>2653.4404296875</v>
      </c>
      <c r="L612" s="109">
        <f>IF($H612=2,0,Notice!$C$66)</f>
        <v>0</v>
      </c>
      <c r="M612" s="110">
        <v>2033</v>
      </c>
      <c r="N612" s="110">
        <v>2653.4404296875</v>
      </c>
    </row>
    <row r="613" spans="1:14">
      <c r="A613" s="16">
        <v>650</v>
      </c>
      <c r="B613" s="16">
        <f t="shared" si="77"/>
        <v>22</v>
      </c>
      <c r="C613" s="11" t="str">
        <f t="shared" si="78"/>
        <v>Royaume-Uni</v>
      </c>
      <c r="D613" s="2">
        <f t="shared" si="78"/>
        <v>1</v>
      </c>
      <c r="E613" s="16">
        <f t="shared" si="79"/>
        <v>20</v>
      </c>
      <c r="F613" s="16" t="str">
        <f t="shared" si="73"/>
        <v>Portugal</v>
      </c>
      <c r="G613" s="16">
        <f t="shared" si="74"/>
        <v>1</v>
      </c>
      <c r="H613" s="16">
        <f t="shared" si="75"/>
        <v>2</v>
      </c>
      <c r="I613" s="16" t="str">
        <f t="shared" si="76"/>
        <v>Royaume-UniPortugal</v>
      </c>
      <c r="J613" s="109">
        <f t="shared" si="72"/>
        <v>0</v>
      </c>
      <c r="K613" s="109">
        <f>IF($H613=2,$N613,Notice!$C$67)</f>
        <v>2417.258544921875</v>
      </c>
      <c r="L613" s="109">
        <f>IF($H613=2,0,Notice!$C$66)</f>
        <v>0</v>
      </c>
      <c r="M613" s="110">
        <v>1490</v>
      </c>
      <c r="N613" s="110">
        <v>2417.258544921875</v>
      </c>
    </row>
    <row r="614" spans="1:14">
      <c r="A614" s="16">
        <v>651</v>
      </c>
      <c r="B614" s="16">
        <f t="shared" si="77"/>
        <v>23</v>
      </c>
      <c r="C614" s="11" t="str">
        <f t="shared" si="78"/>
        <v>Slovaquie</v>
      </c>
      <c r="D614" s="2">
        <f t="shared" si="78"/>
        <v>1</v>
      </c>
      <c r="E614" s="16">
        <f t="shared" si="79"/>
        <v>20</v>
      </c>
      <c r="F614" s="16" t="str">
        <f t="shared" si="73"/>
        <v>Portugal</v>
      </c>
      <c r="G614" s="16">
        <f t="shared" si="74"/>
        <v>1</v>
      </c>
      <c r="H614" s="16">
        <f t="shared" si="75"/>
        <v>2</v>
      </c>
      <c r="I614" s="16" t="str">
        <f t="shared" si="76"/>
        <v>SlovaquiePortugal</v>
      </c>
      <c r="J614" s="109">
        <f t="shared" si="72"/>
        <v>0</v>
      </c>
      <c r="K614" s="109">
        <f>IF($H614=2,$N614,Notice!$C$67)</f>
        <v>3040.27734375</v>
      </c>
      <c r="L614" s="109">
        <f>IF($H614=2,0,Notice!$C$66)</f>
        <v>0</v>
      </c>
      <c r="M614" s="110">
        <v>3694</v>
      </c>
      <c r="N614" s="110">
        <v>3040.27734375</v>
      </c>
    </row>
    <row r="615" spans="1:14">
      <c r="A615" s="16">
        <v>653</v>
      </c>
      <c r="B615" s="16">
        <f t="shared" si="77"/>
        <v>24</v>
      </c>
      <c r="C615" s="11" t="str">
        <f t="shared" si="78"/>
        <v>Slovénie</v>
      </c>
      <c r="D615" s="2">
        <f t="shared" si="78"/>
        <v>1</v>
      </c>
      <c r="E615" s="16">
        <f t="shared" si="79"/>
        <v>20</v>
      </c>
      <c r="F615" s="16" t="str">
        <f t="shared" si="73"/>
        <v>Portugal</v>
      </c>
      <c r="G615" s="16">
        <f t="shared" si="74"/>
        <v>1</v>
      </c>
      <c r="H615" s="16">
        <f t="shared" si="75"/>
        <v>2</v>
      </c>
      <c r="I615" s="16" t="str">
        <f t="shared" si="76"/>
        <v>SlovéniePortugal</v>
      </c>
      <c r="J615" s="109">
        <f t="shared" si="72"/>
        <v>0</v>
      </c>
      <c r="K615" s="109">
        <f>IF($H615=2,$N615,Notice!$C$67)</f>
        <v>2511.027587890625</v>
      </c>
      <c r="L615" s="109">
        <f>IF($H615=2,0,Notice!$C$66)</f>
        <v>0</v>
      </c>
      <c r="M615" s="110">
        <v>3694</v>
      </c>
      <c r="N615" s="110">
        <v>2511.027587890625</v>
      </c>
    </row>
    <row r="616" spans="1:14">
      <c r="A616" s="16">
        <v>654</v>
      </c>
      <c r="B616" s="16">
        <f t="shared" si="77"/>
        <v>25</v>
      </c>
      <c r="C616" s="11" t="str">
        <f t="shared" si="78"/>
        <v>Turquie</v>
      </c>
      <c r="D616" s="2">
        <f t="shared" si="78"/>
        <v>0</v>
      </c>
      <c r="E616" s="16">
        <f t="shared" si="79"/>
        <v>20</v>
      </c>
      <c r="F616" s="16" t="str">
        <f t="shared" si="73"/>
        <v>Portugal</v>
      </c>
      <c r="G616" s="16">
        <f t="shared" si="74"/>
        <v>1</v>
      </c>
      <c r="H616" s="16">
        <f t="shared" si="75"/>
        <v>1</v>
      </c>
      <c r="I616" s="16" t="str">
        <f t="shared" si="76"/>
        <v>TurquiePortugal</v>
      </c>
      <c r="J616" s="109">
        <f t="shared" si="72"/>
        <v>3876</v>
      </c>
      <c r="K616" s="109">
        <f>IF($H616=2,$N616,Notice!$C$67)</f>
        <v>500</v>
      </c>
      <c r="L616" s="109">
        <f>IF($H616=2,0,Notice!$C$66)</f>
        <v>1000</v>
      </c>
      <c r="M616" s="110">
        <v>3876</v>
      </c>
      <c r="N616" s="110">
        <v>1000</v>
      </c>
    </row>
    <row r="617" spans="1:14">
      <c r="A617" s="16">
        <v>655</v>
      </c>
      <c r="B617" s="16">
        <f t="shared" si="77"/>
        <v>26</v>
      </c>
      <c r="C617" s="11" t="str">
        <f t="shared" si="78"/>
        <v>Vietnam</v>
      </c>
      <c r="D617" s="2">
        <f t="shared" si="78"/>
        <v>0</v>
      </c>
      <c r="E617" s="16">
        <f t="shared" si="79"/>
        <v>20</v>
      </c>
      <c r="F617" s="16" t="str">
        <f t="shared" si="73"/>
        <v>Portugal</v>
      </c>
      <c r="G617" s="16">
        <f t="shared" si="74"/>
        <v>1</v>
      </c>
      <c r="H617" s="16">
        <f t="shared" si="75"/>
        <v>1</v>
      </c>
      <c r="I617" s="16" t="str">
        <f t="shared" si="76"/>
        <v>VietnamPortugal</v>
      </c>
      <c r="J617" s="109">
        <f t="shared" si="72"/>
        <v>14433</v>
      </c>
      <c r="K617" s="109">
        <f>IF($H617=2,$N617,Notice!$C$67)</f>
        <v>500</v>
      </c>
      <c r="L617" s="109">
        <f>IF($H617=2,0,Notice!$C$66)</f>
        <v>1000</v>
      </c>
      <c r="M617" s="110">
        <v>14433</v>
      </c>
      <c r="N617" s="110">
        <v>1000</v>
      </c>
    </row>
    <row r="618" spans="1:14">
      <c r="A618" s="16">
        <v>656</v>
      </c>
      <c r="B618" s="16">
        <f t="shared" si="77"/>
        <v>28</v>
      </c>
      <c r="C618" s="11" t="str">
        <f t="shared" si="78"/>
        <v>Autres pays d’Europe</v>
      </c>
      <c r="D618" s="2">
        <f t="shared" si="78"/>
        <v>1</v>
      </c>
      <c r="E618" s="16">
        <f t="shared" si="79"/>
        <v>20</v>
      </c>
      <c r="F618" s="16" t="str">
        <f t="shared" si="73"/>
        <v>Portugal</v>
      </c>
      <c r="G618" s="16">
        <f t="shared" si="74"/>
        <v>1</v>
      </c>
      <c r="H618" s="16">
        <f t="shared" si="75"/>
        <v>2</v>
      </c>
      <c r="I618" s="16" t="str">
        <f t="shared" si="76"/>
        <v>Autres pays d’EuropePortugal</v>
      </c>
      <c r="J618" s="109">
        <f t="shared" si="72"/>
        <v>0</v>
      </c>
      <c r="K618" s="109">
        <f>IF($H618=2,$N618,Notice!$C$67)</f>
        <v>3032.49267578125</v>
      </c>
      <c r="L618" s="109">
        <f>IF($H618=2,0,Notice!$C$66)</f>
        <v>0</v>
      </c>
      <c r="M618" s="110">
        <v>3277</v>
      </c>
      <c r="N618" s="110">
        <v>3032.49267578125</v>
      </c>
    </row>
    <row r="619" spans="1:14">
      <c r="A619" s="16">
        <v>657</v>
      </c>
      <c r="B619" s="16">
        <f t="shared" si="77"/>
        <v>29</v>
      </c>
      <c r="C619" s="11" t="str">
        <f t="shared" si="78"/>
        <v>Amérique du Nord</v>
      </c>
      <c r="D619" s="2">
        <f t="shared" si="78"/>
        <v>0</v>
      </c>
      <c r="E619" s="16">
        <f t="shared" si="79"/>
        <v>20</v>
      </c>
      <c r="F619" s="16" t="str">
        <f t="shared" si="73"/>
        <v>Portugal</v>
      </c>
      <c r="G619" s="16">
        <f t="shared" si="74"/>
        <v>1</v>
      </c>
      <c r="H619" s="16">
        <f t="shared" si="75"/>
        <v>1</v>
      </c>
      <c r="I619" s="16" t="str">
        <f t="shared" si="76"/>
        <v>Amérique du NordPortugal</v>
      </c>
      <c r="J619" s="109">
        <f t="shared" si="72"/>
        <v>7948</v>
      </c>
      <c r="K619" s="109">
        <f>IF($H619=2,$N619,Notice!$C$67)</f>
        <v>500</v>
      </c>
      <c r="L619" s="109">
        <f>IF($H619=2,0,Notice!$C$66)</f>
        <v>1000</v>
      </c>
      <c r="M619" s="110">
        <v>7948</v>
      </c>
      <c r="N619" s="110">
        <v>1000</v>
      </c>
    </row>
    <row r="620" spans="1:14">
      <c r="A620" s="16">
        <v>658</v>
      </c>
      <c r="B620" s="16">
        <f t="shared" si="77"/>
        <v>30</v>
      </c>
      <c r="C620" s="11" t="str">
        <f t="shared" si="78"/>
        <v>Amérique du Sud</v>
      </c>
      <c r="D620" s="2">
        <f t="shared" si="78"/>
        <v>0</v>
      </c>
      <c r="E620" s="16">
        <f t="shared" si="79"/>
        <v>20</v>
      </c>
      <c r="F620" s="16" t="str">
        <f t="shared" si="73"/>
        <v>Portugal</v>
      </c>
      <c r="G620" s="16">
        <f t="shared" si="74"/>
        <v>1</v>
      </c>
      <c r="H620" s="16">
        <f t="shared" si="75"/>
        <v>1</v>
      </c>
      <c r="I620" s="16" t="str">
        <f t="shared" si="76"/>
        <v>Amérique du SudPortugal</v>
      </c>
      <c r="J620" s="109">
        <f t="shared" si="72"/>
        <v>8761</v>
      </c>
      <c r="K620" s="109">
        <f>IF($H620=2,$N620,Notice!$C$67)</f>
        <v>500</v>
      </c>
      <c r="L620" s="109">
        <f>IF($H620=2,0,Notice!$C$66)</f>
        <v>1000</v>
      </c>
      <c r="M620" s="110">
        <v>8761</v>
      </c>
      <c r="N620" s="110">
        <v>1000</v>
      </c>
    </row>
    <row r="621" spans="1:14">
      <c r="A621" s="16">
        <v>659</v>
      </c>
      <c r="B621" s="16">
        <f t="shared" si="77"/>
        <v>31</v>
      </c>
      <c r="C621" s="11" t="str">
        <f t="shared" si="78"/>
        <v>CC du Golfe</v>
      </c>
      <c r="D621" s="2">
        <f t="shared" si="78"/>
        <v>0</v>
      </c>
      <c r="E621" s="16">
        <f t="shared" si="79"/>
        <v>20</v>
      </c>
      <c r="F621" s="16" t="str">
        <f t="shared" si="73"/>
        <v>Portugal</v>
      </c>
      <c r="G621" s="16">
        <f t="shared" si="74"/>
        <v>1</v>
      </c>
      <c r="H621" s="16">
        <f t="shared" si="75"/>
        <v>1</v>
      </c>
      <c r="I621" s="16" t="str">
        <f t="shared" si="76"/>
        <v>CC du GolfePortugal</v>
      </c>
      <c r="J621" s="109">
        <f t="shared" si="72"/>
        <v>5347</v>
      </c>
      <c r="K621" s="109">
        <f>IF($H621=2,$N621,Notice!$C$67)</f>
        <v>500</v>
      </c>
      <c r="L621" s="109">
        <f>IF($H621=2,0,Notice!$C$66)</f>
        <v>1000</v>
      </c>
      <c r="M621" s="110">
        <v>5347</v>
      </c>
      <c r="N621" s="110">
        <v>1000</v>
      </c>
    </row>
    <row r="622" spans="1:14">
      <c r="A622" s="16">
        <v>660</v>
      </c>
      <c r="B622" s="16">
        <f t="shared" si="77"/>
        <v>32</v>
      </c>
      <c r="C622" s="11" t="str">
        <f t="shared" si="78"/>
        <v>Autre</v>
      </c>
      <c r="D622" s="2">
        <f t="shared" si="78"/>
        <v>0</v>
      </c>
      <c r="E622" s="16">
        <f t="shared" si="79"/>
        <v>20</v>
      </c>
      <c r="F622" s="16" t="str">
        <f t="shared" si="73"/>
        <v>Portugal</v>
      </c>
      <c r="G622" s="16">
        <f t="shared" si="74"/>
        <v>1</v>
      </c>
      <c r="H622" s="16">
        <f t="shared" si="75"/>
        <v>1</v>
      </c>
      <c r="I622" s="16" t="str">
        <f t="shared" si="76"/>
        <v>AutrePortugal</v>
      </c>
      <c r="J622" s="109">
        <f t="shared" si="72"/>
        <v>24000</v>
      </c>
      <c r="K622" s="109">
        <f>IF($H622=2,$N622,Notice!$C$67)</f>
        <v>500</v>
      </c>
      <c r="L622" s="109">
        <f>IF($H622=2,0,Notice!$C$66)</f>
        <v>1000</v>
      </c>
      <c r="M622" s="110">
        <v>24000</v>
      </c>
      <c r="N622" s="110">
        <v>1000</v>
      </c>
    </row>
    <row r="623" spans="1:14">
      <c r="A623" s="16">
        <v>661</v>
      </c>
      <c r="B623" s="16">
        <f t="shared" si="77"/>
        <v>33</v>
      </c>
      <c r="C623" s="11" t="str">
        <f t="shared" si="78"/>
        <v>Autres pays d’Amérique</v>
      </c>
      <c r="D623" s="2">
        <f t="shared" si="78"/>
        <v>0</v>
      </c>
      <c r="E623" s="16">
        <f t="shared" si="79"/>
        <v>20</v>
      </c>
      <c r="F623" s="16" t="str">
        <f t="shared" si="73"/>
        <v>Portugal</v>
      </c>
      <c r="G623" s="16">
        <f t="shared" si="74"/>
        <v>1</v>
      </c>
      <c r="H623" s="16">
        <f t="shared" si="75"/>
        <v>1</v>
      </c>
      <c r="I623" s="16" t="str">
        <f t="shared" si="76"/>
        <v>Autres pays d’AmériquePortugal</v>
      </c>
      <c r="J623" s="109">
        <f t="shared" si="72"/>
        <v>6765</v>
      </c>
      <c r="K623" s="109">
        <f>IF($H623=2,$N623,Notice!$C$67)</f>
        <v>500</v>
      </c>
      <c r="L623" s="109">
        <f>IF($H623=2,0,Notice!$C$66)</f>
        <v>1000</v>
      </c>
      <c r="M623" s="110">
        <v>6765</v>
      </c>
      <c r="N623" s="110">
        <v>1000</v>
      </c>
    </row>
    <row r="624" spans="1:14">
      <c r="A624" s="16">
        <v>662</v>
      </c>
      <c r="B624" s="16">
        <f t="shared" si="77"/>
        <v>1</v>
      </c>
      <c r="C624" s="11" t="str">
        <f t="shared" si="78"/>
        <v>Allemagne</v>
      </c>
      <c r="D624" s="2">
        <f t="shared" si="78"/>
        <v>1</v>
      </c>
      <c r="E624" s="16">
        <f t="shared" si="79"/>
        <v>21</v>
      </c>
      <c r="F624" s="16" t="str">
        <f t="shared" si="73"/>
        <v>République tchèque</v>
      </c>
      <c r="G624" s="16">
        <f t="shared" si="74"/>
        <v>1</v>
      </c>
      <c r="H624" s="16">
        <f t="shared" si="75"/>
        <v>2</v>
      </c>
      <c r="I624" s="16" t="str">
        <f t="shared" si="76"/>
        <v>AllemagneRépublique tchèque</v>
      </c>
      <c r="J624" s="109">
        <f t="shared" si="72"/>
        <v>0</v>
      </c>
      <c r="K624" s="109">
        <f>IF($H624=2,$N624,Notice!$C$67)</f>
        <v>515.43280029296875</v>
      </c>
      <c r="L624" s="109">
        <f>IF($H624=2,0,Notice!$C$66)</f>
        <v>0</v>
      </c>
      <c r="M624" s="110">
        <v>24000</v>
      </c>
      <c r="N624" s="110">
        <v>515.43280029296875</v>
      </c>
    </row>
    <row r="625" spans="1:14">
      <c r="A625" s="16">
        <v>663</v>
      </c>
      <c r="B625" s="16">
        <f t="shared" si="77"/>
        <v>2</v>
      </c>
      <c r="C625" s="11" t="str">
        <f t="shared" si="78"/>
        <v>Autriche</v>
      </c>
      <c r="D625" s="2">
        <f t="shared" si="78"/>
        <v>1</v>
      </c>
      <c r="E625" s="16">
        <f t="shared" si="79"/>
        <v>21</v>
      </c>
      <c r="F625" s="16" t="str">
        <f t="shared" si="73"/>
        <v>République tchèque</v>
      </c>
      <c r="G625" s="16">
        <f t="shared" si="74"/>
        <v>1</v>
      </c>
      <c r="H625" s="16">
        <f t="shared" si="75"/>
        <v>2</v>
      </c>
      <c r="I625" s="16" t="str">
        <f t="shared" si="76"/>
        <v>AutricheRépublique tchèque</v>
      </c>
      <c r="J625" s="109">
        <f t="shared" si="72"/>
        <v>0</v>
      </c>
      <c r="K625" s="109">
        <f>IF($H625=2,$N625,Notice!$C$67)</f>
        <v>365.8446044921875</v>
      </c>
      <c r="L625" s="109">
        <f>IF($H625=2,0,Notice!$C$66)</f>
        <v>0</v>
      </c>
      <c r="M625" s="110">
        <v>6006</v>
      </c>
      <c r="N625" s="110">
        <v>365.8446044921875</v>
      </c>
    </row>
    <row r="626" spans="1:14">
      <c r="A626" s="16">
        <v>664</v>
      </c>
      <c r="B626" s="16">
        <f t="shared" si="77"/>
        <v>3</v>
      </c>
      <c r="C626" s="11" t="str">
        <f t="shared" si="78"/>
        <v>Belgique</v>
      </c>
      <c r="D626" s="2">
        <f t="shared" si="78"/>
        <v>1</v>
      </c>
      <c r="E626" s="16">
        <f t="shared" si="79"/>
        <v>21</v>
      </c>
      <c r="F626" s="16" t="str">
        <f t="shared" si="73"/>
        <v>République tchèque</v>
      </c>
      <c r="G626" s="16">
        <f t="shared" si="74"/>
        <v>1</v>
      </c>
      <c r="H626" s="16">
        <f t="shared" si="75"/>
        <v>2</v>
      </c>
      <c r="I626" s="16" t="str">
        <f t="shared" si="76"/>
        <v>BelgiqueRépublique tchèque</v>
      </c>
      <c r="J626" s="109">
        <f t="shared" si="72"/>
        <v>0</v>
      </c>
      <c r="K626" s="109">
        <f>IF($H626=2,$N626,Notice!$C$67)</f>
        <v>1008.1588134765625</v>
      </c>
      <c r="L626" s="109">
        <f>IF($H626=2,0,Notice!$C$66)</f>
        <v>0</v>
      </c>
      <c r="M626" s="110">
        <v>436</v>
      </c>
      <c r="N626" s="110">
        <v>1008.1588134765625</v>
      </c>
    </row>
    <row r="627" spans="1:14">
      <c r="A627" s="16">
        <v>665</v>
      </c>
      <c r="B627" s="16">
        <f t="shared" si="77"/>
        <v>4</v>
      </c>
      <c r="C627" s="11" t="str">
        <f t="shared" si="78"/>
        <v>Brésil</v>
      </c>
      <c r="D627" s="2">
        <f t="shared" si="78"/>
        <v>0</v>
      </c>
      <c r="E627" s="16">
        <f t="shared" si="79"/>
        <v>21</v>
      </c>
      <c r="F627" s="16" t="str">
        <f t="shared" si="73"/>
        <v>République tchèque</v>
      </c>
      <c r="G627" s="16">
        <f t="shared" si="74"/>
        <v>1</v>
      </c>
      <c r="H627" s="16">
        <f t="shared" si="75"/>
        <v>1</v>
      </c>
      <c r="I627" s="16" t="str">
        <f t="shared" si="76"/>
        <v>BrésilRépublique tchèque</v>
      </c>
      <c r="J627" s="109">
        <f t="shared" si="72"/>
        <v>10409</v>
      </c>
      <c r="K627" s="109">
        <f>IF($H627=2,$N627,Notice!$C$67)</f>
        <v>500</v>
      </c>
      <c r="L627" s="109">
        <f>IF($H627=2,0,Notice!$C$66)</f>
        <v>1000</v>
      </c>
      <c r="M627" s="110">
        <v>10409</v>
      </c>
      <c r="N627" s="110">
        <v>1000</v>
      </c>
    </row>
    <row r="628" spans="1:14">
      <c r="A628" s="16">
        <v>666</v>
      </c>
      <c r="B628" s="16">
        <f t="shared" si="77"/>
        <v>5</v>
      </c>
      <c r="C628" s="11" t="str">
        <f t="shared" si="78"/>
        <v>Chine</v>
      </c>
      <c r="D628" s="2">
        <f t="shared" si="78"/>
        <v>0</v>
      </c>
      <c r="E628" s="16">
        <f t="shared" si="79"/>
        <v>21</v>
      </c>
      <c r="F628" s="16" t="str">
        <f t="shared" si="73"/>
        <v>République tchèque</v>
      </c>
      <c r="G628" s="16">
        <f t="shared" si="74"/>
        <v>1</v>
      </c>
      <c r="H628" s="16">
        <f t="shared" si="75"/>
        <v>1</v>
      </c>
      <c r="I628" s="16" t="str">
        <f t="shared" si="76"/>
        <v>ChineRépublique tchèque</v>
      </c>
      <c r="J628" s="109">
        <f t="shared" si="72"/>
        <v>20485</v>
      </c>
      <c r="K628" s="109">
        <f>IF($H628=2,$N628,Notice!$C$67)</f>
        <v>500</v>
      </c>
      <c r="L628" s="109">
        <f>IF($H628=2,0,Notice!$C$66)</f>
        <v>1000</v>
      </c>
      <c r="M628" s="110">
        <v>20485</v>
      </c>
      <c r="N628" s="110">
        <v>1000</v>
      </c>
    </row>
    <row r="629" spans="1:14">
      <c r="A629" s="16">
        <v>667</v>
      </c>
      <c r="B629" s="16">
        <f t="shared" si="77"/>
        <v>6</v>
      </c>
      <c r="C629" s="11" t="str">
        <f t="shared" si="78"/>
        <v>Corée du Sud</v>
      </c>
      <c r="D629" s="2">
        <f t="shared" si="78"/>
        <v>0</v>
      </c>
      <c r="E629" s="16">
        <f t="shared" si="79"/>
        <v>21</v>
      </c>
      <c r="F629" s="16" t="str">
        <f t="shared" si="73"/>
        <v>République tchèque</v>
      </c>
      <c r="G629" s="16">
        <f t="shared" si="74"/>
        <v>1</v>
      </c>
      <c r="H629" s="16">
        <f t="shared" si="75"/>
        <v>1</v>
      </c>
      <c r="I629" s="16" t="str">
        <f t="shared" si="76"/>
        <v>Corée du SudRépublique tchèque</v>
      </c>
      <c r="J629" s="109">
        <f t="shared" si="72"/>
        <v>21071</v>
      </c>
      <c r="K629" s="109">
        <f>IF($H629=2,$N629,Notice!$C$67)</f>
        <v>500</v>
      </c>
      <c r="L629" s="109">
        <f>IF($H629=2,0,Notice!$C$66)</f>
        <v>1000</v>
      </c>
      <c r="M629" s="110">
        <v>21071</v>
      </c>
      <c r="N629" s="110">
        <v>1000</v>
      </c>
    </row>
    <row r="630" spans="1:14">
      <c r="A630" s="16">
        <v>668</v>
      </c>
      <c r="B630" s="16">
        <f t="shared" si="77"/>
        <v>7</v>
      </c>
      <c r="C630" s="11" t="str">
        <f t="shared" si="78"/>
        <v>Espagne</v>
      </c>
      <c r="D630" s="2">
        <f t="shared" si="78"/>
        <v>1</v>
      </c>
      <c r="E630" s="16">
        <f t="shared" si="79"/>
        <v>21</v>
      </c>
      <c r="F630" s="16" t="str">
        <f t="shared" si="73"/>
        <v>République tchèque</v>
      </c>
      <c r="G630" s="16">
        <f t="shared" si="74"/>
        <v>1</v>
      </c>
      <c r="H630" s="16">
        <f t="shared" si="75"/>
        <v>2</v>
      </c>
      <c r="I630" s="16" t="str">
        <f t="shared" si="76"/>
        <v>EspagneRépublique tchèque</v>
      </c>
      <c r="J630" s="109">
        <f t="shared" si="72"/>
        <v>0</v>
      </c>
      <c r="K630" s="109">
        <f>IF($H630=2,$N630,Notice!$C$67)</f>
        <v>2559.768310546875</v>
      </c>
      <c r="L630" s="109">
        <f>IF($H630=2,0,Notice!$C$66)</f>
        <v>0</v>
      </c>
      <c r="M630" s="110">
        <v>2697</v>
      </c>
      <c r="N630" s="110">
        <v>2559.768310546875</v>
      </c>
    </row>
    <row r="631" spans="1:14">
      <c r="A631" s="16">
        <v>669</v>
      </c>
      <c r="B631" s="16">
        <f t="shared" si="77"/>
        <v>8</v>
      </c>
      <c r="C631" s="11" t="str">
        <f t="shared" si="78"/>
        <v>États-Unis</v>
      </c>
      <c r="D631" s="2">
        <f t="shared" si="78"/>
        <v>0</v>
      </c>
      <c r="E631" s="16">
        <f t="shared" si="79"/>
        <v>21</v>
      </c>
      <c r="F631" s="16" t="str">
        <f t="shared" si="73"/>
        <v>République tchèque</v>
      </c>
      <c r="G631" s="16">
        <f t="shared" si="74"/>
        <v>1</v>
      </c>
      <c r="H631" s="16">
        <f t="shared" si="75"/>
        <v>1</v>
      </c>
      <c r="I631" s="16" t="str">
        <f t="shared" si="76"/>
        <v>États-UnisRépublique tchèque</v>
      </c>
      <c r="J631" s="109">
        <f t="shared" si="72"/>
        <v>8319</v>
      </c>
      <c r="K631" s="109">
        <f>IF($H631=2,$N631,Notice!$C$67)</f>
        <v>500</v>
      </c>
      <c r="L631" s="109">
        <f>IF($H631=2,0,Notice!$C$66)</f>
        <v>1000</v>
      </c>
      <c r="M631" s="110">
        <v>8319</v>
      </c>
      <c r="N631" s="110">
        <v>1000</v>
      </c>
    </row>
    <row r="632" spans="1:14">
      <c r="A632" s="16">
        <v>670</v>
      </c>
      <c r="B632" s="16">
        <f t="shared" si="77"/>
        <v>9</v>
      </c>
      <c r="C632" s="11" t="str">
        <f t="shared" si="78"/>
        <v>Finlande</v>
      </c>
      <c r="D632" s="2">
        <f t="shared" si="78"/>
        <v>1</v>
      </c>
      <c r="E632" s="16">
        <f t="shared" si="79"/>
        <v>21</v>
      </c>
      <c r="F632" s="16" t="str">
        <f t="shared" si="73"/>
        <v>République tchèque</v>
      </c>
      <c r="G632" s="16">
        <f t="shared" si="74"/>
        <v>1</v>
      </c>
      <c r="H632" s="16">
        <f t="shared" si="75"/>
        <v>2</v>
      </c>
      <c r="I632" s="16" t="str">
        <f t="shared" si="76"/>
        <v>FinlandeRépublique tchèque</v>
      </c>
      <c r="J632" s="109">
        <f t="shared" si="72"/>
        <v>0</v>
      </c>
      <c r="K632" s="109">
        <f>IF($H632=2,$N632,Notice!$C$67)</f>
        <v>3229.9794921875</v>
      </c>
      <c r="L632" s="109">
        <f>IF($H632=2,0,Notice!$C$66)</f>
        <v>0</v>
      </c>
      <c r="M632" s="110">
        <v>1647</v>
      </c>
      <c r="N632" s="110">
        <v>3229.9794921875</v>
      </c>
    </row>
    <row r="633" spans="1:14">
      <c r="A633" s="16">
        <v>671</v>
      </c>
      <c r="B633" s="16">
        <f t="shared" si="77"/>
        <v>11</v>
      </c>
      <c r="C633" s="11" t="str">
        <f t="shared" si="78"/>
        <v>France</v>
      </c>
      <c r="D633" s="2">
        <f t="shared" si="78"/>
        <v>1</v>
      </c>
      <c r="E633" s="16">
        <f t="shared" si="79"/>
        <v>21</v>
      </c>
      <c r="F633" s="16" t="str">
        <f t="shared" si="73"/>
        <v>République tchèque</v>
      </c>
      <c r="G633" s="16">
        <f t="shared" si="74"/>
        <v>1</v>
      </c>
      <c r="H633" s="16">
        <f t="shared" si="75"/>
        <v>2</v>
      </c>
      <c r="I633" s="16" t="str">
        <f t="shared" si="76"/>
        <v>FranceRépublique tchèque</v>
      </c>
      <c r="J633" s="109">
        <f t="shared" si="72"/>
        <v>0</v>
      </c>
      <c r="K633" s="109">
        <f>IF($H633=2,$N633,Notice!$C$67)</f>
        <v>1334.0780029296875</v>
      </c>
      <c r="L633" s="109">
        <f>IF($H633=2,0,Notice!$C$66)</f>
        <v>0</v>
      </c>
      <c r="M633" s="110">
        <v>3768</v>
      </c>
      <c r="N633" s="110">
        <v>1334.0780029296875</v>
      </c>
    </row>
    <row r="634" spans="1:14">
      <c r="A634" s="16">
        <v>672</v>
      </c>
      <c r="B634" s="16">
        <f t="shared" si="77"/>
        <v>12</v>
      </c>
      <c r="C634" s="11" t="str">
        <f t="shared" si="78"/>
        <v>Hongrie</v>
      </c>
      <c r="D634" s="2">
        <f t="shared" si="78"/>
        <v>1</v>
      </c>
      <c r="E634" s="16">
        <f t="shared" si="79"/>
        <v>21</v>
      </c>
      <c r="F634" s="16" t="str">
        <f t="shared" si="73"/>
        <v>République tchèque</v>
      </c>
      <c r="G634" s="16">
        <f t="shared" si="74"/>
        <v>1</v>
      </c>
      <c r="H634" s="16">
        <f t="shared" si="75"/>
        <v>2</v>
      </c>
      <c r="I634" s="16" t="str">
        <f t="shared" si="76"/>
        <v>HongrieRépublique tchèque</v>
      </c>
      <c r="J634" s="109">
        <f t="shared" si="72"/>
        <v>0</v>
      </c>
      <c r="K634" s="109">
        <f>IF($H634=2,$N634,Notice!$C$67)</f>
        <v>512.4666748046875</v>
      </c>
      <c r="L634" s="109">
        <f>IF($H634=2,0,Notice!$C$66)</f>
        <v>0</v>
      </c>
      <c r="M634" s="110">
        <v>6006</v>
      </c>
      <c r="N634" s="110">
        <v>512.4666748046875</v>
      </c>
    </row>
    <row r="635" spans="1:14">
      <c r="A635" s="16">
        <v>673</v>
      </c>
      <c r="B635" s="16">
        <f t="shared" si="77"/>
        <v>13</v>
      </c>
      <c r="C635" s="11" t="str">
        <f t="shared" si="78"/>
        <v>Inde</v>
      </c>
      <c r="D635" s="2">
        <f t="shared" si="78"/>
        <v>0</v>
      </c>
      <c r="E635" s="16">
        <f t="shared" si="79"/>
        <v>21</v>
      </c>
      <c r="F635" s="16" t="str">
        <f t="shared" si="73"/>
        <v>République tchèque</v>
      </c>
      <c r="G635" s="16">
        <f t="shared" si="74"/>
        <v>1</v>
      </c>
      <c r="H635" s="16">
        <f t="shared" si="75"/>
        <v>1</v>
      </c>
      <c r="I635" s="16" t="str">
        <f t="shared" si="76"/>
        <v>IndeRépublique tchèque</v>
      </c>
      <c r="J635" s="109">
        <f t="shared" si="72"/>
        <v>12687</v>
      </c>
      <c r="K635" s="109">
        <f>IF($H635=2,$N635,Notice!$C$67)</f>
        <v>500</v>
      </c>
      <c r="L635" s="109">
        <f>IF($H635=2,0,Notice!$C$66)</f>
        <v>1000</v>
      </c>
      <c r="M635" s="110">
        <v>12687</v>
      </c>
      <c r="N635" s="110">
        <v>1000</v>
      </c>
    </row>
    <row r="636" spans="1:14">
      <c r="A636" s="16">
        <v>674</v>
      </c>
      <c r="B636" s="16">
        <f t="shared" si="77"/>
        <v>14</v>
      </c>
      <c r="C636" s="11" t="str">
        <f t="shared" si="78"/>
        <v>Indonésie</v>
      </c>
      <c r="D636" s="2">
        <f t="shared" si="78"/>
        <v>0</v>
      </c>
      <c r="E636" s="16">
        <f t="shared" si="79"/>
        <v>21</v>
      </c>
      <c r="F636" s="16" t="str">
        <f t="shared" si="73"/>
        <v>République tchèque</v>
      </c>
      <c r="G636" s="16">
        <f t="shared" si="74"/>
        <v>1</v>
      </c>
      <c r="H636" s="16">
        <f t="shared" si="75"/>
        <v>1</v>
      </c>
      <c r="I636" s="16" t="str">
        <f t="shared" si="76"/>
        <v>IndonésieRépublique tchèque</v>
      </c>
      <c r="J636" s="109">
        <f t="shared" si="72"/>
        <v>16947</v>
      </c>
      <c r="K636" s="109">
        <f>IF($H636=2,$N636,Notice!$C$67)</f>
        <v>500</v>
      </c>
      <c r="L636" s="109">
        <f>IF($H636=2,0,Notice!$C$66)</f>
        <v>1000</v>
      </c>
      <c r="M636" s="110">
        <v>16947</v>
      </c>
      <c r="N636" s="110">
        <v>1000</v>
      </c>
    </row>
    <row r="637" spans="1:14">
      <c r="A637" s="16">
        <v>675</v>
      </c>
      <c r="B637" s="16">
        <f t="shared" si="77"/>
        <v>15</v>
      </c>
      <c r="C637" s="11" t="str">
        <f t="shared" si="78"/>
        <v>Italie</v>
      </c>
      <c r="D637" s="2">
        <f t="shared" si="78"/>
        <v>1</v>
      </c>
      <c r="E637" s="16">
        <f t="shared" si="79"/>
        <v>21</v>
      </c>
      <c r="F637" s="16" t="str">
        <f t="shared" si="73"/>
        <v>République tchèque</v>
      </c>
      <c r="G637" s="16">
        <f t="shared" si="74"/>
        <v>1</v>
      </c>
      <c r="H637" s="16">
        <f t="shared" si="75"/>
        <v>2</v>
      </c>
      <c r="I637" s="16" t="str">
        <f t="shared" si="76"/>
        <v>ItalieRépublique tchèque</v>
      </c>
      <c r="J637" s="109">
        <f t="shared" si="72"/>
        <v>0</v>
      </c>
      <c r="K637" s="109">
        <f>IF($H637=2,$N637,Notice!$C$67)</f>
        <v>1276.17919921875</v>
      </c>
      <c r="L637" s="109">
        <f>IF($H637=2,0,Notice!$C$66)</f>
        <v>0</v>
      </c>
      <c r="M637" s="110">
        <v>4064</v>
      </c>
      <c r="N637" s="110">
        <v>1276.17919921875</v>
      </c>
    </row>
    <row r="638" spans="1:14">
      <c r="A638" s="16">
        <v>676</v>
      </c>
      <c r="B638" s="16">
        <f t="shared" si="77"/>
        <v>16</v>
      </c>
      <c r="C638" s="11" t="str">
        <f t="shared" si="78"/>
        <v>Japon</v>
      </c>
      <c r="D638" s="2">
        <f t="shared" si="78"/>
        <v>0</v>
      </c>
      <c r="E638" s="16">
        <f t="shared" si="79"/>
        <v>21</v>
      </c>
      <c r="F638" s="16" t="str">
        <f t="shared" si="73"/>
        <v>République tchèque</v>
      </c>
      <c r="G638" s="16">
        <f t="shared" si="74"/>
        <v>1</v>
      </c>
      <c r="H638" s="16">
        <f t="shared" si="75"/>
        <v>1</v>
      </c>
      <c r="I638" s="16" t="str">
        <f t="shared" si="76"/>
        <v>JaponRépublique tchèque</v>
      </c>
      <c r="J638" s="109">
        <f t="shared" si="72"/>
        <v>21391</v>
      </c>
      <c r="K638" s="109">
        <f>IF($H638=2,$N638,Notice!$C$67)</f>
        <v>500</v>
      </c>
      <c r="L638" s="109">
        <f>IF($H638=2,0,Notice!$C$66)</f>
        <v>1000</v>
      </c>
      <c r="M638" s="110">
        <v>21391</v>
      </c>
      <c r="N638" s="110">
        <v>1000</v>
      </c>
    </row>
    <row r="639" spans="1:14">
      <c r="A639" s="16">
        <v>677</v>
      </c>
      <c r="B639" s="16">
        <f t="shared" si="77"/>
        <v>17</v>
      </c>
      <c r="C639" s="11" t="str">
        <f t="shared" si="78"/>
        <v>Maroc</v>
      </c>
      <c r="D639" s="2">
        <f t="shared" si="78"/>
        <v>0</v>
      </c>
      <c r="E639" s="16">
        <f t="shared" si="79"/>
        <v>21</v>
      </c>
      <c r="F639" s="16" t="str">
        <f t="shared" si="73"/>
        <v>République tchèque</v>
      </c>
      <c r="G639" s="16">
        <f t="shared" si="74"/>
        <v>1</v>
      </c>
      <c r="H639" s="16">
        <f t="shared" si="75"/>
        <v>1</v>
      </c>
      <c r="I639" s="16" t="str">
        <f t="shared" si="76"/>
        <v>MarocRépublique tchèque</v>
      </c>
      <c r="J639" s="109">
        <f t="shared" si="72"/>
        <v>2669</v>
      </c>
      <c r="K639" s="109">
        <f>IF($H639=2,$N639,Notice!$C$67)</f>
        <v>500</v>
      </c>
      <c r="L639" s="109">
        <f>IF($H639=2,0,Notice!$C$66)</f>
        <v>1000</v>
      </c>
      <c r="M639" s="110">
        <v>2669</v>
      </c>
      <c r="N639" s="110">
        <v>1000</v>
      </c>
    </row>
    <row r="640" spans="1:14">
      <c r="A640" s="16">
        <v>678</v>
      </c>
      <c r="B640" s="16">
        <f t="shared" si="77"/>
        <v>18</v>
      </c>
      <c r="C640" s="11" t="str">
        <f t="shared" si="78"/>
        <v>Mexique</v>
      </c>
      <c r="D640" s="2">
        <f t="shared" si="78"/>
        <v>0</v>
      </c>
      <c r="E640" s="16">
        <f t="shared" si="79"/>
        <v>21</v>
      </c>
      <c r="F640" s="16" t="str">
        <f t="shared" si="73"/>
        <v>République tchèque</v>
      </c>
      <c r="G640" s="16">
        <f t="shared" si="74"/>
        <v>1</v>
      </c>
      <c r="H640" s="16">
        <f t="shared" si="75"/>
        <v>1</v>
      </c>
      <c r="I640" s="16" t="str">
        <f t="shared" si="76"/>
        <v>MexiqueRépublique tchèque</v>
      </c>
      <c r="J640" s="109">
        <f t="shared" si="72"/>
        <v>10256</v>
      </c>
      <c r="K640" s="109">
        <f>IF($H640=2,$N640,Notice!$C$67)</f>
        <v>500</v>
      </c>
      <c r="L640" s="109">
        <f>IF($H640=2,0,Notice!$C$66)</f>
        <v>1000</v>
      </c>
      <c r="M640" s="110">
        <v>10256</v>
      </c>
      <c r="N640" s="110">
        <v>1000</v>
      </c>
    </row>
    <row r="641" spans="1:14">
      <c r="A641" s="16">
        <v>679</v>
      </c>
      <c r="B641" s="16">
        <f t="shared" si="77"/>
        <v>19</v>
      </c>
      <c r="C641" s="11" t="str">
        <f t="shared" si="78"/>
        <v>Pologne</v>
      </c>
      <c r="D641" s="2">
        <f t="shared" si="78"/>
        <v>1</v>
      </c>
      <c r="E641" s="16">
        <f t="shared" si="79"/>
        <v>21</v>
      </c>
      <c r="F641" s="16" t="str">
        <f t="shared" si="73"/>
        <v>République tchèque</v>
      </c>
      <c r="G641" s="16">
        <f t="shared" si="74"/>
        <v>1</v>
      </c>
      <c r="H641" s="16">
        <f t="shared" si="75"/>
        <v>2</v>
      </c>
      <c r="I641" s="16" t="str">
        <f t="shared" si="76"/>
        <v>PologneRépublique tchèque</v>
      </c>
      <c r="J641" s="109">
        <f t="shared" si="72"/>
        <v>0</v>
      </c>
      <c r="K641" s="109">
        <f>IF($H641=2,$N641,Notice!$C$67)</f>
        <v>661.34478759765625</v>
      </c>
      <c r="L641" s="109">
        <f>IF($H641=2,0,Notice!$C$66)</f>
        <v>0</v>
      </c>
      <c r="M641" s="110">
        <v>1166</v>
      </c>
      <c r="N641" s="110">
        <v>661.34478759765625</v>
      </c>
    </row>
    <row r="642" spans="1:14">
      <c r="A642" s="16">
        <v>680</v>
      </c>
      <c r="B642" s="16">
        <f t="shared" si="77"/>
        <v>20</v>
      </c>
      <c r="C642" s="11" t="str">
        <f t="shared" si="78"/>
        <v>Portugal</v>
      </c>
      <c r="D642" s="2">
        <f t="shared" si="78"/>
        <v>1</v>
      </c>
      <c r="E642" s="16">
        <f t="shared" si="79"/>
        <v>21</v>
      </c>
      <c r="F642" s="16" t="str">
        <f t="shared" si="73"/>
        <v>République tchèque</v>
      </c>
      <c r="G642" s="16">
        <f t="shared" si="74"/>
        <v>1</v>
      </c>
      <c r="H642" s="16">
        <f t="shared" si="75"/>
        <v>2</v>
      </c>
      <c r="I642" s="16" t="str">
        <f t="shared" si="76"/>
        <v>PortugalRépublique tchèque</v>
      </c>
      <c r="J642" s="109">
        <f t="shared" si="72"/>
        <v>0</v>
      </c>
      <c r="K642" s="109">
        <f>IF($H642=2,$N642,Notice!$C$67)</f>
        <v>2653.4404296875</v>
      </c>
      <c r="L642" s="109">
        <f>IF($H642=2,0,Notice!$C$66)</f>
        <v>0</v>
      </c>
      <c r="M642" s="110">
        <v>2033</v>
      </c>
      <c r="N642" s="110">
        <v>2653.4404296875</v>
      </c>
    </row>
    <row r="643" spans="1:14">
      <c r="A643" s="16">
        <v>681</v>
      </c>
      <c r="B643" s="16">
        <f t="shared" si="77"/>
        <v>21</v>
      </c>
      <c r="C643" s="11" t="str">
        <f t="shared" si="78"/>
        <v>République tchèque</v>
      </c>
      <c r="D643" s="2">
        <f t="shared" si="78"/>
        <v>1</v>
      </c>
      <c r="E643" s="16">
        <f t="shared" si="79"/>
        <v>21</v>
      </c>
      <c r="F643" s="16" t="str">
        <f t="shared" si="73"/>
        <v>République tchèque</v>
      </c>
      <c r="G643" s="16">
        <f t="shared" si="74"/>
        <v>1</v>
      </c>
      <c r="H643" s="16">
        <f t="shared" si="75"/>
        <v>2</v>
      </c>
      <c r="I643" s="16" t="str">
        <f t="shared" si="76"/>
        <v>République tchèqueRépublique tchèque</v>
      </c>
      <c r="J643" s="109">
        <f t="shared" si="72"/>
        <v>0</v>
      </c>
      <c r="K643" s="109">
        <f>IF($H643=2,$N643,Notice!$C$67)</f>
        <v>0</v>
      </c>
      <c r="L643" s="109">
        <f>IF($H643=2,0,Notice!$C$66)</f>
        <v>0</v>
      </c>
      <c r="M643" s="110">
        <v>0</v>
      </c>
      <c r="N643" s="110">
        <v>0</v>
      </c>
    </row>
    <row r="644" spans="1:14">
      <c r="A644" s="16">
        <v>682</v>
      </c>
      <c r="B644" s="16">
        <f t="shared" si="77"/>
        <v>22</v>
      </c>
      <c r="C644" s="11" t="str">
        <f t="shared" si="78"/>
        <v>Royaume-Uni</v>
      </c>
      <c r="D644" s="2">
        <f t="shared" si="78"/>
        <v>1</v>
      </c>
      <c r="E644" s="16">
        <f t="shared" si="79"/>
        <v>21</v>
      </c>
      <c r="F644" s="16" t="str">
        <f t="shared" si="73"/>
        <v>République tchèque</v>
      </c>
      <c r="G644" s="16">
        <f t="shared" si="74"/>
        <v>1</v>
      </c>
      <c r="H644" s="16">
        <f t="shared" si="75"/>
        <v>2</v>
      </c>
      <c r="I644" s="16" t="str">
        <f t="shared" si="76"/>
        <v>Royaume-UniRépublique tchèque</v>
      </c>
      <c r="J644" s="109">
        <f t="shared" ref="J644:J707" si="80">IF(H644=2,0,M644)</f>
        <v>0</v>
      </c>
      <c r="K644" s="109">
        <f>IF($H644=2,$N644,Notice!$C$67)</f>
        <v>1864.4398193359375</v>
      </c>
      <c r="L644" s="109">
        <f>IF($H644=2,0,Notice!$C$66)</f>
        <v>0</v>
      </c>
      <c r="M644" s="110">
        <v>541</v>
      </c>
      <c r="N644" s="110">
        <v>1864.4398193359375</v>
      </c>
    </row>
    <row r="645" spans="1:14">
      <c r="A645" s="16">
        <v>683</v>
      </c>
      <c r="B645" s="16">
        <f t="shared" si="77"/>
        <v>23</v>
      </c>
      <c r="C645" s="11" t="str">
        <f t="shared" si="78"/>
        <v>Slovaquie</v>
      </c>
      <c r="D645" s="2">
        <f t="shared" si="78"/>
        <v>1</v>
      </c>
      <c r="E645" s="16">
        <f t="shared" si="79"/>
        <v>21</v>
      </c>
      <c r="F645" s="16" t="str">
        <f t="shared" ref="F645:F708" si="81">LOOKUP($E645,$B$4:$B$34,C$4:C$34)</f>
        <v>République tchèque</v>
      </c>
      <c r="G645" s="16">
        <f t="shared" ref="G645:G708" si="82">LOOKUP($E645,$B$4:$B$34,D$4:D$34)</f>
        <v>1</v>
      </c>
      <c r="H645" s="16">
        <f t="shared" ref="H645:H708" si="83">D645+G645</f>
        <v>2</v>
      </c>
      <c r="I645" s="16" t="str">
        <f t="shared" ref="I645:I708" si="84">C645&amp;F645</f>
        <v>SlovaquieRépublique tchèque</v>
      </c>
      <c r="J645" s="109">
        <f t="shared" si="80"/>
        <v>0</v>
      </c>
      <c r="K645" s="109">
        <f>IF($H645=2,$N645,Notice!$C$67)</f>
        <v>507.52880859375</v>
      </c>
      <c r="L645" s="109">
        <f>IF($H645=2,0,Notice!$C$66)</f>
        <v>0</v>
      </c>
      <c r="M645" s="110">
        <v>6006</v>
      </c>
      <c r="N645" s="110">
        <v>507.52880859375</v>
      </c>
    </row>
    <row r="646" spans="1:14">
      <c r="A646" s="16">
        <v>684</v>
      </c>
      <c r="B646" s="16">
        <f t="shared" si="77"/>
        <v>24</v>
      </c>
      <c r="C646" s="11" t="str">
        <f t="shared" si="78"/>
        <v>Slovénie</v>
      </c>
      <c r="D646" s="2">
        <f t="shared" si="78"/>
        <v>1</v>
      </c>
      <c r="E646" s="16">
        <f t="shared" si="79"/>
        <v>21</v>
      </c>
      <c r="F646" s="16" t="str">
        <f t="shared" si="81"/>
        <v>République tchèque</v>
      </c>
      <c r="G646" s="16">
        <f t="shared" si="82"/>
        <v>1</v>
      </c>
      <c r="H646" s="16">
        <f t="shared" si="83"/>
        <v>2</v>
      </c>
      <c r="I646" s="16" t="str">
        <f t="shared" si="84"/>
        <v>SlovénieRépublique tchèque</v>
      </c>
      <c r="J646" s="109">
        <f t="shared" si="80"/>
        <v>0</v>
      </c>
      <c r="K646" s="109">
        <f>IF($H646=2,$N646,Notice!$C$67)</f>
        <v>618.21087646484375</v>
      </c>
      <c r="L646" s="109">
        <f>IF($H646=2,0,Notice!$C$66)</f>
        <v>0</v>
      </c>
      <c r="M646" s="110">
        <v>6005</v>
      </c>
      <c r="N646" s="110">
        <v>618.21087646484375</v>
      </c>
    </row>
    <row r="647" spans="1:14">
      <c r="A647" s="16">
        <v>685</v>
      </c>
      <c r="B647" s="16">
        <f t="shared" si="77"/>
        <v>25</v>
      </c>
      <c r="C647" s="11" t="str">
        <f t="shared" si="78"/>
        <v>Turquie</v>
      </c>
      <c r="D647" s="2">
        <f t="shared" si="78"/>
        <v>0</v>
      </c>
      <c r="E647" s="16">
        <f t="shared" si="79"/>
        <v>21</v>
      </c>
      <c r="F647" s="16" t="str">
        <f t="shared" si="81"/>
        <v>République tchèque</v>
      </c>
      <c r="G647" s="16">
        <f t="shared" si="82"/>
        <v>1</v>
      </c>
      <c r="H647" s="16">
        <f t="shared" si="83"/>
        <v>1</v>
      </c>
      <c r="I647" s="16" t="str">
        <f t="shared" si="84"/>
        <v>TurquieRépublique tchèque</v>
      </c>
      <c r="J647" s="109">
        <f t="shared" si="80"/>
        <v>5918</v>
      </c>
      <c r="K647" s="109">
        <f>IF($H647=2,$N647,Notice!$C$67)</f>
        <v>500</v>
      </c>
      <c r="L647" s="109">
        <f>IF($H647=2,0,Notice!$C$66)</f>
        <v>1000</v>
      </c>
      <c r="M647" s="110">
        <v>5918</v>
      </c>
      <c r="N647" s="110">
        <v>1000</v>
      </c>
    </row>
    <row r="648" spans="1:14">
      <c r="A648" s="16">
        <v>686</v>
      </c>
      <c r="B648" s="16">
        <f t="shared" si="77"/>
        <v>26</v>
      </c>
      <c r="C648" s="11" t="str">
        <f t="shared" si="78"/>
        <v>Vietnam</v>
      </c>
      <c r="D648" s="2">
        <f t="shared" si="78"/>
        <v>0</v>
      </c>
      <c r="E648" s="16">
        <f t="shared" si="79"/>
        <v>21</v>
      </c>
      <c r="F648" s="16" t="str">
        <f t="shared" si="81"/>
        <v>République tchèque</v>
      </c>
      <c r="G648" s="16">
        <f t="shared" si="82"/>
        <v>1</v>
      </c>
      <c r="H648" s="16">
        <f t="shared" si="83"/>
        <v>1</v>
      </c>
      <c r="I648" s="16" t="str">
        <f t="shared" si="84"/>
        <v>VietnamRépublique tchèque</v>
      </c>
      <c r="J648" s="109">
        <f t="shared" si="80"/>
        <v>17590</v>
      </c>
      <c r="K648" s="109">
        <f>IF($H648=2,$N648,Notice!$C$67)</f>
        <v>500</v>
      </c>
      <c r="L648" s="109">
        <f>IF($H648=2,0,Notice!$C$66)</f>
        <v>1000</v>
      </c>
      <c r="M648" s="110">
        <v>17590</v>
      </c>
      <c r="N648" s="110">
        <v>1000</v>
      </c>
    </row>
    <row r="649" spans="1:14">
      <c r="A649" s="16">
        <v>687</v>
      </c>
      <c r="B649" s="16">
        <f t="shared" si="77"/>
        <v>28</v>
      </c>
      <c r="C649" s="11" t="str">
        <f t="shared" si="78"/>
        <v>Autres pays d’Europe</v>
      </c>
      <c r="D649" s="2">
        <f t="shared" si="78"/>
        <v>1</v>
      </c>
      <c r="E649" s="16">
        <f t="shared" si="79"/>
        <v>21</v>
      </c>
      <c r="F649" s="16" t="str">
        <f t="shared" si="81"/>
        <v>République tchèque</v>
      </c>
      <c r="G649" s="16">
        <f t="shared" si="82"/>
        <v>1</v>
      </c>
      <c r="H649" s="16">
        <f t="shared" si="83"/>
        <v>2</v>
      </c>
      <c r="I649" s="16" t="str">
        <f t="shared" si="84"/>
        <v>Autres pays d’EuropeRépublique tchèque</v>
      </c>
      <c r="J649" s="109">
        <f t="shared" si="80"/>
        <v>0</v>
      </c>
      <c r="K649" s="109">
        <f>IF($H649=2,$N649,Notice!$C$67)</f>
        <v>661.34478759765625</v>
      </c>
      <c r="L649" s="109">
        <f>IF($H649=2,0,Notice!$C$66)</f>
        <v>0</v>
      </c>
      <c r="M649" s="110">
        <v>1166</v>
      </c>
      <c r="N649" s="110">
        <v>661.34478759765625</v>
      </c>
    </row>
    <row r="650" spans="1:14">
      <c r="A650" s="16">
        <v>688</v>
      </c>
      <c r="B650" s="16">
        <f t="shared" si="77"/>
        <v>29</v>
      </c>
      <c r="C650" s="11" t="str">
        <f t="shared" si="78"/>
        <v>Amérique du Nord</v>
      </c>
      <c r="D650" s="2">
        <f t="shared" si="78"/>
        <v>0</v>
      </c>
      <c r="E650" s="16">
        <f t="shared" si="79"/>
        <v>21</v>
      </c>
      <c r="F650" s="16" t="str">
        <f t="shared" si="81"/>
        <v>République tchèque</v>
      </c>
      <c r="G650" s="16">
        <f t="shared" si="82"/>
        <v>1</v>
      </c>
      <c r="H650" s="16">
        <f t="shared" si="83"/>
        <v>1</v>
      </c>
      <c r="I650" s="16" t="str">
        <f t="shared" si="84"/>
        <v>Amérique du NordRépublique tchèque</v>
      </c>
      <c r="J650" s="109">
        <f t="shared" si="80"/>
        <v>8319</v>
      </c>
      <c r="K650" s="109">
        <f>IF($H650=2,$N650,Notice!$C$67)</f>
        <v>500</v>
      </c>
      <c r="L650" s="109">
        <f>IF($H650=2,0,Notice!$C$66)</f>
        <v>1000</v>
      </c>
      <c r="M650" s="110">
        <v>8319</v>
      </c>
      <c r="N650" s="110">
        <v>1000</v>
      </c>
    </row>
    <row r="651" spans="1:14">
      <c r="A651" s="16">
        <v>689</v>
      </c>
      <c r="B651" s="16">
        <f t="shared" si="77"/>
        <v>30</v>
      </c>
      <c r="C651" s="11" t="str">
        <f t="shared" si="78"/>
        <v>Amérique du Sud</v>
      </c>
      <c r="D651" s="2">
        <f t="shared" si="78"/>
        <v>0</v>
      </c>
      <c r="E651" s="16">
        <f t="shared" si="79"/>
        <v>21</v>
      </c>
      <c r="F651" s="16" t="str">
        <f t="shared" si="81"/>
        <v>République tchèque</v>
      </c>
      <c r="G651" s="16">
        <f t="shared" si="82"/>
        <v>1</v>
      </c>
      <c r="H651" s="16">
        <f t="shared" si="83"/>
        <v>1</v>
      </c>
      <c r="I651" s="16" t="str">
        <f t="shared" si="84"/>
        <v>Amérique du SudRépublique tchèque</v>
      </c>
      <c r="J651" s="109">
        <f t="shared" si="80"/>
        <v>10409</v>
      </c>
      <c r="K651" s="109">
        <f>IF($H651=2,$N651,Notice!$C$67)</f>
        <v>500</v>
      </c>
      <c r="L651" s="109">
        <f>IF($H651=2,0,Notice!$C$66)</f>
        <v>1000</v>
      </c>
      <c r="M651" s="110">
        <v>10409</v>
      </c>
      <c r="N651" s="110">
        <v>1000</v>
      </c>
    </row>
    <row r="652" spans="1:14">
      <c r="A652" s="16">
        <v>690</v>
      </c>
      <c r="B652" s="16">
        <f t="shared" si="77"/>
        <v>31</v>
      </c>
      <c r="C652" s="11" t="str">
        <f t="shared" si="78"/>
        <v>CC du Golfe</v>
      </c>
      <c r="D652" s="2">
        <f t="shared" si="78"/>
        <v>0</v>
      </c>
      <c r="E652" s="16">
        <f t="shared" si="79"/>
        <v>21</v>
      </c>
      <c r="F652" s="16" t="str">
        <f t="shared" si="81"/>
        <v>République tchèque</v>
      </c>
      <c r="G652" s="16">
        <f t="shared" si="82"/>
        <v>1</v>
      </c>
      <c r="H652" s="16">
        <f t="shared" si="83"/>
        <v>1</v>
      </c>
      <c r="I652" s="16" t="str">
        <f t="shared" si="84"/>
        <v>CC du GolfeRépublique tchèque</v>
      </c>
      <c r="J652" s="109">
        <f t="shared" si="80"/>
        <v>8294</v>
      </c>
      <c r="K652" s="109">
        <f>IF($H652=2,$N652,Notice!$C$67)</f>
        <v>500</v>
      </c>
      <c r="L652" s="109">
        <f>IF($H652=2,0,Notice!$C$66)</f>
        <v>1000</v>
      </c>
      <c r="M652" s="110">
        <v>8294</v>
      </c>
      <c r="N652" s="110">
        <v>1000</v>
      </c>
    </row>
    <row r="653" spans="1:14">
      <c r="A653" s="16">
        <v>691</v>
      </c>
      <c r="B653" s="16">
        <f t="shared" si="77"/>
        <v>32</v>
      </c>
      <c r="C653" s="11" t="str">
        <f t="shared" si="78"/>
        <v>Autre</v>
      </c>
      <c r="D653" s="2">
        <f t="shared" si="78"/>
        <v>0</v>
      </c>
      <c r="E653" s="16">
        <f t="shared" si="79"/>
        <v>21</v>
      </c>
      <c r="F653" s="16" t="str">
        <f t="shared" si="81"/>
        <v>République tchèque</v>
      </c>
      <c r="G653" s="16">
        <f t="shared" si="82"/>
        <v>1</v>
      </c>
      <c r="H653" s="16">
        <f t="shared" si="83"/>
        <v>1</v>
      </c>
      <c r="I653" s="16" t="str">
        <f t="shared" si="84"/>
        <v>AutreRépublique tchèque</v>
      </c>
      <c r="J653" s="109">
        <f t="shared" si="80"/>
        <v>24000</v>
      </c>
      <c r="K653" s="109">
        <f>IF($H653=2,$N653,Notice!$C$67)</f>
        <v>500</v>
      </c>
      <c r="L653" s="109">
        <f>IF($H653=2,0,Notice!$C$66)</f>
        <v>1000</v>
      </c>
      <c r="M653" s="110">
        <v>24000</v>
      </c>
      <c r="N653" s="110">
        <v>1000</v>
      </c>
    </row>
    <row r="654" spans="1:14">
      <c r="A654" s="16">
        <v>692</v>
      </c>
      <c r="B654" s="16">
        <f t="shared" si="77"/>
        <v>33</v>
      </c>
      <c r="C654" s="11" t="str">
        <f t="shared" si="78"/>
        <v>Autres pays d’Amérique</v>
      </c>
      <c r="D654" s="2">
        <f t="shared" si="78"/>
        <v>0</v>
      </c>
      <c r="E654" s="16">
        <f t="shared" si="79"/>
        <v>21</v>
      </c>
      <c r="F654" s="16" t="str">
        <f t="shared" si="81"/>
        <v>République tchèque</v>
      </c>
      <c r="G654" s="16">
        <f t="shared" si="82"/>
        <v>1</v>
      </c>
      <c r="H654" s="16">
        <f t="shared" si="83"/>
        <v>1</v>
      </c>
      <c r="I654" s="16" t="str">
        <f t="shared" si="84"/>
        <v>Autres pays d’AmériqueRépublique tchèque</v>
      </c>
      <c r="J654" s="109">
        <f t="shared" si="80"/>
        <v>7180</v>
      </c>
      <c r="K654" s="109">
        <f>IF($H654=2,$N654,Notice!$C$67)</f>
        <v>500</v>
      </c>
      <c r="L654" s="109">
        <f>IF($H654=2,0,Notice!$C$66)</f>
        <v>1000</v>
      </c>
      <c r="M654" s="110">
        <v>7180</v>
      </c>
      <c r="N654" s="110">
        <v>1000</v>
      </c>
    </row>
    <row r="655" spans="1:14">
      <c r="A655" s="16">
        <v>693</v>
      </c>
      <c r="B655" s="16">
        <f t="shared" si="77"/>
        <v>1</v>
      </c>
      <c r="C655" s="11" t="str">
        <f t="shared" si="78"/>
        <v>Allemagne</v>
      </c>
      <c r="D655" s="2">
        <f t="shared" si="78"/>
        <v>1</v>
      </c>
      <c r="E655" s="16">
        <f t="shared" si="79"/>
        <v>22</v>
      </c>
      <c r="F655" s="16" t="str">
        <f t="shared" si="81"/>
        <v>Royaume-Uni</v>
      </c>
      <c r="G655" s="16">
        <f t="shared" si="82"/>
        <v>1</v>
      </c>
      <c r="H655" s="16">
        <f t="shared" si="83"/>
        <v>2</v>
      </c>
      <c r="I655" s="16" t="str">
        <f t="shared" si="84"/>
        <v>AllemagneRoyaume-Uni</v>
      </c>
      <c r="J655" s="109">
        <f t="shared" si="80"/>
        <v>0</v>
      </c>
      <c r="K655" s="109">
        <f>IF($H655=2,$N655,Notice!$C$67)</f>
        <v>1419.432861328125</v>
      </c>
      <c r="L655" s="109">
        <f>IF($H655=2,0,Notice!$C$66)</f>
        <v>0</v>
      </c>
      <c r="M655" s="110">
        <v>541</v>
      </c>
      <c r="N655" s="110">
        <v>1419.432861328125</v>
      </c>
    </row>
    <row r="656" spans="1:14">
      <c r="A656" s="16">
        <v>694</v>
      </c>
      <c r="B656" s="16">
        <f t="shared" si="77"/>
        <v>2</v>
      </c>
      <c r="C656" s="11" t="str">
        <f t="shared" si="78"/>
        <v>Autriche</v>
      </c>
      <c r="D656" s="2">
        <f t="shared" si="78"/>
        <v>1</v>
      </c>
      <c r="E656" s="16">
        <f t="shared" si="79"/>
        <v>22</v>
      </c>
      <c r="F656" s="16" t="str">
        <f t="shared" si="81"/>
        <v>Royaume-Uni</v>
      </c>
      <c r="G656" s="16">
        <f t="shared" si="82"/>
        <v>1</v>
      </c>
      <c r="H656" s="16">
        <f t="shared" si="83"/>
        <v>2</v>
      </c>
      <c r="I656" s="16" t="str">
        <f t="shared" si="84"/>
        <v>AutricheRoyaume-Uni</v>
      </c>
      <c r="J656" s="109">
        <f t="shared" si="80"/>
        <v>0</v>
      </c>
      <c r="K656" s="109">
        <f>IF($H656=2,$N656,Notice!$C$67)</f>
        <v>1922.93505859375</v>
      </c>
      <c r="L656" s="109">
        <f>IF($H656=2,0,Notice!$C$66)</f>
        <v>0</v>
      </c>
      <c r="M656" s="110">
        <v>5329</v>
      </c>
      <c r="N656" s="110">
        <v>1922.93505859375</v>
      </c>
    </row>
    <row r="657" spans="1:14">
      <c r="A657" s="16">
        <v>695</v>
      </c>
      <c r="B657" s="16">
        <f t="shared" si="77"/>
        <v>3</v>
      </c>
      <c r="C657" s="11" t="str">
        <f t="shared" si="78"/>
        <v>Belgique</v>
      </c>
      <c r="D657" s="2">
        <f t="shared" si="78"/>
        <v>1</v>
      </c>
      <c r="E657" s="16">
        <f t="shared" si="79"/>
        <v>22</v>
      </c>
      <c r="F657" s="16" t="str">
        <f t="shared" si="81"/>
        <v>Royaume-Uni</v>
      </c>
      <c r="G657" s="16">
        <f t="shared" si="82"/>
        <v>1</v>
      </c>
      <c r="H657" s="16">
        <f t="shared" si="83"/>
        <v>2</v>
      </c>
      <c r="I657" s="16" t="str">
        <f t="shared" si="84"/>
        <v>BelgiqueRoyaume-Uni</v>
      </c>
      <c r="J657" s="109">
        <f t="shared" si="80"/>
        <v>0</v>
      </c>
      <c r="K657" s="109">
        <f>IF($H657=2,$N657,Notice!$C$67)</f>
        <v>931.69537353515625</v>
      </c>
      <c r="L657" s="109">
        <f>IF($H657=2,0,Notice!$C$66)</f>
        <v>0</v>
      </c>
      <c r="M657" s="110">
        <v>327</v>
      </c>
      <c r="N657" s="110">
        <v>931.69537353515625</v>
      </c>
    </row>
    <row r="658" spans="1:14">
      <c r="A658" s="16">
        <v>696</v>
      </c>
      <c r="B658" s="16">
        <f t="shared" si="77"/>
        <v>4</v>
      </c>
      <c r="C658" s="11" t="str">
        <f t="shared" si="78"/>
        <v>Brésil</v>
      </c>
      <c r="D658" s="2">
        <f t="shared" si="78"/>
        <v>0</v>
      </c>
      <c r="E658" s="16">
        <f t="shared" si="79"/>
        <v>22</v>
      </c>
      <c r="F658" s="16" t="str">
        <f t="shared" si="81"/>
        <v>Royaume-Uni</v>
      </c>
      <c r="G658" s="16">
        <f t="shared" si="82"/>
        <v>1</v>
      </c>
      <c r="H658" s="16">
        <f t="shared" si="83"/>
        <v>1</v>
      </c>
      <c r="I658" s="16" t="str">
        <f t="shared" si="84"/>
        <v>BrésilRoyaume-Uni</v>
      </c>
      <c r="J658" s="109">
        <f t="shared" si="80"/>
        <v>9939</v>
      </c>
      <c r="K658" s="109">
        <f>IF($H658=2,$N658,Notice!$C$67)</f>
        <v>500</v>
      </c>
      <c r="L658" s="109">
        <f>IF($H658=2,0,Notice!$C$66)</f>
        <v>1000</v>
      </c>
      <c r="M658" s="110">
        <v>9939</v>
      </c>
      <c r="N658" s="110">
        <v>1000</v>
      </c>
    </row>
    <row r="659" spans="1:14">
      <c r="A659" s="16">
        <v>697</v>
      </c>
      <c r="B659" s="16">
        <f t="shared" si="77"/>
        <v>5</v>
      </c>
      <c r="C659" s="11" t="str">
        <f t="shared" si="78"/>
        <v>Chine</v>
      </c>
      <c r="D659" s="2">
        <f t="shared" si="78"/>
        <v>0</v>
      </c>
      <c r="E659" s="16">
        <f t="shared" si="79"/>
        <v>22</v>
      </c>
      <c r="F659" s="16" t="str">
        <f t="shared" si="81"/>
        <v>Royaume-Uni</v>
      </c>
      <c r="G659" s="16">
        <f t="shared" si="82"/>
        <v>1</v>
      </c>
      <c r="H659" s="16">
        <f t="shared" si="83"/>
        <v>1</v>
      </c>
      <c r="I659" s="16" t="str">
        <f t="shared" si="84"/>
        <v>ChineRoyaume-Uni</v>
      </c>
      <c r="J659" s="109">
        <f t="shared" si="80"/>
        <v>19498</v>
      </c>
      <c r="K659" s="109">
        <f>IF($H659=2,$N659,Notice!$C$67)</f>
        <v>500</v>
      </c>
      <c r="L659" s="109">
        <f>IF($H659=2,0,Notice!$C$66)</f>
        <v>1000</v>
      </c>
      <c r="M659" s="110">
        <v>19498</v>
      </c>
      <c r="N659" s="110">
        <v>1000</v>
      </c>
    </row>
    <row r="660" spans="1:14">
      <c r="A660" s="16">
        <v>698</v>
      </c>
      <c r="B660" s="16">
        <f t="shared" si="77"/>
        <v>6</v>
      </c>
      <c r="C660" s="11" t="str">
        <f t="shared" si="78"/>
        <v>Corée du Sud</v>
      </c>
      <c r="D660" s="2">
        <f t="shared" si="78"/>
        <v>0</v>
      </c>
      <c r="E660" s="16">
        <f t="shared" si="79"/>
        <v>22</v>
      </c>
      <c r="F660" s="16" t="str">
        <f t="shared" si="81"/>
        <v>Royaume-Uni</v>
      </c>
      <c r="G660" s="16">
        <f t="shared" si="82"/>
        <v>1</v>
      </c>
      <c r="H660" s="16">
        <f t="shared" si="83"/>
        <v>1</v>
      </c>
      <c r="I660" s="16" t="str">
        <f t="shared" si="84"/>
        <v>Corée du SudRoyaume-Uni</v>
      </c>
      <c r="J660" s="109">
        <f t="shared" si="80"/>
        <v>20085</v>
      </c>
      <c r="K660" s="109">
        <f>IF($H660=2,$N660,Notice!$C$67)</f>
        <v>500</v>
      </c>
      <c r="L660" s="109">
        <f>IF($H660=2,0,Notice!$C$66)</f>
        <v>1000</v>
      </c>
      <c r="M660" s="110">
        <v>20085</v>
      </c>
      <c r="N660" s="110">
        <v>1000</v>
      </c>
    </row>
    <row r="661" spans="1:14">
      <c r="A661" s="16">
        <v>699</v>
      </c>
      <c r="B661" s="16">
        <f t="shared" si="77"/>
        <v>7</v>
      </c>
      <c r="C661" s="11" t="str">
        <f t="shared" si="78"/>
        <v>Espagne</v>
      </c>
      <c r="D661" s="2">
        <f t="shared" si="78"/>
        <v>1</v>
      </c>
      <c r="E661" s="16">
        <f t="shared" si="79"/>
        <v>22</v>
      </c>
      <c r="F661" s="16" t="str">
        <f t="shared" si="81"/>
        <v>Royaume-Uni</v>
      </c>
      <c r="G661" s="16">
        <f t="shared" si="82"/>
        <v>1</v>
      </c>
      <c r="H661" s="16">
        <f t="shared" si="83"/>
        <v>2</v>
      </c>
      <c r="I661" s="16" t="str">
        <f t="shared" si="84"/>
        <v>EspagneRoyaume-Uni</v>
      </c>
      <c r="J661" s="109">
        <f t="shared" si="80"/>
        <v>0</v>
      </c>
      <c r="K661" s="109">
        <f>IF($H661=2,$N661,Notice!$C$67)</f>
        <v>2323.58642578125</v>
      </c>
      <c r="L661" s="109">
        <f>IF($H661=2,0,Notice!$C$66)</f>
        <v>0</v>
      </c>
      <c r="M661" s="110">
        <v>2126</v>
      </c>
      <c r="N661" s="110">
        <v>2323.58642578125</v>
      </c>
    </row>
    <row r="662" spans="1:14">
      <c r="A662" s="16">
        <v>700</v>
      </c>
      <c r="B662" s="16">
        <f t="shared" si="77"/>
        <v>8</v>
      </c>
      <c r="C662" s="11" t="str">
        <f t="shared" si="78"/>
        <v>États-Unis</v>
      </c>
      <c r="D662" s="2">
        <f t="shared" si="78"/>
        <v>0</v>
      </c>
      <c r="E662" s="16">
        <f t="shared" si="79"/>
        <v>22</v>
      </c>
      <c r="F662" s="16" t="str">
        <f t="shared" si="81"/>
        <v>Royaume-Uni</v>
      </c>
      <c r="G662" s="16">
        <f t="shared" si="82"/>
        <v>1</v>
      </c>
      <c r="H662" s="16">
        <f t="shared" si="83"/>
        <v>1</v>
      </c>
      <c r="I662" s="16" t="str">
        <f t="shared" si="84"/>
        <v>États-UnisRoyaume-Uni</v>
      </c>
      <c r="J662" s="109">
        <f t="shared" si="80"/>
        <v>7771</v>
      </c>
      <c r="K662" s="109">
        <f>IF($H662=2,$N662,Notice!$C$67)</f>
        <v>500</v>
      </c>
      <c r="L662" s="109">
        <f>IF($H662=2,0,Notice!$C$66)</f>
        <v>1000</v>
      </c>
      <c r="M662" s="110">
        <v>7771</v>
      </c>
      <c r="N662" s="110">
        <v>1000</v>
      </c>
    </row>
    <row r="663" spans="1:14">
      <c r="A663" s="16">
        <v>701</v>
      </c>
      <c r="B663" s="16">
        <f t="shared" si="77"/>
        <v>9</v>
      </c>
      <c r="C663" s="11" t="str">
        <f t="shared" si="78"/>
        <v>Finlande</v>
      </c>
      <c r="D663" s="2">
        <f t="shared" si="78"/>
        <v>1</v>
      </c>
      <c r="E663" s="16">
        <f t="shared" si="79"/>
        <v>22</v>
      </c>
      <c r="F663" s="16" t="str">
        <f t="shared" si="81"/>
        <v>Royaume-Uni</v>
      </c>
      <c r="G663" s="16">
        <f t="shared" si="82"/>
        <v>1</v>
      </c>
      <c r="H663" s="16">
        <f t="shared" si="83"/>
        <v>2</v>
      </c>
      <c r="I663" s="16" t="str">
        <f t="shared" si="84"/>
        <v>FinlandeRoyaume-Uni</v>
      </c>
      <c r="J663" s="109">
        <f t="shared" si="80"/>
        <v>0</v>
      </c>
      <c r="K663" s="109">
        <f>IF($H663=2,$N663,Notice!$C$67)</f>
        <v>3932.377685546875</v>
      </c>
      <c r="L663" s="109">
        <f>IF($H663=2,0,Notice!$C$66)</f>
        <v>0</v>
      </c>
      <c r="M663" s="110">
        <v>2049</v>
      </c>
      <c r="N663" s="110">
        <v>3932.377685546875</v>
      </c>
    </row>
    <row r="664" spans="1:14">
      <c r="A664" s="16">
        <v>702</v>
      </c>
      <c r="B664" s="16">
        <f t="shared" si="77"/>
        <v>11</v>
      </c>
      <c r="C664" s="11" t="str">
        <f t="shared" si="78"/>
        <v>France</v>
      </c>
      <c r="D664" s="2">
        <f t="shared" si="78"/>
        <v>1</v>
      </c>
      <c r="E664" s="16">
        <f t="shared" si="79"/>
        <v>22</v>
      </c>
      <c r="F664" s="16" t="str">
        <f t="shared" si="81"/>
        <v>Royaume-Uni</v>
      </c>
      <c r="G664" s="16">
        <f t="shared" si="82"/>
        <v>1</v>
      </c>
      <c r="H664" s="16">
        <f t="shared" si="83"/>
        <v>2</v>
      </c>
      <c r="I664" s="16" t="str">
        <f t="shared" si="84"/>
        <v>FranceRoyaume-Uni</v>
      </c>
      <c r="J664" s="109">
        <f t="shared" si="80"/>
        <v>0</v>
      </c>
      <c r="K664" s="109">
        <f>IF($H664=2,$N664,Notice!$C$67)</f>
        <v>1270.8958740234375</v>
      </c>
      <c r="L664" s="109">
        <f>IF($H664=2,0,Notice!$C$66)</f>
        <v>0</v>
      </c>
      <c r="M664" s="110">
        <v>3226</v>
      </c>
      <c r="N664" s="110">
        <v>1270.8958740234375</v>
      </c>
    </row>
    <row r="665" spans="1:14">
      <c r="A665" s="16">
        <v>703</v>
      </c>
      <c r="B665" s="16">
        <f t="shared" si="77"/>
        <v>12</v>
      </c>
      <c r="C665" s="11" t="str">
        <f t="shared" si="78"/>
        <v>Hongrie</v>
      </c>
      <c r="D665" s="2">
        <f t="shared" si="78"/>
        <v>1</v>
      </c>
      <c r="E665" s="16">
        <f t="shared" si="79"/>
        <v>22</v>
      </c>
      <c r="F665" s="16" t="str">
        <f t="shared" si="81"/>
        <v>Royaume-Uni</v>
      </c>
      <c r="G665" s="16">
        <f t="shared" si="82"/>
        <v>1</v>
      </c>
      <c r="H665" s="16">
        <f t="shared" si="83"/>
        <v>2</v>
      </c>
      <c r="I665" s="16" t="str">
        <f t="shared" si="84"/>
        <v>HongrieRoyaume-Uni</v>
      </c>
      <c r="J665" s="109">
        <f t="shared" si="80"/>
        <v>0</v>
      </c>
      <c r="K665" s="109">
        <f>IF($H665=2,$N665,Notice!$C$67)</f>
        <v>2299.9248046875</v>
      </c>
      <c r="L665" s="109">
        <f>IF($H665=2,0,Notice!$C$66)</f>
        <v>0</v>
      </c>
      <c r="M665" s="110">
        <v>5329</v>
      </c>
      <c r="N665" s="110">
        <v>2299.9248046875</v>
      </c>
    </row>
    <row r="666" spans="1:14">
      <c r="A666" s="16">
        <v>704</v>
      </c>
      <c r="B666" s="16">
        <f t="shared" si="77"/>
        <v>13</v>
      </c>
      <c r="C666" s="11" t="str">
        <f t="shared" si="78"/>
        <v>Inde</v>
      </c>
      <c r="D666" s="2">
        <f t="shared" si="78"/>
        <v>0</v>
      </c>
      <c r="E666" s="16">
        <f t="shared" si="79"/>
        <v>22</v>
      </c>
      <c r="F666" s="16" t="str">
        <f t="shared" si="81"/>
        <v>Royaume-Uni</v>
      </c>
      <c r="G666" s="16">
        <f t="shared" si="82"/>
        <v>1</v>
      </c>
      <c r="H666" s="16">
        <f t="shared" si="83"/>
        <v>1</v>
      </c>
      <c r="I666" s="16" t="str">
        <f t="shared" si="84"/>
        <v>IndeRoyaume-Uni</v>
      </c>
      <c r="J666" s="109">
        <f t="shared" si="80"/>
        <v>11848</v>
      </c>
      <c r="K666" s="109">
        <f>IF($H666=2,$N666,Notice!$C$67)</f>
        <v>500</v>
      </c>
      <c r="L666" s="109">
        <f>IF($H666=2,0,Notice!$C$66)</f>
        <v>1000</v>
      </c>
      <c r="M666" s="110">
        <v>11848</v>
      </c>
      <c r="N666" s="110">
        <v>1000</v>
      </c>
    </row>
    <row r="667" spans="1:14">
      <c r="A667" s="16">
        <v>705</v>
      </c>
      <c r="B667" s="16">
        <f t="shared" si="77"/>
        <v>14</v>
      </c>
      <c r="C667" s="11" t="str">
        <f t="shared" si="78"/>
        <v>Indonésie</v>
      </c>
      <c r="D667" s="2">
        <f t="shared" si="78"/>
        <v>0</v>
      </c>
      <c r="E667" s="16">
        <f t="shared" si="79"/>
        <v>22</v>
      </c>
      <c r="F667" s="16" t="str">
        <f t="shared" si="81"/>
        <v>Royaume-Uni</v>
      </c>
      <c r="G667" s="16">
        <f t="shared" si="82"/>
        <v>1</v>
      </c>
      <c r="H667" s="16">
        <f t="shared" si="83"/>
        <v>1</v>
      </c>
      <c r="I667" s="16" t="str">
        <f t="shared" si="84"/>
        <v>IndonésieRoyaume-Uni</v>
      </c>
      <c r="J667" s="109">
        <f t="shared" si="80"/>
        <v>16018</v>
      </c>
      <c r="K667" s="109">
        <f>IF($H667=2,$N667,Notice!$C$67)</f>
        <v>500</v>
      </c>
      <c r="L667" s="109">
        <f>IF($H667=2,0,Notice!$C$66)</f>
        <v>1000</v>
      </c>
      <c r="M667" s="110">
        <v>16018</v>
      </c>
      <c r="N667" s="110">
        <v>1000</v>
      </c>
    </row>
    <row r="668" spans="1:14">
      <c r="A668" s="16">
        <v>706</v>
      </c>
      <c r="B668" s="16">
        <f t="shared" si="77"/>
        <v>15</v>
      </c>
      <c r="C668" s="11" t="str">
        <f t="shared" si="78"/>
        <v>Italie</v>
      </c>
      <c r="D668" s="2">
        <f t="shared" si="78"/>
        <v>1</v>
      </c>
      <c r="E668" s="16">
        <f t="shared" si="79"/>
        <v>22</v>
      </c>
      <c r="F668" s="16" t="str">
        <f t="shared" si="81"/>
        <v>Royaume-Uni</v>
      </c>
      <c r="G668" s="16">
        <f t="shared" si="82"/>
        <v>1</v>
      </c>
      <c r="H668" s="16">
        <f t="shared" si="83"/>
        <v>2</v>
      </c>
      <c r="I668" s="16" t="str">
        <f t="shared" si="84"/>
        <v>ItalieRoyaume-Uni</v>
      </c>
      <c r="J668" s="109">
        <f t="shared" si="80"/>
        <v>0</v>
      </c>
      <c r="K668" s="109">
        <f>IF($H668=2,$N668,Notice!$C$67)</f>
        <v>2471.312255859375</v>
      </c>
      <c r="L668" s="109">
        <f>IF($H668=2,0,Notice!$C$66)</f>
        <v>0</v>
      </c>
      <c r="M668" s="110">
        <v>3520</v>
      </c>
      <c r="N668" s="110">
        <v>2471.312255859375</v>
      </c>
    </row>
    <row r="669" spans="1:14">
      <c r="A669" s="16">
        <v>708</v>
      </c>
      <c r="B669" s="16">
        <f t="shared" si="77"/>
        <v>16</v>
      </c>
      <c r="C669" s="11" t="str">
        <f t="shared" si="78"/>
        <v>Japon</v>
      </c>
      <c r="D669" s="2">
        <f t="shared" si="78"/>
        <v>0</v>
      </c>
      <c r="E669" s="16">
        <f t="shared" si="79"/>
        <v>22</v>
      </c>
      <c r="F669" s="16" t="str">
        <f t="shared" si="81"/>
        <v>Royaume-Uni</v>
      </c>
      <c r="G669" s="16">
        <f t="shared" si="82"/>
        <v>1</v>
      </c>
      <c r="H669" s="16">
        <f t="shared" si="83"/>
        <v>1</v>
      </c>
      <c r="I669" s="16" t="str">
        <f t="shared" si="84"/>
        <v>JaponRoyaume-Uni</v>
      </c>
      <c r="J669" s="109">
        <f t="shared" si="80"/>
        <v>20407</v>
      </c>
      <c r="K669" s="109">
        <f>IF($H669=2,$N669,Notice!$C$67)</f>
        <v>500</v>
      </c>
      <c r="L669" s="109">
        <f>IF($H669=2,0,Notice!$C$66)</f>
        <v>1000</v>
      </c>
      <c r="M669" s="110">
        <v>20407</v>
      </c>
      <c r="N669" s="110">
        <v>1000</v>
      </c>
    </row>
    <row r="670" spans="1:14">
      <c r="A670" s="16">
        <v>709</v>
      </c>
      <c r="B670" s="16">
        <f t="shared" si="77"/>
        <v>17</v>
      </c>
      <c r="C670" s="11" t="str">
        <f t="shared" si="78"/>
        <v>Maroc</v>
      </c>
      <c r="D670" s="2">
        <f t="shared" si="78"/>
        <v>0</v>
      </c>
      <c r="E670" s="16">
        <f t="shared" si="79"/>
        <v>22</v>
      </c>
      <c r="F670" s="16" t="str">
        <f t="shared" si="81"/>
        <v>Royaume-Uni</v>
      </c>
      <c r="G670" s="16">
        <f t="shared" si="82"/>
        <v>1</v>
      </c>
      <c r="H670" s="16">
        <f t="shared" si="83"/>
        <v>1</v>
      </c>
      <c r="I670" s="16" t="str">
        <f t="shared" si="84"/>
        <v>MarocRoyaume-Uni</v>
      </c>
      <c r="J670" s="109">
        <f t="shared" si="80"/>
        <v>2090</v>
      </c>
      <c r="K670" s="109">
        <f>IF($H670=2,$N670,Notice!$C$67)</f>
        <v>500</v>
      </c>
      <c r="L670" s="109">
        <f>IF($H670=2,0,Notice!$C$66)</f>
        <v>1000</v>
      </c>
      <c r="M670" s="110">
        <v>2090</v>
      </c>
      <c r="N670" s="110">
        <v>1000</v>
      </c>
    </row>
    <row r="671" spans="1:14">
      <c r="A671" s="16">
        <v>710</v>
      </c>
      <c r="B671" s="16">
        <f t="shared" si="77"/>
        <v>18</v>
      </c>
      <c r="C671" s="11" t="str">
        <f t="shared" si="78"/>
        <v>Mexique</v>
      </c>
      <c r="D671" s="2">
        <f t="shared" si="78"/>
        <v>0</v>
      </c>
      <c r="E671" s="16">
        <f t="shared" si="79"/>
        <v>22</v>
      </c>
      <c r="F671" s="16" t="str">
        <f t="shared" si="81"/>
        <v>Royaume-Uni</v>
      </c>
      <c r="G671" s="16">
        <f t="shared" si="82"/>
        <v>1</v>
      </c>
      <c r="H671" s="16">
        <f t="shared" si="83"/>
        <v>1</v>
      </c>
      <c r="I671" s="16" t="str">
        <f t="shared" si="84"/>
        <v>MexiqueRoyaume-Uni</v>
      </c>
      <c r="J671" s="109">
        <f t="shared" si="80"/>
        <v>9784</v>
      </c>
      <c r="K671" s="109">
        <f>IF($H671=2,$N671,Notice!$C$67)</f>
        <v>500</v>
      </c>
      <c r="L671" s="109">
        <f>IF($H671=2,0,Notice!$C$66)</f>
        <v>1000</v>
      </c>
      <c r="M671" s="110">
        <v>9784</v>
      </c>
      <c r="N671" s="110">
        <v>1000</v>
      </c>
    </row>
    <row r="672" spans="1:14">
      <c r="A672" s="16">
        <v>711</v>
      </c>
      <c r="B672" s="16">
        <f t="shared" si="77"/>
        <v>19</v>
      </c>
      <c r="C672" s="11" t="str">
        <f t="shared" si="78"/>
        <v>Pologne</v>
      </c>
      <c r="D672" s="2">
        <f t="shared" si="78"/>
        <v>1</v>
      </c>
      <c r="E672" s="16">
        <f t="shared" si="79"/>
        <v>22</v>
      </c>
      <c r="F672" s="16" t="str">
        <f t="shared" si="81"/>
        <v>Royaume-Uni</v>
      </c>
      <c r="G672" s="16">
        <f t="shared" si="82"/>
        <v>1</v>
      </c>
      <c r="H672" s="16">
        <f t="shared" si="83"/>
        <v>2</v>
      </c>
      <c r="I672" s="16" t="str">
        <f t="shared" si="84"/>
        <v>PologneRoyaume-Uni</v>
      </c>
      <c r="J672" s="109">
        <f t="shared" si="80"/>
        <v>0</v>
      </c>
      <c r="K672" s="109">
        <f>IF($H672=2,$N672,Notice!$C$67)</f>
        <v>2018.8590087890625</v>
      </c>
      <c r="L672" s="109">
        <f>IF($H672=2,0,Notice!$C$66)</f>
        <v>0</v>
      </c>
      <c r="M672" s="110">
        <v>1788</v>
      </c>
      <c r="N672" s="110">
        <v>2018.8590087890625</v>
      </c>
    </row>
    <row r="673" spans="1:14">
      <c r="A673" s="16">
        <v>712</v>
      </c>
      <c r="B673" s="16">
        <f t="shared" si="77"/>
        <v>20</v>
      </c>
      <c r="C673" s="11" t="str">
        <f t="shared" si="78"/>
        <v>Portugal</v>
      </c>
      <c r="D673" s="2">
        <f t="shared" si="78"/>
        <v>1</v>
      </c>
      <c r="E673" s="16">
        <f t="shared" si="79"/>
        <v>22</v>
      </c>
      <c r="F673" s="16" t="str">
        <f t="shared" si="81"/>
        <v>Royaume-Uni</v>
      </c>
      <c r="G673" s="16">
        <f t="shared" si="82"/>
        <v>1</v>
      </c>
      <c r="H673" s="16">
        <f t="shared" si="83"/>
        <v>2</v>
      </c>
      <c r="I673" s="16" t="str">
        <f t="shared" si="84"/>
        <v>PortugalRoyaume-Uni</v>
      </c>
      <c r="J673" s="109">
        <f t="shared" si="80"/>
        <v>0</v>
      </c>
      <c r="K673" s="109">
        <f>IF($H673=2,$N673,Notice!$C$67)</f>
        <v>2417.258544921875</v>
      </c>
      <c r="L673" s="109">
        <f>IF($H673=2,0,Notice!$C$66)</f>
        <v>0</v>
      </c>
      <c r="M673" s="110">
        <v>1491</v>
      </c>
      <c r="N673" s="110">
        <v>2417.258544921875</v>
      </c>
    </row>
    <row r="674" spans="1:14">
      <c r="A674" s="16">
        <v>713</v>
      </c>
      <c r="B674" s="16">
        <f t="shared" si="77"/>
        <v>21</v>
      </c>
      <c r="C674" s="11" t="str">
        <f t="shared" si="78"/>
        <v>République tchèque</v>
      </c>
      <c r="D674" s="2">
        <f t="shared" si="78"/>
        <v>1</v>
      </c>
      <c r="E674" s="16">
        <f t="shared" si="79"/>
        <v>22</v>
      </c>
      <c r="F674" s="16" t="str">
        <f t="shared" si="81"/>
        <v>Royaume-Uni</v>
      </c>
      <c r="G674" s="16">
        <f t="shared" si="82"/>
        <v>1</v>
      </c>
      <c r="H674" s="16">
        <f t="shared" si="83"/>
        <v>2</v>
      </c>
      <c r="I674" s="16" t="str">
        <f t="shared" si="84"/>
        <v>République tchèqueRoyaume-Uni</v>
      </c>
      <c r="J674" s="109">
        <f t="shared" si="80"/>
        <v>0</v>
      </c>
      <c r="K674" s="109">
        <f>IF($H674=2,$N674,Notice!$C$67)</f>
        <v>1864.4398193359375</v>
      </c>
      <c r="L674" s="109">
        <f>IF($H674=2,0,Notice!$C$66)</f>
        <v>0</v>
      </c>
      <c r="M674" s="110">
        <v>541</v>
      </c>
      <c r="N674" s="110">
        <v>1864.4398193359375</v>
      </c>
    </row>
    <row r="675" spans="1:14">
      <c r="A675" s="16">
        <v>714</v>
      </c>
      <c r="B675" s="16">
        <f t="shared" si="77"/>
        <v>22</v>
      </c>
      <c r="C675" s="11" t="str">
        <f t="shared" si="78"/>
        <v>Royaume-Uni</v>
      </c>
      <c r="D675" s="2">
        <f t="shared" si="78"/>
        <v>1</v>
      </c>
      <c r="E675" s="16">
        <f t="shared" si="79"/>
        <v>22</v>
      </c>
      <c r="F675" s="16" t="str">
        <f t="shared" si="81"/>
        <v>Royaume-Uni</v>
      </c>
      <c r="G675" s="16">
        <f t="shared" si="82"/>
        <v>1</v>
      </c>
      <c r="H675" s="16">
        <f t="shared" si="83"/>
        <v>2</v>
      </c>
      <c r="I675" s="16" t="str">
        <f t="shared" si="84"/>
        <v>Royaume-UniRoyaume-Uni</v>
      </c>
      <c r="J675" s="109">
        <f t="shared" si="80"/>
        <v>0</v>
      </c>
      <c r="K675" s="109">
        <f>IF($H675=2,$N675,Notice!$C$67)</f>
        <v>0</v>
      </c>
      <c r="L675" s="109">
        <f>IF($H675=2,0,Notice!$C$66)</f>
        <v>0</v>
      </c>
      <c r="M675" s="110">
        <v>0</v>
      </c>
      <c r="N675" s="110">
        <v>0</v>
      </c>
    </row>
    <row r="676" spans="1:14">
      <c r="A676" s="16">
        <v>715</v>
      </c>
      <c r="B676" s="16">
        <f t="shared" ref="B676:B739" si="85">B645</f>
        <v>23</v>
      </c>
      <c r="C676" s="11" t="str">
        <f t="shared" ref="C676:D739" si="86">LOOKUP($B676,$B$4:$B$34,C$4:C$34)</f>
        <v>Slovaquie</v>
      </c>
      <c r="D676" s="2">
        <f t="shared" si="86"/>
        <v>1</v>
      </c>
      <c r="E676" s="16">
        <f t="shared" ref="E676:E739" si="87">E645+1</f>
        <v>22</v>
      </c>
      <c r="F676" s="16" t="str">
        <f t="shared" si="81"/>
        <v>Royaume-Uni</v>
      </c>
      <c r="G676" s="16">
        <f t="shared" si="82"/>
        <v>1</v>
      </c>
      <c r="H676" s="16">
        <f t="shared" si="83"/>
        <v>2</v>
      </c>
      <c r="I676" s="16" t="str">
        <f t="shared" si="84"/>
        <v>SlovaquieRoyaume-Uni</v>
      </c>
      <c r="J676" s="109">
        <f t="shared" si="80"/>
        <v>0</v>
      </c>
      <c r="K676" s="109">
        <f>IF($H676=2,$N676,Notice!$C$67)</f>
        <v>2299.16455078125</v>
      </c>
      <c r="L676" s="109">
        <f>IF($H676=2,0,Notice!$C$66)</f>
        <v>0</v>
      </c>
      <c r="M676" s="110">
        <v>5329</v>
      </c>
      <c r="N676" s="110">
        <v>2299.16455078125</v>
      </c>
    </row>
    <row r="677" spans="1:14">
      <c r="A677" s="16">
        <v>716</v>
      </c>
      <c r="B677" s="16">
        <f t="shared" si="85"/>
        <v>24</v>
      </c>
      <c r="C677" s="11" t="str">
        <f t="shared" si="86"/>
        <v>Slovénie</v>
      </c>
      <c r="D677" s="2">
        <f t="shared" si="86"/>
        <v>1</v>
      </c>
      <c r="E677" s="16">
        <f t="shared" si="87"/>
        <v>22</v>
      </c>
      <c r="F677" s="16" t="str">
        <f t="shared" si="81"/>
        <v>Royaume-Uni</v>
      </c>
      <c r="G677" s="16">
        <f t="shared" si="82"/>
        <v>1</v>
      </c>
      <c r="H677" s="16">
        <f t="shared" si="83"/>
        <v>2</v>
      </c>
      <c r="I677" s="16" t="str">
        <f t="shared" si="84"/>
        <v>SlovénieRoyaume-Uni</v>
      </c>
      <c r="J677" s="109">
        <f t="shared" si="80"/>
        <v>0</v>
      </c>
      <c r="K677" s="109">
        <f>IF($H677=2,$N677,Notice!$C$67)</f>
        <v>2075.120849609375</v>
      </c>
      <c r="L677" s="109">
        <f>IF($H677=2,0,Notice!$C$66)</f>
        <v>0</v>
      </c>
      <c r="M677" s="110">
        <v>5329</v>
      </c>
      <c r="N677" s="110">
        <v>2075.120849609375</v>
      </c>
    </row>
    <row r="678" spans="1:14">
      <c r="A678" s="16">
        <v>717</v>
      </c>
      <c r="B678" s="16">
        <f t="shared" si="85"/>
        <v>25</v>
      </c>
      <c r="C678" s="11" t="str">
        <f t="shared" si="86"/>
        <v>Turquie</v>
      </c>
      <c r="D678" s="2">
        <f t="shared" si="86"/>
        <v>0</v>
      </c>
      <c r="E678" s="16">
        <f t="shared" si="87"/>
        <v>22</v>
      </c>
      <c r="F678" s="16" t="str">
        <f t="shared" si="81"/>
        <v>Royaume-Uni</v>
      </c>
      <c r="G678" s="16">
        <f t="shared" si="82"/>
        <v>1</v>
      </c>
      <c r="H678" s="16">
        <f t="shared" si="83"/>
        <v>1</v>
      </c>
      <c r="I678" s="16" t="str">
        <f t="shared" si="84"/>
        <v>TurquieRoyaume-Uni</v>
      </c>
      <c r="J678" s="109">
        <f t="shared" si="80"/>
        <v>5376</v>
      </c>
      <c r="K678" s="109">
        <f>IF($H678=2,$N678,Notice!$C$67)</f>
        <v>500</v>
      </c>
      <c r="L678" s="109">
        <f>IF($H678=2,0,Notice!$C$66)</f>
        <v>1000</v>
      </c>
      <c r="M678" s="110">
        <v>5376</v>
      </c>
      <c r="N678" s="110">
        <v>1000</v>
      </c>
    </row>
    <row r="679" spans="1:14">
      <c r="A679" s="16">
        <v>718</v>
      </c>
      <c r="B679" s="16">
        <f t="shared" si="85"/>
        <v>26</v>
      </c>
      <c r="C679" s="11" t="str">
        <f t="shared" si="86"/>
        <v>Vietnam</v>
      </c>
      <c r="D679" s="2">
        <f t="shared" si="86"/>
        <v>0</v>
      </c>
      <c r="E679" s="16">
        <f t="shared" si="87"/>
        <v>22</v>
      </c>
      <c r="F679" s="16" t="str">
        <f t="shared" si="81"/>
        <v>Royaume-Uni</v>
      </c>
      <c r="G679" s="16">
        <f t="shared" si="82"/>
        <v>1</v>
      </c>
      <c r="H679" s="16">
        <f t="shared" si="83"/>
        <v>1</v>
      </c>
      <c r="I679" s="16" t="str">
        <f t="shared" si="84"/>
        <v>VietnamRoyaume-Uni</v>
      </c>
      <c r="J679" s="109">
        <f t="shared" si="80"/>
        <v>16664</v>
      </c>
      <c r="K679" s="109">
        <f>IF($H679=2,$N679,Notice!$C$67)</f>
        <v>500</v>
      </c>
      <c r="L679" s="109">
        <f>IF($H679=2,0,Notice!$C$66)</f>
        <v>1000</v>
      </c>
      <c r="M679" s="110">
        <v>16664</v>
      </c>
      <c r="N679" s="110">
        <v>1000</v>
      </c>
    </row>
    <row r="680" spans="1:14">
      <c r="A680" s="16">
        <v>720</v>
      </c>
      <c r="B680" s="16">
        <f t="shared" si="85"/>
        <v>28</v>
      </c>
      <c r="C680" s="11" t="str">
        <f t="shared" si="86"/>
        <v>Autres pays d’Europe</v>
      </c>
      <c r="D680" s="2">
        <f t="shared" si="86"/>
        <v>1</v>
      </c>
      <c r="E680" s="16">
        <f t="shared" si="87"/>
        <v>22</v>
      </c>
      <c r="F680" s="16" t="str">
        <f t="shared" si="81"/>
        <v>Royaume-Uni</v>
      </c>
      <c r="G680" s="16">
        <f t="shared" si="82"/>
        <v>1</v>
      </c>
      <c r="H680" s="16">
        <f t="shared" si="83"/>
        <v>2</v>
      </c>
      <c r="I680" s="16" t="str">
        <f t="shared" si="84"/>
        <v>Autres pays d’EuropeRoyaume-Uni</v>
      </c>
      <c r="J680" s="109">
        <f t="shared" si="80"/>
        <v>0</v>
      </c>
      <c r="K680" s="109">
        <f>IF($H680=2,$N680,Notice!$C$67)</f>
        <v>2018.8590087890625</v>
      </c>
      <c r="L680" s="109">
        <f>IF($H680=2,0,Notice!$C$66)</f>
        <v>0</v>
      </c>
      <c r="M680" s="110">
        <v>1788</v>
      </c>
      <c r="N680" s="110">
        <v>2018.8590087890625</v>
      </c>
    </row>
    <row r="681" spans="1:14">
      <c r="A681" s="16">
        <v>721</v>
      </c>
      <c r="B681" s="16">
        <f t="shared" si="85"/>
        <v>29</v>
      </c>
      <c r="C681" s="11" t="str">
        <f t="shared" si="86"/>
        <v>Amérique du Nord</v>
      </c>
      <c r="D681" s="2">
        <f t="shared" si="86"/>
        <v>0</v>
      </c>
      <c r="E681" s="16">
        <f t="shared" si="87"/>
        <v>22</v>
      </c>
      <c r="F681" s="16" t="str">
        <f t="shared" si="81"/>
        <v>Royaume-Uni</v>
      </c>
      <c r="G681" s="16">
        <f t="shared" si="82"/>
        <v>1</v>
      </c>
      <c r="H681" s="16">
        <f t="shared" si="83"/>
        <v>1</v>
      </c>
      <c r="I681" s="16" t="str">
        <f t="shared" si="84"/>
        <v>Amérique du NordRoyaume-Uni</v>
      </c>
      <c r="J681" s="109">
        <f t="shared" si="80"/>
        <v>7771</v>
      </c>
      <c r="K681" s="109">
        <f>IF($H681=2,$N681,Notice!$C$67)</f>
        <v>500</v>
      </c>
      <c r="L681" s="109">
        <f>IF($H681=2,0,Notice!$C$66)</f>
        <v>1000</v>
      </c>
      <c r="M681" s="110">
        <v>7771</v>
      </c>
      <c r="N681" s="110">
        <v>1000</v>
      </c>
    </row>
    <row r="682" spans="1:14">
      <c r="A682" s="16">
        <v>722</v>
      </c>
      <c r="B682" s="16">
        <f t="shared" si="85"/>
        <v>30</v>
      </c>
      <c r="C682" s="11" t="str">
        <f t="shared" si="86"/>
        <v>Amérique du Sud</v>
      </c>
      <c r="D682" s="2">
        <f t="shared" si="86"/>
        <v>0</v>
      </c>
      <c r="E682" s="16">
        <f t="shared" si="87"/>
        <v>22</v>
      </c>
      <c r="F682" s="16" t="str">
        <f t="shared" si="81"/>
        <v>Royaume-Uni</v>
      </c>
      <c r="G682" s="16">
        <f t="shared" si="82"/>
        <v>1</v>
      </c>
      <c r="H682" s="16">
        <f t="shared" si="83"/>
        <v>1</v>
      </c>
      <c r="I682" s="16" t="str">
        <f t="shared" si="84"/>
        <v>Amérique du SudRoyaume-Uni</v>
      </c>
      <c r="J682" s="109">
        <f t="shared" si="80"/>
        <v>9939</v>
      </c>
      <c r="K682" s="109">
        <f>IF($H682=2,$N682,Notice!$C$67)</f>
        <v>500</v>
      </c>
      <c r="L682" s="109">
        <f>IF($H682=2,0,Notice!$C$66)</f>
        <v>1000</v>
      </c>
      <c r="M682" s="110">
        <v>9939</v>
      </c>
      <c r="N682" s="110">
        <v>1000</v>
      </c>
    </row>
    <row r="683" spans="1:14">
      <c r="A683" s="16">
        <v>723</v>
      </c>
      <c r="B683" s="16">
        <f t="shared" si="85"/>
        <v>31</v>
      </c>
      <c r="C683" s="11" t="str">
        <f t="shared" si="86"/>
        <v>CC du Golfe</v>
      </c>
      <c r="D683" s="2">
        <f t="shared" si="86"/>
        <v>0</v>
      </c>
      <c r="E683" s="16">
        <f t="shared" si="87"/>
        <v>22</v>
      </c>
      <c r="F683" s="16" t="str">
        <f t="shared" si="81"/>
        <v>Royaume-Uni</v>
      </c>
      <c r="G683" s="16">
        <f t="shared" si="82"/>
        <v>1</v>
      </c>
      <c r="H683" s="16">
        <f t="shared" si="83"/>
        <v>1</v>
      </c>
      <c r="I683" s="16" t="str">
        <f t="shared" si="84"/>
        <v>CC du GolfeRoyaume-Uni</v>
      </c>
      <c r="J683" s="109">
        <f t="shared" si="80"/>
        <v>7463</v>
      </c>
      <c r="K683" s="109">
        <f>IF($H683=2,$N683,Notice!$C$67)</f>
        <v>500</v>
      </c>
      <c r="L683" s="109">
        <f>IF($H683=2,0,Notice!$C$66)</f>
        <v>1000</v>
      </c>
      <c r="M683" s="110">
        <v>7463</v>
      </c>
      <c r="N683" s="110">
        <v>1000</v>
      </c>
    </row>
    <row r="684" spans="1:14">
      <c r="A684" s="16">
        <v>724</v>
      </c>
      <c r="B684" s="16">
        <f t="shared" si="85"/>
        <v>32</v>
      </c>
      <c r="C684" s="11" t="str">
        <f t="shared" si="86"/>
        <v>Autre</v>
      </c>
      <c r="D684" s="2">
        <f t="shared" si="86"/>
        <v>0</v>
      </c>
      <c r="E684" s="16">
        <f t="shared" si="87"/>
        <v>22</v>
      </c>
      <c r="F684" s="16" t="str">
        <f t="shared" si="81"/>
        <v>Royaume-Uni</v>
      </c>
      <c r="G684" s="16">
        <f t="shared" si="82"/>
        <v>1</v>
      </c>
      <c r="H684" s="16">
        <f t="shared" si="83"/>
        <v>1</v>
      </c>
      <c r="I684" s="16" t="str">
        <f t="shared" si="84"/>
        <v>AutreRoyaume-Uni</v>
      </c>
      <c r="J684" s="109">
        <f t="shared" si="80"/>
        <v>24000</v>
      </c>
      <c r="K684" s="109">
        <f>IF($H684=2,$N684,Notice!$C$67)</f>
        <v>500</v>
      </c>
      <c r="L684" s="109">
        <f>IF($H684=2,0,Notice!$C$66)</f>
        <v>1000</v>
      </c>
      <c r="M684" s="110">
        <v>24000</v>
      </c>
      <c r="N684" s="110">
        <v>1000</v>
      </c>
    </row>
    <row r="685" spans="1:14">
      <c r="A685" s="16">
        <v>725</v>
      </c>
      <c r="B685" s="16">
        <f t="shared" si="85"/>
        <v>33</v>
      </c>
      <c r="C685" s="11" t="str">
        <f t="shared" si="86"/>
        <v>Autres pays d’Amérique</v>
      </c>
      <c r="D685" s="2">
        <f t="shared" si="86"/>
        <v>0</v>
      </c>
      <c r="E685" s="16">
        <f t="shared" si="87"/>
        <v>22</v>
      </c>
      <c r="F685" s="16" t="str">
        <f t="shared" si="81"/>
        <v>Royaume-Uni</v>
      </c>
      <c r="G685" s="16">
        <f t="shared" si="82"/>
        <v>1</v>
      </c>
      <c r="H685" s="16">
        <f t="shared" si="83"/>
        <v>1</v>
      </c>
      <c r="I685" s="16" t="str">
        <f t="shared" si="84"/>
        <v>Autres pays d’AmériqueRoyaume-Uni</v>
      </c>
      <c r="J685" s="109">
        <f t="shared" si="80"/>
        <v>6706</v>
      </c>
      <c r="K685" s="109">
        <f>IF($H685=2,$N685,Notice!$C$67)</f>
        <v>500</v>
      </c>
      <c r="L685" s="109">
        <f>IF($H685=2,0,Notice!$C$66)</f>
        <v>1000</v>
      </c>
      <c r="M685" s="110">
        <v>6706</v>
      </c>
      <c r="N685" s="110">
        <v>1000</v>
      </c>
    </row>
    <row r="686" spans="1:14">
      <c r="A686" s="16">
        <v>726</v>
      </c>
      <c r="B686" s="16">
        <f t="shared" si="85"/>
        <v>1</v>
      </c>
      <c r="C686" s="11" t="str">
        <f t="shared" si="86"/>
        <v>Allemagne</v>
      </c>
      <c r="D686" s="2">
        <f t="shared" si="86"/>
        <v>1</v>
      </c>
      <c r="E686" s="16">
        <f t="shared" si="87"/>
        <v>23</v>
      </c>
      <c r="F686" s="16" t="str">
        <f t="shared" si="81"/>
        <v>Slovaquie</v>
      </c>
      <c r="G686" s="16">
        <f t="shared" si="82"/>
        <v>1</v>
      </c>
      <c r="H686" s="16">
        <f t="shared" si="83"/>
        <v>2</v>
      </c>
      <c r="I686" s="16" t="str">
        <f t="shared" si="84"/>
        <v>AllemagneSlovaquie</v>
      </c>
      <c r="J686" s="109">
        <f t="shared" si="80"/>
        <v>0</v>
      </c>
      <c r="K686" s="109">
        <f>IF($H686=2,$N686,Notice!$C$67)</f>
        <v>991.95220947265625</v>
      </c>
      <c r="L686" s="109">
        <f>IF($H686=2,0,Notice!$C$66)</f>
        <v>0</v>
      </c>
      <c r="M686" s="110">
        <v>6006</v>
      </c>
      <c r="N686" s="110">
        <v>991.95220947265625</v>
      </c>
    </row>
    <row r="687" spans="1:14">
      <c r="A687" s="16">
        <v>728</v>
      </c>
      <c r="B687" s="16">
        <f t="shared" si="85"/>
        <v>2</v>
      </c>
      <c r="C687" s="11" t="str">
        <f t="shared" si="86"/>
        <v>Autriche</v>
      </c>
      <c r="D687" s="2">
        <f t="shared" si="86"/>
        <v>1</v>
      </c>
      <c r="E687" s="16">
        <f t="shared" si="87"/>
        <v>23</v>
      </c>
      <c r="F687" s="16" t="str">
        <f t="shared" si="81"/>
        <v>Slovaquie</v>
      </c>
      <c r="G687" s="16">
        <f t="shared" si="82"/>
        <v>1</v>
      </c>
      <c r="H687" s="16">
        <f t="shared" si="83"/>
        <v>2</v>
      </c>
      <c r="I687" s="16" t="str">
        <f t="shared" si="84"/>
        <v>AutricheSlovaquie</v>
      </c>
      <c r="J687" s="109">
        <f t="shared" si="80"/>
        <v>0</v>
      </c>
      <c r="K687" s="109">
        <f>IF($H687=2,$N687,Notice!$C$67)</f>
        <v>560.84014892578125</v>
      </c>
      <c r="L687" s="109">
        <f>IF($H687=2,0,Notice!$C$66)</f>
        <v>0</v>
      </c>
      <c r="M687" s="110">
        <v>24000</v>
      </c>
      <c r="N687" s="110">
        <v>560.84014892578125</v>
      </c>
    </row>
    <row r="688" spans="1:14">
      <c r="A688" s="16">
        <v>730</v>
      </c>
      <c r="B688" s="16">
        <f t="shared" si="85"/>
        <v>3</v>
      </c>
      <c r="C688" s="11" t="str">
        <f t="shared" si="86"/>
        <v>Belgique</v>
      </c>
      <c r="D688" s="2">
        <f t="shared" si="86"/>
        <v>1</v>
      </c>
      <c r="E688" s="16">
        <f t="shared" si="87"/>
        <v>23</v>
      </c>
      <c r="F688" s="16" t="str">
        <f t="shared" si="81"/>
        <v>Slovaquie</v>
      </c>
      <c r="G688" s="16">
        <f t="shared" si="82"/>
        <v>1</v>
      </c>
      <c r="H688" s="16">
        <f t="shared" si="83"/>
        <v>2</v>
      </c>
      <c r="I688" s="16" t="str">
        <f t="shared" si="84"/>
        <v>BelgiqueSlovaquie</v>
      </c>
      <c r="J688" s="109">
        <f t="shared" si="80"/>
        <v>0</v>
      </c>
      <c r="K688" s="109">
        <f>IF($H688=2,$N688,Notice!$C$67)</f>
        <v>1418.3065185546875</v>
      </c>
      <c r="L688" s="109">
        <f>IF($H688=2,0,Notice!$C$66)</f>
        <v>0</v>
      </c>
      <c r="M688" s="110">
        <v>5704</v>
      </c>
      <c r="N688" s="110">
        <v>1418.3065185546875</v>
      </c>
    </row>
    <row r="689" spans="1:14">
      <c r="A689" s="16">
        <v>731</v>
      </c>
      <c r="B689" s="16">
        <f t="shared" si="85"/>
        <v>4</v>
      </c>
      <c r="C689" s="11" t="str">
        <f t="shared" si="86"/>
        <v>Brésil</v>
      </c>
      <c r="D689" s="2">
        <f t="shared" si="86"/>
        <v>0</v>
      </c>
      <c r="E689" s="16">
        <f t="shared" si="87"/>
        <v>23</v>
      </c>
      <c r="F689" s="16" t="str">
        <f t="shared" si="81"/>
        <v>Slovaquie</v>
      </c>
      <c r="G689" s="16">
        <f t="shared" si="82"/>
        <v>1</v>
      </c>
      <c r="H689" s="16">
        <f t="shared" si="83"/>
        <v>1</v>
      </c>
      <c r="I689" s="16" t="str">
        <f t="shared" si="84"/>
        <v>BrésilSlovaquie</v>
      </c>
      <c r="J689" s="109">
        <f t="shared" si="80"/>
        <v>12132</v>
      </c>
      <c r="K689" s="109">
        <f>IF($H689=2,$N689,Notice!$C$67)</f>
        <v>500</v>
      </c>
      <c r="L689" s="109">
        <f>IF($H689=2,0,Notice!$C$66)</f>
        <v>1000</v>
      </c>
      <c r="M689" s="110">
        <v>12132</v>
      </c>
      <c r="N689" s="110">
        <v>1000</v>
      </c>
    </row>
    <row r="690" spans="1:14">
      <c r="A690" s="16">
        <v>732</v>
      </c>
      <c r="B690" s="16">
        <f t="shared" si="85"/>
        <v>5</v>
      </c>
      <c r="C690" s="11" t="str">
        <f t="shared" si="86"/>
        <v>Chine</v>
      </c>
      <c r="D690" s="2">
        <f t="shared" si="86"/>
        <v>0</v>
      </c>
      <c r="E690" s="16">
        <f t="shared" si="87"/>
        <v>23</v>
      </c>
      <c r="F690" s="16" t="str">
        <f t="shared" si="81"/>
        <v>Slovaquie</v>
      </c>
      <c r="G690" s="16">
        <f t="shared" si="82"/>
        <v>1</v>
      </c>
      <c r="H690" s="16">
        <f t="shared" si="83"/>
        <v>1</v>
      </c>
      <c r="I690" s="16" t="str">
        <f t="shared" si="84"/>
        <v>ChineSlovaquie</v>
      </c>
      <c r="J690" s="109">
        <f t="shared" si="80"/>
        <v>15306</v>
      </c>
      <c r="K690" s="109">
        <f>IF($H690=2,$N690,Notice!$C$67)</f>
        <v>500</v>
      </c>
      <c r="L690" s="109">
        <f>IF($H690=2,0,Notice!$C$66)</f>
        <v>1000</v>
      </c>
      <c r="M690" s="110">
        <v>15306</v>
      </c>
      <c r="N690" s="110">
        <v>1000</v>
      </c>
    </row>
    <row r="691" spans="1:14">
      <c r="A691" s="16">
        <v>733</v>
      </c>
      <c r="B691" s="16">
        <f t="shared" si="85"/>
        <v>6</v>
      </c>
      <c r="C691" s="11" t="str">
        <f t="shared" si="86"/>
        <v>Corée du Sud</v>
      </c>
      <c r="D691" s="2">
        <f t="shared" si="86"/>
        <v>0</v>
      </c>
      <c r="E691" s="16">
        <f t="shared" si="87"/>
        <v>23</v>
      </c>
      <c r="F691" s="16" t="str">
        <f t="shared" si="81"/>
        <v>Slovaquie</v>
      </c>
      <c r="G691" s="16">
        <f t="shared" si="82"/>
        <v>1</v>
      </c>
      <c r="H691" s="16">
        <f t="shared" si="83"/>
        <v>1</v>
      </c>
      <c r="I691" s="16" t="str">
        <f t="shared" si="84"/>
        <v>Corée du SudSlovaquie</v>
      </c>
      <c r="J691" s="109">
        <f t="shared" si="80"/>
        <v>16048</v>
      </c>
      <c r="K691" s="109">
        <f>IF($H691=2,$N691,Notice!$C$67)</f>
        <v>500</v>
      </c>
      <c r="L691" s="109">
        <f>IF($H691=2,0,Notice!$C$66)</f>
        <v>1000</v>
      </c>
      <c r="M691" s="110">
        <v>16048</v>
      </c>
      <c r="N691" s="110">
        <v>1000</v>
      </c>
    </row>
    <row r="692" spans="1:14">
      <c r="A692" s="16">
        <v>734</v>
      </c>
      <c r="B692" s="16">
        <f t="shared" si="85"/>
        <v>7</v>
      </c>
      <c r="C692" s="11" t="str">
        <f t="shared" si="86"/>
        <v>Espagne</v>
      </c>
      <c r="D692" s="2">
        <f t="shared" si="86"/>
        <v>1</v>
      </c>
      <c r="E692" s="16">
        <f t="shared" si="87"/>
        <v>23</v>
      </c>
      <c r="F692" s="16" t="str">
        <f t="shared" si="81"/>
        <v>Slovaquie</v>
      </c>
      <c r="G692" s="16">
        <f t="shared" si="82"/>
        <v>1</v>
      </c>
      <c r="H692" s="16">
        <f t="shared" si="83"/>
        <v>2</v>
      </c>
      <c r="I692" s="16" t="str">
        <f t="shared" si="84"/>
        <v>EspagneSlovaquie</v>
      </c>
      <c r="J692" s="109">
        <f t="shared" si="80"/>
        <v>0</v>
      </c>
      <c r="K692" s="109">
        <f>IF($H692=2,$N692,Notice!$C$67)</f>
        <v>2946.60498046875</v>
      </c>
      <c r="L692" s="109">
        <f>IF($H692=2,0,Notice!$C$66)</f>
        <v>0</v>
      </c>
      <c r="M692" s="110">
        <v>3132</v>
      </c>
      <c r="N692" s="110">
        <v>2946.60498046875</v>
      </c>
    </row>
    <row r="693" spans="1:14">
      <c r="A693" s="16">
        <v>735</v>
      </c>
      <c r="B693" s="16">
        <f t="shared" si="85"/>
        <v>8</v>
      </c>
      <c r="C693" s="11" t="str">
        <f t="shared" si="86"/>
        <v>États-Unis</v>
      </c>
      <c r="D693" s="2">
        <f t="shared" si="86"/>
        <v>0</v>
      </c>
      <c r="E693" s="16">
        <f t="shared" si="87"/>
        <v>23</v>
      </c>
      <c r="F693" s="16" t="str">
        <f t="shared" si="81"/>
        <v>Slovaquie</v>
      </c>
      <c r="G693" s="16">
        <f t="shared" si="82"/>
        <v>1</v>
      </c>
      <c r="H693" s="16">
        <f t="shared" si="83"/>
        <v>1</v>
      </c>
      <c r="I693" s="16" t="str">
        <f t="shared" si="84"/>
        <v>États-UnisSlovaquie</v>
      </c>
      <c r="J693" s="109">
        <f t="shared" si="80"/>
        <v>11909</v>
      </c>
      <c r="K693" s="109">
        <f>IF($H693=2,$N693,Notice!$C$67)</f>
        <v>500</v>
      </c>
      <c r="L693" s="109">
        <f>IF($H693=2,0,Notice!$C$66)</f>
        <v>1000</v>
      </c>
      <c r="M693" s="110">
        <v>11909</v>
      </c>
      <c r="N693" s="110">
        <v>1000</v>
      </c>
    </row>
    <row r="694" spans="1:14">
      <c r="A694" s="16">
        <v>736</v>
      </c>
      <c r="B694" s="16">
        <f t="shared" si="85"/>
        <v>9</v>
      </c>
      <c r="C694" s="11" t="str">
        <f t="shared" si="86"/>
        <v>Finlande</v>
      </c>
      <c r="D694" s="2">
        <f t="shared" si="86"/>
        <v>1</v>
      </c>
      <c r="E694" s="16">
        <f t="shared" si="87"/>
        <v>23</v>
      </c>
      <c r="F694" s="16" t="str">
        <f t="shared" si="81"/>
        <v>Slovaquie</v>
      </c>
      <c r="G694" s="16">
        <f t="shared" si="82"/>
        <v>1</v>
      </c>
      <c r="H694" s="16">
        <f t="shared" si="83"/>
        <v>2</v>
      </c>
      <c r="I694" s="16" t="str">
        <f t="shared" si="84"/>
        <v>FinlandeSlovaquie</v>
      </c>
      <c r="J694" s="109">
        <f t="shared" si="80"/>
        <v>0</v>
      </c>
      <c r="K694" s="109">
        <f>IF($H694=2,$N694,Notice!$C$67)</f>
        <v>3587.343017578125</v>
      </c>
      <c r="L694" s="109">
        <f>IF($H694=2,0,Notice!$C$66)</f>
        <v>0</v>
      </c>
      <c r="M694" s="110">
        <v>7416</v>
      </c>
      <c r="N694" s="110">
        <v>3587.343017578125</v>
      </c>
    </row>
    <row r="695" spans="1:14">
      <c r="A695" s="16">
        <v>737</v>
      </c>
      <c r="B695" s="16">
        <f t="shared" si="85"/>
        <v>11</v>
      </c>
      <c r="C695" s="11" t="str">
        <f t="shared" si="86"/>
        <v>France</v>
      </c>
      <c r="D695" s="2">
        <f t="shared" si="86"/>
        <v>1</v>
      </c>
      <c r="E695" s="16">
        <f t="shared" si="87"/>
        <v>23</v>
      </c>
      <c r="F695" s="16" t="str">
        <f t="shared" si="81"/>
        <v>Slovaquie</v>
      </c>
      <c r="G695" s="16">
        <f t="shared" si="82"/>
        <v>1</v>
      </c>
      <c r="H695" s="16">
        <f t="shared" si="83"/>
        <v>2</v>
      </c>
      <c r="I695" s="16" t="str">
        <f t="shared" si="84"/>
        <v>FranceSlovaquie</v>
      </c>
      <c r="J695" s="109">
        <f t="shared" si="80"/>
        <v>0</v>
      </c>
      <c r="K695" s="109">
        <f>IF($H695=2,$N695,Notice!$C$67)</f>
        <v>1720.914794921875</v>
      </c>
      <c r="L695" s="109">
        <f>IF($H695=2,0,Notice!$C$66)</f>
        <v>0</v>
      </c>
      <c r="M695" s="110">
        <v>1976</v>
      </c>
      <c r="N695" s="110">
        <v>1720.914794921875</v>
      </c>
    </row>
    <row r="696" spans="1:14">
      <c r="A696" s="16">
        <v>738</v>
      </c>
      <c r="B696" s="16">
        <f t="shared" si="85"/>
        <v>12</v>
      </c>
      <c r="C696" s="11" t="str">
        <f t="shared" si="86"/>
        <v>Hongrie</v>
      </c>
      <c r="D696" s="2">
        <f t="shared" si="86"/>
        <v>1</v>
      </c>
      <c r="E696" s="16">
        <f t="shared" si="87"/>
        <v>23</v>
      </c>
      <c r="F696" s="16" t="str">
        <f t="shared" si="81"/>
        <v>Slovaquie</v>
      </c>
      <c r="G696" s="16">
        <f t="shared" si="82"/>
        <v>1</v>
      </c>
      <c r="H696" s="16">
        <f t="shared" si="83"/>
        <v>2</v>
      </c>
      <c r="I696" s="16" t="str">
        <f t="shared" si="84"/>
        <v>HongrieSlovaquie</v>
      </c>
      <c r="J696" s="109">
        <f t="shared" si="80"/>
        <v>0</v>
      </c>
      <c r="K696" s="109">
        <f>IF($H696=2,$N696,Notice!$C$67)</f>
        <v>276.2755126953125</v>
      </c>
      <c r="L696" s="109">
        <f>IF($H696=2,0,Notice!$C$66)</f>
        <v>0</v>
      </c>
      <c r="M696" s="110">
        <v>24000</v>
      </c>
      <c r="N696" s="110">
        <v>276.2755126953125</v>
      </c>
    </row>
    <row r="697" spans="1:14">
      <c r="A697" s="16">
        <v>739</v>
      </c>
      <c r="B697" s="16">
        <f t="shared" si="85"/>
        <v>13</v>
      </c>
      <c r="C697" s="11" t="str">
        <f t="shared" si="86"/>
        <v>Inde</v>
      </c>
      <c r="D697" s="2">
        <f t="shared" si="86"/>
        <v>0</v>
      </c>
      <c r="E697" s="16">
        <f t="shared" si="87"/>
        <v>23</v>
      </c>
      <c r="F697" s="16" t="str">
        <f t="shared" si="81"/>
        <v>Slovaquie</v>
      </c>
      <c r="G697" s="16">
        <f t="shared" si="82"/>
        <v>1</v>
      </c>
      <c r="H697" s="16">
        <f t="shared" si="83"/>
        <v>1</v>
      </c>
      <c r="I697" s="16" t="str">
        <f t="shared" si="84"/>
        <v>IndeSlovaquie</v>
      </c>
      <c r="J697" s="109">
        <f t="shared" si="80"/>
        <v>7727</v>
      </c>
      <c r="K697" s="109">
        <f>IF($H697=2,$N697,Notice!$C$67)</f>
        <v>500</v>
      </c>
      <c r="L697" s="109">
        <f>IF($H697=2,0,Notice!$C$66)</f>
        <v>1000</v>
      </c>
      <c r="M697" s="110">
        <v>7727</v>
      </c>
      <c r="N697" s="110">
        <v>1000</v>
      </c>
    </row>
    <row r="698" spans="1:14">
      <c r="A698" s="16">
        <v>740</v>
      </c>
      <c r="B698" s="16">
        <f t="shared" si="85"/>
        <v>14</v>
      </c>
      <c r="C698" s="11" t="str">
        <f t="shared" si="86"/>
        <v>Indonésie</v>
      </c>
      <c r="D698" s="2">
        <f t="shared" si="86"/>
        <v>0</v>
      </c>
      <c r="E698" s="16">
        <f t="shared" si="87"/>
        <v>23</v>
      </c>
      <c r="F698" s="16" t="str">
        <f t="shared" si="81"/>
        <v>Slovaquie</v>
      </c>
      <c r="G698" s="16">
        <f t="shared" si="82"/>
        <v>1</v>
      </c>
      <c r="H698" s="16">
        <f t="shared" si="83"/>
        <v>1</v>
      </c>
      <c r="I698" s="16" t="str">
        <f t="shared" si="84"/>
        <v>IndonésieSlovaquie</v>
      </c>
      <c r="J698" s="109">
        <f t="shared" si="80"/>
        <v>11576</v>
      </c>
      <c r="K698" s="109">
        <f>IF($H698=2,$N698,Notice!$C$67)</f>
        <v>500</v>
      </c>
      <c r="L698" s="109">
        <f>IF($H698=2,0,Notice!$C$66)</f>
        <v>1000</v>
      </c>
      <c r="M698" s="110">
        <v>11576</v>
      </c>
      <c r="N698" s="110">
        <v>1000</v>
      </c>
    </row>
    <row r="699" spans="1:14">
      <c r="A699" s="16">
        <v>741</v>
      </c>
      <c r="B699" s="16">
        <f t="shared" si="85"/>
        <v>15</v>
      </c>
      <c r="C699" s="11" t="str">
        <f t="shared" si="86"/>
        <v>Italie</v>
      </c>
      <c r="D699" s="2">
        <f t="shared" si="86"/>
        <v>1</v>
      </c>
      <c r="E699" s="16">
        <f t="shared" si="87"/>
        <v>23</v>
      </c>
      <c r="F699" s="16" t="str">
        <f t="shared" si="81"/>
        <v>Slovaquie</v>
      </c>
      <c r="G699" s="16">
        <f t="shared" si="82"/>
        <v>1</v>
      </c>
      <c r="H699" s="16">
        <f t="shared" si="83"/>
        <v>2</v>
      </c>
      <c r="I699" s="16" t="str">
        <f t="shared" si="84"/>
        <v>ItalieSlovaquie</v>
      </c>
      <c r="J699" s="109">
        <f t="shared" si="80"/>
        <v>0</v>
      </c>
      <c r="K699" s="109">
        <f>IF($H699=2,$N699,Notice!$C$67)</f>
        <v>1374.5914306640625</v>
      </c>
      <c r="L699" s="109">
        <f>IF($H699=2,0,Notice!$C$66)</f>
        <v>0</v>
      </c>
      <c r="M699" s="110">
        <v>1609</v>
      </c>
      <c r="N699" s="110">
        <v>1374.5914306640625</v>
      </c>
    </row>
    <row r="700" spans="1:14">
      <c r="A700" s="16">
        <v>742</v>
      </c>
      <c r="B700" s="16">
        <f t="shared" si="85"/>
        <v>16</v>
      </c>
      <c r="C700" s="11" t="str">
        <f t="shared" si="86"/>
        <v>Japon</v>
      </c>
      <c r="D700" s="2">
        <f t="shared" si="86"/>
        <v>0</v>
      </c>
      <c r="E700" s="16">
        <f t="shared" si="87"/>
        <v>23</v>
      </c>
      <c r="F700" s="16" t="str">
        <f t="shared" si="81"/>
        <v>Slovaquie</v>
      </c>
      <c r="G700" s="16">
        <f t="shared" si="82"/>
        <v>1</v>
      </c>
      <c r="H700" s="16">
        <f t="shared" si="83"/>
        <v>1</v>
      </c>
      <c r="I700" s="16" t="str">
        <f t="shared" si="84"/>
        <v>JaponSlovaquie</v>
      </c>
      <c r="J700" s="109">
        <f t="shared" si="80"/>
        <v>16335</v>
      </c>
      <c r="K700" s="109">
        <f>IF($H700=2,$N700,Notice!$C$67)</f>
        <v>500</v>
      </c>
      <c r="L700" s="109">
        <f>IF($H700=2,0,Notice!$C$66)</f>
        <v>1000</v>
      </c>
      <c r="M700" s="110">
        <v>16335</v>
      </c>
      <c r="N700" s="110">
        <v>1000</v>
      </c>
    </row>
    <row r="701" spans="1:14">
      <c r="A701" s="16">
        <v>743</v>
      </c>
      <c r="B701" s="16">
        <f t="shared" si="85"/>
        <v>17</v>
      </c>
      <c r="C701" s="11" t="str">
        <f t="shared" si="86"/>
        <v>Maroc</v>
      </c>
      <c r="D701" s="2">
        <f t="shared" si="86"/>
        <v>0</v>
      </c>
      <c r="E701" s="16">
        <f t="shared" si="87"/>
        <v>23</v>
      </c>
      <c r="F701" s="16" t="str">
        <f t="shared" si="81"/>
        <v>Slovaquie</v>
      </c>
      <c r="G701" s="16">
        <f t="shared" si="82"/>
        <v>1</v>
      </c>
      <c r="H701" s="16">
        <f t="shared" si="83"/>
        <v>1</v>
      </c>
      <c r="I701" s="16" t="str">
        <f t="shared" si="84"/>
        <v>MarocSlovaquie</v>
      </c>
      <c r="J701" s="109">
        <f t="shared" si="80"/>
        <v>3188</v>
      </c>
      <c r="K701" s="109">
        <f>IF($H701=2,$N701,Notice!$C$67)</f>
        <v>500</v>
      </c>
      <c r="L701" s="109">
        <f>IF($H701=2,0,Notice!$C$66)</f>
        <v>1000</v>
      </c>
      <c r="M701" s="110">
        <v>3188</v>
      </c>
      <c r="N701" s="110">
        <v>1000</v>
      </c>
    </row>
    <row r="702" spans="1:14">
      <c r="A702" s="16">
        <v>744</v>
      </c>
      <c r="B702" s="16">
        <f t="shared" si="85"/>
        <v>18</v>
      </c>
      <c r="C702" s="11" t="str">
        <f t="shared" si="86"/>
        <v>Mexique</v>
      </c>
      <c r="D702" s="2">
        <f t="shared" si="86"/>
        <v>0</v>
      </c>
      <c r="E702" s="16">
        <f t="shared" si="87"/>
        <v>23</v>
      </c>
      <c r="F702" s="16" t="str">
        <f t="shared" si="81"/>
        <v>Slovaquie</v>
      </c>
      <c r="G702" s="16">
        <f t="shared" si="82"/>
        <v>1</v>
      </c>
      <c r="H702" s="16">
        <f t="shared" si="83"/>
        <v>1</v>
      </c>
      <c r="I702" s="16" t="str">
        <f t="shared" si="84"/>
        <v>MexiqueSlovaquie</v>
      </c>
      <c r="J702" s="109">
        <f t="shared" si="80"/>
        <v>14003</v>
      </c>
      <c r="K702" s="109">
        <f>IF($H702=2,$N702,Notice!$C$67)</f>
        <v>500</v>
      </c>
      <c r="L702" s="109">
        <f>IF($H702=2,0,Notice!$C$66)</f>
        <v>1000</v>
      </c>
      <c r="M702" s="110">
        <v>14003</v>
      </c>
      <c r="N702" s="110">
        <v>1000</v>
      </c>
    </row>
    <row r="703" spans="1:14">
      <c r="A703" s="16">
        <v>745</v>
      </c>
      <c r="B703" s="16">
        <f t="shared" si="85"/>
        <v>19</v>
      </c>
      <c r="C703" s="11" t="str">
        <f t="shared" si="86"/>
        <v>Pologne</v>
      </c>
      <c r="D703" s="2">
        <f t="shared" si="86"/>
        <v>1</v>
      </c>
      <c r="E703" s="16">
        <f t="shared" si="87"/>
        <v>23</v>
      </c>
      <c r="F703" s="16" t="str">
        <f t="shared" si="81"/>
        <v>Slovaquie</v>
      </c>
      <c r="G703" s="16">
        <f t="shared" si="82"/>
        <v>1</v>
      </c>
      <c r="H703" s="16">
        <f t="shared" si="83"/>
        <v>2</v>
      </c>
      <c r="I703" s="16" t="str">
        <f t="shared" si="84"/>
        <v>PologneSlovaquie</v>
      </c>
      <c r="J703" s="109">
        <f t="shared" si="80"/>
        <v>0</v>
      </c>
      <c r="K703" s="109">
        <f>IF($H703=2,$N703,Notice!$C$67)</f>
        <v>586.045654296875</v>
      </c>
      <c r="L703" s="109">
        <f>IF($H703=2,0,Notice!$C$66)</f>
        <v>0</v>
      </c>
      <c r="M703" s="110">
        <v>7094</v>
      </c>
      <c r="N703" s="110">
        <v>586.045654296875</v>
      </c>
    </row>
    <row r="704" spans="1:14">
      <c r="A704" s="16">
        <v>746</v>
      </c>
      <c r="B704" s="16">
        <f t="shared" si="85"/>
        <v>20</v>
      </c>
      <c r="C704" s="11" t="str">
        <f t="shared" si="86"/>
        <v>Portugal</v>
      </c>
      <c r="D704" s="2">
        <f t="shared" si="86"/>
        <v>1</v>
      </c>
      <c r="E704" s="16">
        <f t="shared" si="87"/>
        <v>23</v>
      </c>
      <c r="F704" s="16" t="str">
        <f t="shared" si="81"/>
        <v>Slovaquie</v>
      </c>
      <c r="G704" s="16">
        <f t="shared" si="82"/>
        <v>1</v>
      </c>
      <c r="H704" s="16">
        <f t="shared" si="83"/>
        <v>2</v>
      </c>
      <c r="I704" s="16" t="str">
        <f t="shared" si="84"/>
        <v>PortugalSlovaquie</v>
      </c>
      <c r="J704" s="109">
        <f t="shared" si="80"/>
        <v>0</v>
      </c>
      <c r="K704" s="109">
        <f>IF($H704=2,$N704,Notice!$C$67)</f>
        <v>3040.27734375</v>
      </c>
      <c r="L704" s="109">
        <f>IF($H704=2,0,Notice!$C$66)</f>
        <v>0</v>
      </c>
      <c r="M704" s="110">
        <v>3694</v>
      </c>
      <c r="N704" s="110">
        <v>3040.27734375</v>
      </c>
    </row>
    <row r="705" spans="1:14">
      <c r="A705" s="16">
        <v>747</v>
      </c>
      <c r="B705" s="16">
        <f t="shared" si="85"/>
        <v>21</v>
      </c>
      <c r="C705" s="11" t="str">
        <f t="shared" si="86"/>
        <v>République tchèque</v>
      </c>
      <c r="D705" s="2">
        <f t="shared" si="86"/>
        <v>1</v>
      </c>
      <c r="E705" s="16">
        <f t="shared" si="87"/>
        <v>23</v>
      </c>
      <c r="F705" s="16" t="str">
        <f t="shared" si="81"/>
        <v>Slovaquie</v>
      </c>
      <c r="G705" s="16">
        <f t="shared" si="82"/>
        <v>1</v>
      </c>
      <c r="H705" s="16">
        <f t="shared" si="83"/>
        <v>2</v>
      </c>
      <c r="I705" s="16" t="str">
        <f t="shared" si="84"/>
        <v>République tchèqueSlovaquie</v>
      </c>
      <c r="J705" s="109">
        <f t="shared" si="80"/>
        <v>0</v>
      </c>
      <c r="K705" s="109">
        <f>IF($H705=2,$N705,Notice!$C$67)</f>
        <v>507.52880859375</v>
      </c>
      <c r="L705" s="109">
        <f>IF($H705=2,0,Notice!$C$66)</f>
        <v>0</v>
      </c>
      <c r="M705" s="110">
        <v>6005</v>
      </c>
      <c r="N705" s="110">
        <v>507.52880859375</v>
      </c>
    </row>
    <row r="706" spans="1:14">
      <c r="A706" s="16">
        <v>748</v>
      </c>
      <c r="B706" s="16">
        <f t="shared" si="85"/>
        <v>22</v>
      </c>
      <c r="C706" s="11" t="str">
        <f t="shared" si="86"/>
        <v>Royaume-Uni</v>
      </c>
      <c r="D706" s="2">
        <f t="shared" si="86"/>
        <v>1</v>
      </c>
      <c r="E706" s="16">
        <f t="shared" si="87"/>
        <v>23</v>
      </c>
      <c r="F706" s="16" t="str">
        <f t="shared" si="81"/>
        <v>Slovaquie</v>
      </c>
      <c r="G706" s="16">
        <f t="shared" si="82"/>
        <v>1</v>
      </c>
      <c r="H706" s="16">
        <f t="shared" si="83"/>
        <v>2</v>
      </c>
      <c r="I706" s="16" t="str">
        <f t="shared" si="84"/>
        <v>Royaume-UniSlovaquie</v>
      </c>
      <c r="J706" s="109">
        <f t="shared" si="80"/>
        <v>0</v>
      </c>
      <c r="K706" s="109">
        <f>IF($H706=2,$N706,Notice!$C$67)</f>
        <v>2299.16455078125</v>
      </c>
      <c r="L706" s="109">
        <f>IF($H706=2,0,Notice!$C$66)</f>
        <v>0</v>
      </c>
      <c r="M706" s="110">
        <v>5329</v>
      </c>
      <c r="N706" s="110">
        <v>2299.16455078125</v>
      </c>
    </row>
    <row r="707" spans="1:14">
      <c r="A707" s="16">
        <v>749</v>
      </c>
      <c r="B707" s="16">
        <f t="shared" si="85"/>
        <v>23</v>
      </c>
      <c r="C707" s="11" t="str">
        <f t="shared" si="86"/>
        <v>Slovaquie</v>
      </c>
      <c r="D707" s="2">
        <f t="shared" si="86"/>
        <v>1</v>
      </c>
      <c r="E707" s="16">
        <f t="shared" si="87"/>
        <v>23</v>
      </c>
      <c r="F707" s="16" t="str">
        <f t="shared" si="81"/>
        <v>Slovaquie</v>
      </c>
      <c r="G707" s="16">
        <f t="shared" si="82"/>
        <v>1</v>
      </c>
      <c r="H707" s="16">
        <f t="shared" si="83"/>
        <v>2</v>
      </c>
      <c r="I707" s="16" t="str">
        <f t="shared" si="84"/>
        <v>SlovaquieSlovaquie</v>
      </c>
      <c r="J707" s="109">
        <f t="shared" si="80"/>
        <v>0</v>
      </c>
      <c r="K707" s="109">
        <f>IF($H707=2,$N707,Notice!$C$67)</f>
        <v>0</v>
      </c>
      <c r="L707" s="109">
        <f>IF($H707=2,0,Notice!$C$66)</f>
        <v>0</v>
      </c>
      <c r="M707" s="110">
        <v>0</v>
      </c>
      <c r="N707" s="110">
        <v>0</v>
      </c>
    </row>
    <row r="708" spans="1:14">
      <c r="A708" s="16">
        <v>750</v>
      </c>
      <c r="B708" s="16">
        <f t="shared" si="85"/>
        <v>24</v>
      </c>
      <c r="C708" s="11" t="str">
        <f t="shared" si="86"/>
        <v>Slovénie</v>
      </c>
      <c r="D708" s="2">
        <f t="shared" si="86"/>
        <v>1</v>
      </c>
      <c r="E708" s="16">
        <f t="shared" si="87"/>
        <v>23</v>
      </c>
      <c r="F708" s="16" t="str">
        <f t="shared" si="81"/>
        <v>Slovaquie</v>
      </c>
      <c r="G708" s="16">
        <f t="shared" si="82"/>
        <v>1</v>
      </c>
      <c r="H708" s="16">
        <f t="shared" si="83"/>
        <v>2</v>
      </c>
      <c r="I708" s="16" t="str">
        <f t="shared" si="84"/>
        <v>SlovénieSlovaquie</v>
      </c>
      <c r="J708" s="109">
        <f t="shared" ref="J708:J771" si="88">IF(H708=2,0,M708)</f>
        <v>0</v>
      </c>
      <c r="K708" s="109">
        <f>IF($H708=2,$N708,Notice!$C$67)</f>
        <v>644.5743408203125</v>
      </c>
      <c r="L708" s="109">
        <f>IF($H708=2,0,Notice!$C$66)</f>
        <v>0</v>
      </c>
      <c r="M708" s="110">
        <v>24000</v>
      </c>
      <c r="N708" s="110">
        <v>644.5743408203125</v>
      </c>
    </row>
    <row r="709" spans="1:14">
      <c r="A709" s="16">
        <v>751</v>
      </c>
      <c r="B709" s="16">
        <f t="shared" si="85"/>
        <v>25</v>
      </c>
      <c r="C709" s="11" t="str">
        <f t="shared" si="86"/>
        <v>Turquie</v>
      </c>
      <c r="D709" s="2">
        <f t="shared" si="86"/>
        <v>0</v>
      </c>
      <c r="E709" s="16">
        <f t="shared" si="87"/>
        <v>23</v>
      </c>
      <c r="F709" s="16" t="str">
        <f t="shared" ref="F709:F772" si="89">LOOKUP($E709,$B$4:$B$34,C$4:C$34)</f>
        <v>Slovaquie</v>
      </c>
      <c r="G709" s="16">
        <f t="shared" ref="G709:G772" si="90">LOOKUP($E709,$B$4:$B$34,D$4:D$34)</f>
        <v>1</v>
      </c>
      <c r="H709" s="16">
        <f t="shared" ref="H709:H772" si="91">D709+G709</f>
        <v>1</v>
      </c>
      <c r="I709" s="16" t="str">
        <f t="shared" ref="I709:I772" si="92">C709&amp;F709</f>
        <v>TurquieSlovaquie</v>
      </c>
      <c r="J709" s="109">
        <f t="shared" si="88"/>
        <v>2150</v>
      </c>
      <c r="K709" s="109">
        <f>IF($H709=2,$N709,Notice!$C$67)</f>
        <v>500</v>
      </c>
      <c r="L709" s="109">
        <f>IF($H709=2,0,Notice!$C$66)</f>
        <v>1000</v>
      </c>
      <c r="M709" s="110">
        <v>2150</v>
      </c>
      <c r="N709" s="110">
        <v>1000</v>
      </c>
    </row>
    <row r="710" spans="1:14">
      <c r="A710" s="16">
        <v>752</v>
      </c>
      <c r="B710" s="16">
        <f t="shared" si="85"/>
        <v>26</v>
      </c>
      <c r="C710" s="11" t="str">
        <f t="shared" si="86"/>
        <v>Vietnam</v>
      </c>
      <c r="D710" s="2">
        <f t="shared" si="86"/>
        <v>0</v>
      </c>
      <c r="E710" s="16">
        <f t="shared" si="87"/>
        <v>23</v>
      </c>
      <c r="F710" s="16" t="str">
        <f t="shared" si="89"/>
        <v>Slovaquie</v>
      </c>
      <c r="G710" s="16">
        <f t="shared" si="90"/>
        <v>1</v>
      </c>
      <c r="H710" s="16">
        <f t="shared" si="91"/>
        <v>1</v>
      </c>
      <c r="I710" s="16" t="str">
        <f t="shared" si="92"/>
        <v>VietnamSlovaquie</v>
      </c>
      <c r="J710" s="109">
        <f t="shared" si="88"/>
        <v>12230</v>
      </c>
      <c r="K710" s="109">
        <f>IF($H710=2,$N710,Notice!$C$67)</f>
        <v>500</v>
      </c>
      <c r="L710" s="109">
        <f>IF($H710=2,0,Notice!$C$66)</f>
        <v>1000</v>
      </c>
      <c r="M710" s="110">
        <v>12230</v>
      </c>
      <c r="N710" s="110">
        <v>1000</v>
      </c>
    </row>
    <row r="711" spans="1:14">
      <c r="A711" s="16">
        <v>754</v>
      </c>
      <c r="B711" s="16">
        <f t="shared" si="85"/>
        <v>28</v>
      </c>
      <c r="C711" s="11" t="str">
        <f t="shared" si="86"/>
        <v>Autres pays d’Europe</v>
      </c>
      <c r="D711" s="2">
        <f t="shared" si="86"/>
        <v>1</v>
      </c>
      <c r="E711" s="16">
        <f t="shared" si="87"/>
        <v>23</v>
      </c>
      <c r="F711" s="16" t="str">
        <f t="shared" si="89"/>
        <v>Slovaquie</v>
      </c>
      <c r="G711" s="16">
        <f t="shared" si="90"/>
        <v>1</v>
      </c>
      <c r="H711" s="16">
        <f t="shared" si="91"/>
        <v>2</v>
      </c>
      <c r="I711" s="16" t="str">
        <f t="shared" si="92"/>
        <v>Autres pays d’EuropeSlovaquie</v>
      </c>
      <c r="J711" s="109">
        <f t="shared" si="88"/>
        <v>0</v>
      </c>
      <c r="K711" s="109">
        <f>IF($H711=2,$N711,Notice!$C$67)</f>
        <v>586.045654296875</v>
      </c>
      <c r="L711" s="109">
        <f>IF($H711=2,0,Notice!$C$66)</f>
        <v>0</v>
      </c>
      <c r="M711" s="110">
        <v>7094</v>
      </c>
      <c r="N711" s="110">
        <v>586.045654296875</v>
      </c>
    </row>
    <row r="712" spans="1:14">
      <c r="A712" s="16">
        <v>755</v>
      </c>
      <c r="B712" s="16">
        <f t="shared" si="85"/>
        <v>29</v>
      </c>
      <c r="C712" s="11" t="str">
        <f t="shared" si="86"/>
        <v>Amérique du Nord</v>
      </c>
      <c r="D712" s="2">
        <f t="shared" si="86"/>
        <v>0</v>
      </c>
      <c r="E712" s="16">
        <f t="shared" si="87"/>
        <v>23</v>
      </c>
      <c r="F712" s="16" t="str">
        <f t="shared" si="89"/>
        <v>Slovaquie</v>
      </c>
      <c r="G712" s="16">
        <f t="shared" si="90"/>
        <v>1</v>
      </c>
      <c r="H712" s="16">
        <f t="shared" si="91"/>
        <v>1</v>
      </c>
      <c r="I712" s="16" t="str">
        <f t="shared" si="92"/>
        <v>Amérique du NordSlovaquie</v>
      </c>
      <c r="J712" s="109">
        <f t="shared" si="88"/>
        <v>11909</v>
      </c>
      <c r="K712" s="109">
        <f>IF($H712=2,$N712,Notice!$C$67)</f>
        <v>500</v>
      </c>
      <c r="L712" s="109">
        <f>IF($H712=2,0,Notice!$C$66)</f>
        <v>1000</v>
      </c>
      <c r="M712" s="110">
        <v>11909</v>
      </c>
      <c r="N712" s="110">
        <v>1000</v>
      </c>
    </row>
    <row r="713" spans="1:14">
      <c r="A713" s="16">
        <v>757</v>
      </c>
      <c r="B713" s="16">
        <f t="shared" si="85"/>
        <v>30</v>
      </c>
      <c r="C713" s="11" t="str">
        <f t="shared" si="86"/>
        <v>Amérique du Sud</v>
      </c>
      <c r="D713" s="2">
        <f t="shared" si="86"/>
        <v>0</v>
      </c>
      <c r="E713" s="16">
        <f t="shared" si="87"/>
        <v>23</v>
      </c>
      <c r="F713" s="16" t="str">
        <f t="shared" si="89"/>
        <v>Slovaquie</v>
      </c>
      <c r="G713" s="16">
        <f t="shared" si="90"/>
        <v>1</v>
      </c>
      <c r="H713" s="16">
        <f t="shared" si="91"/>
        <v>1</v>
      </c>
      <c r="I713" s="16" t="str">
        <f t="shared" si="92"/>
        <v>Amérique du SudSlovaquie</v>
      </c>
      <c r="J713" s="109">
        <f t="shared" si="88"/>
        <v>12132</v>
      </c>
      <c r="K713" s="109">
        <f>IF($H713=2,$N713,Notice!$C$67)</f>
        <v>500</v>
      </c>
      <c r="L713" s="109">
        <f>IF($H713=2,0,Notice!$C$66)</f>
        <v>1000</v>
      </c>
      <c r="M713" s="110">
        <v>12132</v>
      </c>
      <c r="N713" s="110">
        <v>1000</v>
      </c>
    </row>
    <row r="714" spans="1:14">
      <c r="A714" s="16">
        <v>758</v>
      </c>
      <c r="B714" s="16">
        <f t="shared" si="85"/>
        <v>31</v>
      </c>
      <c r="C714" s="11" t="str">
        <f t="shared" si="86"/>
        <v>CC du Golfe</v>
      </c>
      <c r="D714" s="2">
        <f t="shared" si="86"/>
        <v>0</v>
      </c>
      <c r="E714" s="16">
        <f t="shared" si="87"/>
        <v>23</v>
      </c>
      <c r="F714" s="16" t="str">
        <f t="shared" si="89"/>
        <v>Slovaquie</v>
      </c>
      <c r="G714" s="16">
        <f t="shared" si="90"/>
        <v>1</v>
      </c>
      <c r="H714" s="16">
        <f t="shared" si="91"/>
        <v>1</v>
      </c>
      <c r="I714" s="16" t="str">
        <f t="shared" si="92"/>
        <v>CC du GolfeSlovaquie</v>
      </c>
      <c r="J714" s="109">
        <f t="shared" si="88"/>
        <v>3246</v>
      </c>
      <c r="K714" s="109">
        <f>IF($H714=2,$N714,Notice!$C$67)</f>
        <v>500</v>
      </c>
      <c r="L714" s="109">
        <f>IF($H714=2,0,Notice!$C$66)</f>
        <v>1000</v>
      </c>
      <c r="M714" s="110">
        <v>3246</v>
      </c>
      <c r="N714" s="110">
        <v>1000</v>
      </c>
    </row>
    <row r="715" spans="1:14">
      <c r="A715" s="16">
        <v>759</v>
      </c>
      <c r="B715" s="16">
        <f t="shared" si="85"/>
        <v>32</v>
      </c>
      <c r="C715" s="11" t="str">
        <f t="shared" si="86"/>
        <v>Autre</v>
      </c>
      <c r="D715" s="2">
        <f t="shared" si="86"/>
        <v>0</v>
      </c>
      <c r="E715" s="16">
        <f t="shared" si="87"/>
        <v>23</v>
      </c>
      <c r="F715" s="16" t="str">
        <f t="shared" si="89"/>
        <v>Slovaquie</v>
      </c>
      <c r="G715" s="16">
        <f t="shared" si="90"/>
        <v>1</v>
      </c>
      <c r="H715" s="16">
        <f t="shared" si="91"/>
        <v>1</v>
      </c>
      <c r="I715" s="16" t="str">
        <f t="shared" si="92"/>
        <v>AutreSlovaquie</v>
      </c>
      <c r="J715" s="109">
        <f t="shared" si="88"/>
        <v>24000</v>
      </c>
      <c r="K715" s="109">
        <f>IF($H715=2,$N715,Notice!$C$67)</f>
        <v>500</v>
      </c>
      <c r="L715" s="109">
        <f>IF($H715=2,0,Notice!$C$66)</f>
        <v>1000</v>
      </c>
      <c r="M715" s="110">
        <v>24000</v>
      </c>
      <c r="N715" s="110">
        <v>1000</v>
      </c>
    </row>
    <row r="716" spans="1:14">
      <c r="A716" s="16">
        <v>760</v>
      </c>
      <c r="B716" s="16">
        <f t="shared" si="85"/>
        <v>33</v>
      </c>
      <c r="C716" s="11" t="str">
        <f t="shared" si="86"/>
        <v>Autres pays d’Amérique</v>
      </c>
      <c r="D716" s="2">
        <f t="shared" si="86"/>
        <v>0</v>
      </c>
      <c r="E716" s="16">
        <f t="shared" si="87"/>
        <v>23</v>
      </c>
      <c r="F716" s="16" t="str">
        <f t="shared" si="89"/>
        <v>Slovaquie</v>
      </c>
      <c r="G716" s="16">
        <f t="shared" si="90"/>
        <v>1</v>
      </c>
      <c r="H716" s="16">
        <f t="shared" si="91"/>
        <v>1</v>
      </c>
      <c r="I716" s="16" t="str">
        <f t="shared" si="92"/>
        <v>Autres pays d’AmériqueSlovaquie</v>
      </c>
      <c r="J716" s="109">
        <f t="shared" si="88"/>
        <v>11061</v>
      </c>
      <c r="K716" s="109">
        <f>IF($H716=2,$N716,Notice!$C$67)</f>
        <v>500</v>
      </c>
      <c r="L716" s="109">
        <f>IF($H716=2,0,Notice!$C$66)</f>
        <v>1000</v>
      </c>
      <c r="M716" s="110">
        <v>11061</v>
      </c>
      <c r="N716" s="110">
        <v>1000</v>
      </c>
    </row>
    <row r="717" spans="1:14">
      <c r="A717" s="16">
        <v>761</v>
      </c>
      <c r="B717" s="16">
        <f t="shared" si="85"/>
        <v>1</v>
      </c>
      <c r="C717" s="11" t="str">
        <f t="shared" si="86"/>
        <v>Allemagne</v>
      </c>
      <c r="D717" s="2">
        <f t="shared" si="86"/>
        <v>1</v>
      </c>
      <c r="E717" s="16">
        <f t="shared" si="87"/>
        <v>24</v>
      </c>
      <c r="F717" s="16" t="str">
        <f t="shared" si="89"/>
        <v>Slovénie</v>
      </c>
      <c r="G717" s="16">
        <f t="shared" si="90"/>
        <v>1</v>
      </c>
      <c r="H717" s="16">
        <f t="shared" si="91"/>
        <v>2</v>
      </c>
      <c r="I717" s="16" t="str">
        <f t="shared" si="92"/>
        <v>AllemagneSlovénie</v>
      </c>
      <c r="J717" s="109">
        <f t="shared" si="88"/>
        <v>0</v>
      </c>
      <c r="K717" s="109">
        <f>IF($H717=2,$N717,Notice!$C$67)</f>
        <v>847.2537841796875</v>
      </c>
      <c r="L717" s="109">
        <f>IF($H717=2,0,Notice!$C$66)</f>
        <v>0</v>
      </c>
      <c r="M717" s="110">
        <v>6005</v>
      </c>
      <c r="N717" s="110">
        <v>847.2537841796875</v>
      </c>
    </row>
    <row r="718" spans="1:14">
      <c r="A718" s="16">
        <v>762</v>
      </c>
      <c r="B718" s="16">
        <f t="shared" si="85"/>
        <v>2</v>
      </c>
      <c r="C718" s="11" t="str">
        <f t="shared" si="86"/>
        <v>Autriche</v>
      </c>
      <c r="D718" s="2">
        <f t="shared" si="86"/>
        <v>1</v>
      </c>
      <c r="E718" s="16">
        <f t="shared" si="87"/>
        <v>24</v>
      </c>
      <c r="F718" s="16" t="str">
        <f t="shared" si="89"/>
        <v>Slovénie</v>
      </c>
      <c r="G718" s="16">
        <f t="shared" si="90"/>
        <v>1</v>
      </c>
      <c r="H718" s="16">
        <f t="shared" si="91"/>
        <v>2</v>
      </c>
      <c r="I718" s="16" t="str">
        <f t="shared" si="92"/>
        <v>AutricheSlovénie</v>
      </c>
      <c r="J718" s="109">
        <f t="shared" si="88"/>
        <v>0</v>
      </c>
      <c r="K718" s="109">
        <f>IF($H718=2,$N718,Notice!$C$67)</f>
        <v>320.877197265625</v>
      </c>
      <c r="L718" s="109">
        <f>IF($H718=2,0,Notice!$C$66)</f>
        <v>0</v>
      </c>
      <c r="M718" s="110">
        <v>24000</v>
      </c>
      <c r="N718" s="110">
        <v>320.877197265625</v>
      </c>
    </row>
    <row r="719" spans="1:14">
      <c r="A719" s="16">
        <v>764</v>
      </c>
      <c r="B719" s="16">
        <f t="shared" si="85"/>
        <v>3</v>
      </c>
      <c r="C719" s="11" t="str">
        <f t="shared" si="86"/>
        <v>Belgique</v>
      </c>
      <c r="D719" s="2">
        <f t="shared" si="86"/>
        <v>1</v>
      </c>
      <c r="E719" s="16">
        <f t="shared" si="87"/>
        <v>24</v>
      </c>
      <c r="F719" s="16" t="str">
        <f t="shared" si="89"/>
        <v>Slovénie</v>
      </c>
      <c r="G719" s="16">
        <f t="shared" si="90"/>
        <v>1</v>
      </c>
      <c r="H719" s="16">
        <f t="shared" si="91"/>
        <v>2</v>
      </c>
      <c r="I719" s="16" t="str">
        <f t="shared" si="92"/>
        <v>BelgiqueSlovénie</v>
      </c>
      <c r="J719" s="109">
        <f t="shared" si="88"/>
        <v>0</v>
      </c>
      <c r="K719" s="109">
        <f>IF($H719=2,$N719,Notice!$C$67)</f>
        <v>1139.731201171875</v>
      </c>
      <c r="L719" s="109">
        <f>IF($H719=2,0,Notice!$C$66)</f>
        <v>0</v>
      </c>
      <c r="M719" s="110">
        <v>5704</v>
      </c>
      <c r="N719" s="110">
        <v>1139.731201171875</v>
      </c>
    </row>
    <row r="720" spans="1:14">
      <c r="A720" s="16">
        <v>765</v>
      </c>
      <c r="B720" s="16">
        <f t="shared" si="85"/>
        <v>4</v>
      </c>
      <c r="C720" s="11" t="str">
        <f t="shared" si="86"/>
        <v>Brésil</v>
      </c>
      <c r="D720" s="2">
        <f t="shared" si="86"/>
        <v>0</v>
      </c>
      <c r="E720" s="16">
        <f t="shared" si="87"/>
        <v>24</v>
      </c>
      <c r="F720" s="16" t="str">
        <f t="shared" si="89"/>
        <v>Slovénie</v>
      </c>
      <c r="G720" s="16">
        <f t="shared" si="90"/>
        <v>1</v>
      </c>
      <c r="H720" s="16">
        <f t="shared" si="91"/>
        <v>1</v>
      </c>
      <c r="I720" s="16" t="str">
        <f t="shared" si="92"/>
        <v>BrésilSlovénie</v>
      </c>
      <c r="J720" s="109">
        <f t="shared" si="88"/>
        <v>12132</v>
      </c>
      <c r="K720" s="109">
        <f>IF($H720=2,$N720,Notice!$C$67)</f>
        <v>500</v>
      </c>
      <c r="L720" s="109">
        <f>IF($H720=2,0,Notice!$C$66)</f>
        <v>1000</v>
      </c>
      <c r="M720" s="110">
        <v>12132</v>
      </c>
      <c r="N720" s="110">
        <v>1000</v>
      </c>
    </row>
    <row r="721" spans="1:14">
      <c r="A721" s="16">
        <v>766</v>
      </c>
      <c r="B721" s="16">
        <f t="shared" si="85"/>
        <v>5</v>
      </c>
      <c r="C721" s="11" t="str">
        <f t="shared" si="86"/>
        <v>Chine</v>
      </c>
      <c r="D721" s="2">
        <f t="shared" si="86"/>
        <v>0</v>
      </c>
      <c r="E721" s="16">
        <f t="shared" si="87"/>
        <v>24</v>
      </c>
      <c r="F721" s="16" t="str">
        <f t="shared" si="89"/>
        <v>Slovénie</v>
      </c>
      <c r="G721" s="16">
        <f t="shared" si="90"/>
        <v>1</v>
      </c>
      <c r="H721" s="16">
        <f t="shared" si="91"/>
        <v>1</v>
      </c>
      <c r="I721" s="16" t="str">
        <f t="shared" si="92"/>
        <v>ChineSlovénie</v>
      </c>
      <c r="J721" s="109">
        <f t="shared" si="88"/>
        <v>15307</v>
      </c>
      <c r="K721" s="109">
        <f>IF($H721=2,$N721,Notice!$C$67)</f>
        <v>500</v>
      </c>
      <c r="L721" s="109">
        <f>IF($H721=2,0,Notice!$C$66)</f>
        <v>1000</v>
      </c>
      <c r="M721" s="110">
        <v>15307</v>
      </c>
      <c r="N721" s="110">
        <v>1000</v>
      </c>
    </row>
    <row r="722" spans="1:14">
      <c r="A722" s="16">
        <v>767</v>
      </c>
      <c r="B722" s="16">
        <f t="shared" si="85"/>
        <v>6</v>
      </c>
      <c r="C722" s="11" t="str">
        <f t="shared" si="86"/>
        <v>Corée du Sud</v>
      </c>
      <c r="D722" s="2">
        <f t="shared" si="86"/>
        <v>0</v>
      </c>
      <c r="E722" s="16">
        <f t="shared" si="87"/>
        <v>24</v>
      </c>
      <c r="F722" s="16" t="str">
        <f t="shared" si="89"/>
        <v>Slovénie</v>
      </c>
      <c r="G722" s="16">
        <f t="shared" si="90"/>
        <v>1</v>
      </c>
      <c r="H722" s="16">
        <f t="shared" si="91"/>
        <v>1</v>
      </c>
      <c r="I722" s="16" t="str">
        <f t="shared" si="92"/>
        <v>Corée du SudSlovénie</v>
      </c>
      <c r="J722" s="109">
        <f t="shared" si="88"/>
        <v>16050</v>
      </c>
      <c r="K722" s="109">
        <f>IF($H722=2,$N722,Notice!$C$67)</f>
        <v>500</v>
      </c>
      <c r="L722" s="109">
        <f>IF($H722=2,0,Notice!$C$66)</f>
        <v>1000</v>
      </c>
      <c r="M722" s="110">
        <v>16050</v>
      </c>
      <c r="N722" s="110">
        <v>1000</v>
      </c>
    </row>
    <row r="723" spans="1:14">
      <c r="A723" s="16">
        <v>768</v>
      </c>
      <c r="B723" s="16">
        <f t="shared" si="85"/>
        <v>7</v>
      </c>
      <c r="C723" s="11" t="str">
        <f t="shared" si="86"/>
        <v>Espagne</v>
      </c>
      <c r="D723" s="2">
        <f t="shared" si="86"/>
        <v>1</v>
      </c>
      <c r="E723" s="16">
        <f t="shared" si="87"/>
        <v>24</v>
      </c>
      <c r="F723" s="16" t="str">
        <f t="shared" si="89"/>
        <v>Slovénie</v>
      </c>
      <c r="G723" s="16">
        <f t="shared" si="90"/>
        <v>1</v>
      </c>
      <c r="H723" s="16">
        <f t="shared" si="91"/>
        <v>2</v>
      </c>
      <c r="I723" s="16" t="str">
        <f t="shared" si="92"/>
        <v>EspagneSlovénie</v>
      </c>
      <c r="J723" s="109">
        <f t="shared" si="88"/>
        <v>0</v>
      </c>
      <c r="K723" s="109">
        <f>IF($H723=2,$N723,Notice!$C$67)</f>
        <v>2315.172607421875</v>
      </c>
      <c r="L723" s="109">
        <f>IF($H723=2,0,Notice!$C$66)</f>
        <v>0</v>
      </c>
      <c r="M723" s="110">
        <v>3131</v>
      </c>
      <c r="N723" s="110">
        <v>2315.172607421875</v>
      </c>
    </row>
    <row r="724" spans="1:14">
      <c r="A724" s="16">
        <v>769</v>
      </c>
      <c r="B724" s="16">
        <f t="shared" si="85"/>
        <v>8</v>
      </c>
      <c r="C724" s="11" t="str">
        <f t="shared" si="86"/>
        <v>États-Unis</v>
      </c>
      <c r="D724" s="2">
        <f t="shared" si="86"/>
        <v>0</v>
      </c>
      <c r="E724" s="16">
        <f t="shared" si="87"/>
        <v>24</v>
      </c>
      <c r="F724" s="16" t="str">
        <f t="shared" si="89"/>
        <v>Slovénie</v>
      </c>
      <c r="G724" s="16">
        <f t="shared" si="90"/>
        <v>1</v>
      </c>
      <c r="H724" s="16">
        <f t="shared" si="91"/>
        <v>1</v>
      </c>
      <c r="I724" s="16" t="str">
        <f t="shared" si="92"/>
        <v>États-UnisSlovénie</v>
      </c>
      <c r="J724" s="109">
        <f t="shared" si="88"/>
        <v>11913</v>
      </c>
      <c r="K724" s="109">
        <f>IF($H724=2,$N724,Notice!$C$67)</f>
        <v>500</v>
      </c>
      <c r="L724" s="109">
        <f>IF($H724=2,0,Notice!$C$66)</f>
        <v>1000</v>
      </c>
      <c r="M724" s="110">
        <v>11913</v>
      </c>
      <c r="N724" s="110">
        <v>1000</v>
      </c>
    </row>
    <row r="725" spans="1:14">
      <c r="A725" s="16">
        <v>770</v>
      </c>
      <c r="B725" s="16">
        <f t="shared" si="85"/>
        <v>9</v>
      </c>
      <c r="C725" s="11" t="str">
        <f t="shared" si="86"/>
        <v>Finlande</v>
      </c>
      <c r="D725" s="2">
        <f t="shared" si="86"/>
        <v>1</v>
      </c>
      <c r="E725" s="16">
        <f t="shared" si="87"/>
        <v>24</v>
      </c>
      <c r="F725" s="16" t="str">
        <f t="shared" si="89"/>
        <v>Slovénie</v>
      </c>
      <c r="G725" s="16">
        <f t="shared" si="90"/>
        <v>1</v>
      </c>
      <c r="H725" s="16">
        <f t="shared" si="91"/>
        <v>2</v>
      </c>
      <c r="I725" s="16" t="str">
        <f t="shared" si="92"/>
        <v>FinlandeSlovénie</v>
      </c>
      <c r="J725" s="109">
        <f t="shared" si="88"/>
        <v>0</v>
      </c>
      <c r="K725" s="109">
        <f>IF($H725=2,$N725,Notice!$C$67)</f>
        <v>3717.7958984375</v>
      </c>
      <c r="L725" s="109">
        <f>IF($H725=2,0,Notice!$C$66)</f>
        <v>0</v>
      </c>
      <c r="M725" s="110">
        <v>7417</v>
      </c>
      <c r="N725" s="110">
        <v>3717.7958984375</v>
      </c>
    </row>
    <row r="726" spans="1:14">
      <c r="A726" s="16">
        <v>771</v>
      </c>
      <c r="B726" s="16">
        <f t="shared" si="85"/>
        <v>11</v>
      </c>
      <c r="C726" s="11" t="str">
        <f t="shared" si="86"/>
        <v>France</v>
      </c>
      <c r="D726" s="2">
        <f t="shared" si="86"/>
        <v>1</v>
      </c>
      <c r="E726" s="16">
        <f t="shared" si="87"/>
        <v>24</v>
      </c>
      <c r="F726" s="16" t="str">
        <f t="shared" si="89"/>
        <v>Slovénie</v>
      </c>
      <c r="G726" s="16">
        <f t="shared" si="90"/>
        <v>1</v>
      </c>
      <c r="H726" s="16">
        <f t="shared" si="91"/>
        <v>2</v>
      </c>
      <c r="I726" s="16" t="str">
        <f t="shared" si="92"/>
        <v>FranceSlovénie</v>
      </c>
      <c r="J726" s="109">
        <f t="shared" si="88"/>
        <v>0</v>
      </c>
      <c r="K726" s="109">
        <f>IF($H726=2,$N726,Notice!$C$67)</f>
        <v>1263.0721435546875</v>
      </c>
      <c r="L726" s="109">
        <f>IF($H726=2,0,Notice!$C$66)</f>
        <v>0</v>
      </c>
      <c r="M726" s="110">
        <v>1978</v>
      </c>
      <c r="N726" s="110">
        <v>1263.0721435546875</v>
      </c>
    </row>
    <row r="727" spans="1:14">
      <c r="A727" s="16">
        <v>772</v>
      </c>
      <c r="B727" s="16">
        <f t="shared" si="85"/>
        <v>12</v>
      </c>
      <c r="C727" s="11" t="str">
        <f t="shared" si="86"/>
        <v>Hongrie</v>
      </c>
      <c r="D727" s="2">
        <f t="shared" si="86"/>
        <v>1</v>
      </c>
      <c r="E727" s="16">
        <f t="shared" si="87"/>
        <v>24</v>
      </c>
      <c r="F727" s="16" t="str">
        <f t="shared" si="89"/>
        <v>Slovénie</v>
      </c>
      <c r="G727" s="16">
        <f t="shared" si="90"/>
        <v>1</v>
      </c>
      <c r="H727" s="16">
        <f t="shared" si="91"/>
        <v>2</v>
      </c>
      <c r="I727" s="16" t="str">
        <f t="shared" si="92"/>
        <v>HongrieSlovénie</v>
      </c>
      <c r="J727" s="109">
        <f t="shared" si="88"/>
        <v>0</v>
      </c>
      <c r="K727" s="109">
        <f>IF($H727=2,$N727,Notice!$C$67)</f>
        <v>489.49798583984375</v>
      </c>
      <c r="L727" s="109">
        <f>IF($H727=2,0,Notice!$C$66)</f>
        <v>0</v>
      </c>
      <c r="M727" s="110">
        <v>24000</v>
      </c>
      <c r="N727" s="110">
        <v>489.49798583984375</v>
      </c>
    </row>
    <row r="728" spans="1:14">
      <c r="A728" s="16">
        <v>773</v>
      </c>
      <c r="B728" s="16">
        <f t="shared" si="85"/>
        <v>13</v>
      </c>
      <c r="C728" s="11" t="str">
        <f t="shared" si="86"/>
        <v>Inde</v>
      </c>
      <c r="D728" s="2">
        <f t="shared" si="86"/>
        <v>0</v>
      </c>
      <c r="E728" s="16">
        <f t="shared" si="87"/>
        <v>24</v>
      </c>
      <c r="F728" s="16" t="str">
        <f t="shared" si="89"/>
        <v>Slovénie</v>
      </c>
      <c r="G728" s="16">
        <f t="shared" si="90"/>
        <v>1</v>
      </c>
      <c r="H728" s="16">
        <f t="shared" si="91"/>
        <v>1</v>
      </c>
      <c r="I728" s="16" t="str">
        <f t="shared" si="92"/>
        <v>IndeSlovénie</v>
      </c>
      <c r="J728" s="109">
        <f t="shared" si="88"/>
        <v>7727</v>
      </c>
      <c r="K728" s="109">
        <f>IF($H728=2,$N728,Notice!$C$67)</f>
        <v>500</v>
      </c>
      <c r="L728" s="109">
        <f>IF($H728=2,0,Notice!$C$66)</f>
        <v>1000</v>
      </c>
      <c r="M728" s="110">
        <v>7727</v>
      </c>
      <c r="N728" s="110">
        <v>1000</v>
      </c>
    </row>
    <row r="729" spans="1:14">
      <c r="A729" s="16">
        <v>774</v>
      </c>
      <c r="B729" s="16">
        <f t="shared" si="85"/>
        <v>14</v>
      </c>
      <c r="C729" s="11" t="str">
        <f t="shared" si="86"/>
        <v>Indonésie</v>
      </c>
      <c r="D729" s="2">
        <f t="shared" si="86"/>
        <v>0</v>
      </c>
      <c r="E729" s="16">
        <f t="shared" si="87"/>
        <v>24</v>
      </c>
      <c r="F729" s="16" t="str">
        <f t="shared" si="89"/>
        <v>Slovénie</v>
      </c>
      <c r="G729" s="16">
        <f t="shared" si="90"/>
        <v>1</v>
      </c>
      <c r="H729" s="16">
        <f t="shared" si="91"/>
        <v>1</v>
      </c>
      <c r="I729" s="16" t="str">
        <f t="shared" si="92"/>
        <v>IndonésieSlovénie</v>
      </c>
      <c r="J729" s="109">
        <f t="shared" si="88"/>
        <v>11575</v>
      </c>
      <c r="K729" s="109">
        <f>IF($H729=2,$N729,Notice!$C$67)</f>
        <v>500</v>
      </c>
      <c r="L729" s="109">
        <f>IF($H729=2,0,Notice!$C$66)</f>
        <v>1000</v>
      </c>
      <c r="M729" s="110">
        <v>11575</v>
      </c>
      <c r="N729" s="110">
        <v>1000</v>
      </c>
    </row>
    <row r="730" spans="1:14">
      <c r="A730" s="16">
        <v>775</v>
      </c>
      <c r="B730" s="16">
        <f t="shared" si="85"/>
        <v>15</v>
      </c>
      <c r="C730" s="11" t="str">
        <f t="shared" si="86"/>
        <v>Italie</v>
      </c>
      <c r="D730" s="2">
        <f t="shared" si="86"/>
        <v>1</v>
      </c>
      <c r="E730" s="16">
        <f t="shared" si="87"/>
        <v>24</v>
      </c>
      <c r="F730" s="16" t="str">
        <f t="shared" si="89"/>
        <v>Slovénie</v>
      </c>
      <c r="G730" s="16">
        <f t="shared" si="90"/>
        <v>1</v>
      </c>
      <c r="H730" s="16">
        <f t="shared" si="91"/>
        <v>2</v>
      </c>
      <c r="I730" s="16" t="str">
        <f t="shared" si="92"/>
        <v>ItalieSlovénie</v>
      </c>
      <c r="J730" s="109">
        <f t="shared" si="88"/>
        <v>0</v>
      </c>
      <c r="K730" s="109">
        <f>IF($H730=2,$N730,Notice!$C$67)</f>
        <v>762.62567138671875</v>
      </c>
      <c r="L730" s="109">
        <f>IF($H730=2,0,Notice!$C$66)</f>
        <v>0</v>
      </c>
      <c r="M730" s="110">
        <v>1609</v>
      </c>
      <c r="N730" s="110">
        <v>762.62567138671875</v>
      </c>
    </row>
    <row r="731" spans="1:14">
      <c r="A731" s="16">
        <v>776</v>
      </c>
      <c r="B731" s="16">
        <f t="shared" si="85"/>
        <v>16</v>
      </c>
      <c r="C731" s="11" t="str">
        <f t="shared" si="86"/>
        <v>Japon</v>
      </c>
      <c r="D731" s="2">
        <f t="shared" si="86"/>
        <v>0</v>
      </c>
      <c r="E731" s="16">
        <f t="shared" si="87"/>
        <v>24</v>
      </c>
      <c r="F731" s="16" t="str">
        <f t="shared" si="89"/>
        <v>Slovénie</v>
      </c>
      <c r="G731" s="16">
        <f t="shared" si="90"/>
        <v>1</v>
      </c>
      <c r="H731" s="16">
        <f t="shared" si="91"/>
        <v>1</v>
      </c>
      <c r="I731" s="16" t="str">
        <f t="shared" si="92"/>
        <v>JaponSlovénie</v>
      </c>
      <c r="J731" s="109">
        <f t="shared" si="88"/>
        <v>16336</v>
      </c>
      <c r="K731" s="109">
        <f>IF($H731=2,$N731,Notice!$C$67)</f>
        <v>500</v>
      </c>
      <c r="L731" s="109">
        <f>IF($H731=2,0,Notice!$C$66)</f>
        <v>1000</v>
      </c>
      <c r="M731" s="110">
        <v>16336</v>
      </c>
      <c r="N731" s="110">
        <v>1000</v>
      </c>
    </row>
    <row r="732" spans="1:14">
      <c r="A732" s="16">
        <v>777</v>
      </c>
      <c r="B732" s="16">
        <f t="shared" si="85"/>
        <v>17</v>
      </c>
      <c r="C732" s="11" t="str">
        <f t="shared" si="86"/>
        <v>Maroc</v>
      </c>
      <c r="D732" s="2">
        <f t="shared" si="86"/>
        <v>0</v>
      </c>
      <c r="E732" s="16">
        <f t="shared" si="87"/>
        <v>24</v>
      </c>
      <c r="F732" s="16" t="str">
        <f t="shared" si="89"/>
        <v>Slovénie</v>
      </c>
      <c r="G732" s="16">
        <f t="shared" si="90"/>
        <v>1</v>
      </c>
      <c r="H732" s="16">
        <f t="shared" si="91"/>
        <v>1</v>
      </c>
      <c r="I732" s="16" t="str">
        <f t="shared" si="92"/>
        <v>MarocSlovénie</v>
      </c>
      <c r="J732" s="109">
        <f t="shared" si="88"/>
        <v>3188</v>
      </c>
      <c r="K732" s="109">
        <f>IF($H732=2,$N732,Notice!$C$67)</f>
        <v>500</v>
      </c>
      <c r="L732" s="109">
        <f>IF($H732=2,0,Notice!$C$66)</f>
        <v>1000</v>
      </c>
      <c r="M732" s="110">
        <v>3188</v>
      </c>
      <c r="N732" s="110">
        <v>1000</v>
      </c>
    </row>
    <row r="733" spans="1:14">
      <c r="A733" s="16">
        <v>778</v>
      </c>
      <c r="B733" s="16">
        <f t="shared" si="85"/>
        <v>18</v>
      </c>
      <c r="C733" s="11" t="str">
        <f t="shared" si="86"/>
        <v>Mexique</v>
      </c>
      <c r="D733" s="2">
        <f t="shared" si="86"/>
        <v>0</v>
      </c>
      <c r="E733" s="16">
        <f t="shared" si="87"/>
        <v>24</v>
      </c>
      <c r="F733" s="16" t="str">
        <f t="shared" si="89"/>
        <v>Slovénie</v>
      </c>
      <c r="G733" s="16">
        <f t="shared" si="90"/>
        <v>1</v>
      </c>
      <c r="H733" s="16">
        <f t="shared" si="91"/>
        <v>1</v>
      </c>
      <c r="I733" s="16" t="str">
        <f t="shared" si="92"/>
        <v>MexiqueSlovénie</v>
      </c>
      <c r="J733" s="109">
        <f t="shared" si="88"/>
        <v>14003</v>
      </c>
      <c r="K733" s="109">
        <f>IF($H733=2,$N733,Notice!$C$67)</f>
        <v>500</v>
      </c>
      <c r="L733" s="109">
        <f>IF($H733=2,0,Notice!$C$66)</f>
        <v>1000</v>
      </c>
      <c r="M733" s="110">
        <v>14003</v>
      </c>
      <c r="N733" s="110">
        <v>1000</v>
      </c>
    </row>
    <row r="734" spans="1:14">
      <c r="A734" s="16">
        <v>779</v>
      </c>
      <c r="B734" s="16">
        <f t="shared" si="85"/>
        <v>19</v>
      </c>
      <c r="C734" s="11" t="str">
        <f t="shared" si="86"/>
        <v>Pologne</v>
      </c>
      <c r="D734" s="2">
        <f t="shared" si="86"/>
        <v>1</v>
      </c>
      <c r="E734" s="16">
        <f t="shared" si="87"/>
        <v>24</v>
      </c>
      <c r="F734" s="16" t="str">
        <f t="shared" si="89"/>
        <v>Slovénie</v>
      </c>
      <c r="G734" s="16">
        <f t="shared" si="90"/>
        <v>1</v>
      </c>
      <c r="H734" s="16">
        <f t="shared" si="91"/>
        <v>2</v>
      </c>
      <c r="I734" s="16" t="str">
        <f t="shared" si="92"/>
        <v>PologneSlovénie</v>
      </c>
      <c r="J734" s="109">
        <f t="shared" si="88"/>
        <v>0</v>
      </c>
      <c r="K734" s="109">
        <f>IF($H734=2,$N734,Notice!$C$67)</f>
        <v>1007.0477905273438</v>
      </c>
      <c r="L734" s="109">
        <f>IF($H734=2,0,Notice!$C$66)</f>
        <v>0</v>
      </c>
      <c r="M734" s="110">
        <v>7093</v>
      </c>
      <c r="N734" s="110">
        <v>1007.0477905273438</v>
      </c>
    </row>
    <row r="735" spans="1:14">
      <c r="A735" s="16">
        <v>780</v>
      </c>
      <c r="B735" s="16">
        <f t="shared" si="85"/>
        <v>20</v>
      </c>
      <c r="C735" s="11" t="str">
        <f t="shared" si="86"/>
        <v>Portugal</v>
      </c>
      <c r="D735" s="2">
        <f t="shared" si="86"/>
        <v>1</v>
      </c>
      <c r="E735" s="16">
        <f t="shared" si="87"/>
        <v>24</v>
      </c>
      <c r="F735" s="16" t="str">
        <f t="shared" si="89"/>
        <v>Slovénie</v>
      </c>
      <c r="G735" s="16">
        <f t="shared" si="90"/>
        <v>1</v>
      </c>
      <c r="H735" s="16">
        <f t="shared" si="91"/>
        <v>2</v>
      </c>
      <c r="I735" s="16" t="str">
        <f t="shared" si="92"/>
        <v>PortugalSlovénie</v>
      </c>
      <c r="J735" s="109">
        <f t="shared" si="88"/>
        <v>0</v>
      </c>
      <c r="K735" s="109">
        <f>IF($H735=2,$N735,Notice!$C$67)</f>
        <v>2511.027587890625</v>
      </c>
      <c r="L735" s="109">
        <f>IF($H735=2,0,Notice!$C$66)</f>
        <v>0</v>
      </c>
      <c r="M735" s="110">
        <v>3694</v>
      </c>
      <c r="N735" s="110">
        <v>2511.027587890625</v>
      </c>
    </row>
    <row r="736" spans="1:14">
      <c r="A736" s="16">
        <v>781</v>
      </c>
      <c r="B736" s="16">
        <f t="shared" si="85"/>
        <v>21</v>
      </c>
      <c r="C736" s="11" t="str">
        <f t="shared" si="86"/>
        <v>République tchèque</v>
      </c>
      <c r="D736" s="2">
        <f t="shared" si="86"/>
        <v>1</v>
      </c>
      <c r="E736" s="16">
        <f t="shared" si="87"/>
        <v>24</v>
      </c>
      <c r="F736" s="16" t="str">
        <f t="shared" si="89"/>
        <v>Slovénie</v>
      </c>
      <c r="G736" s="16">
        <f t="shared" si="90"/>
        <v>1</v>
      </c>
      <c r="H736" s="16">
        <f t="shared" si="91"/>
        <v>2</v>
      </c>
      <c r="I736" s="16" t="str">
        <f t="shared" si="92"/>
        <v>République tchèqueSlovénie</v>
      </c>
      <c r="J736" s="109">
        <f t="shared" si="88"/>
        <v>0</v>
      </c>
      <c r="K736" s="109">
        <f>IF($H736=2,$N736,Notice!$C$67)</f>
        <v>618.21087646484375</v>
      </c>
      <c r="L736" s="109">
        <f>IF($H736=2,0,Notice!$C$66)</f>
        <v>0</v>
      </c>
      <c r="M736" s="110">
        <v>6005</v>
      </c>
      <c r="N736" s="110">
        <v>618.21087646484375</v>
      </c>
    </row>
    <row r="737" spans="1:14">
      <c r="A737" s="16">
        <v>782</v>
      </c>
      <c r="B737" s="16">
        <f t="shared" si="85"/>
        <v>22</v>
      </c>
      <c r="C737" s="11" t="str">
        <f t="shared" si="86"/>
        <v>Royaume-Uni</v>
      </c>
      <c r="D737" s="2">
        <f t="shared" si="86"/>
        <v>1</v>
      </c>
      <c r="E737" s="16">
        <f t="shared" si="87"/>
        <v>24</v>
      </c>
      <c r="F737" s="16" t="str">
        <f t="shared" si="89"/>
        <v>Slovénie</v>
      </c>
      <c r="G737" s="16">
        <f t="shared" si="90"/>
        <v>1</v>
      </c>
      <c r="H737" s="16">
        <f t="shared" si="91"/>
        <v>2</v>
      </c>
      <c r="I737" s="16" t="str">
        <f t="shared" si="92"/>
        <v>Royaume-UniSlovénie</v>
      </c>
      <c r="J737" s="109">
        <f t="shared" si="88"/>
        <v>0</v>
      </c>
      <c r="K737" s="109">
        <f>IF($H737=2,$N737,Notice!$C$67)</f>
        <v>2075.120849609375</v>
      </c>
      <c r="L737" s="109">
        <f>IF($H737=2,0,Notice!$C$66)</f>
        <v>0</v>
      </c>
      <c r="M737" s="110">
        <v>5329</v>
      </c>
      <c r="N737" s="110">
        <v>2075.120849609375</v>
      </c>
    </row>
    <row r="738" spans="1:14">
      <c r="A738" s="16">
        <v>783</v>
      </c>
      <c r="B738" s="16">
        <f t="shared" si="85"/>
        <v>23</v>
      </c>
      <c r="C738" s="11" t="str">
        <f t="shared" si="86"/>
        <v>Slovaquie</v>
      </c>
      <c r="D738" s="2">
        <f t="shared" si="86"/>
        <v>1</v>
      </c>
      <c r="E738" s="16">
        <f t="shared" si="87"/>
        <v>24</v>
      </c>
      <c r="F738" s="16" t="str">
        <f t="shared" si="89"/>
        <v>Slovénie</v>
      </c>
      <c r="G738" s="16">
        <f t="shared" si="90"/>
        <v>1</v>
      </c>
      <c r="H738" s="16">
        <f t="shared" si="91"/>
        <v>2</v>
      </c>
      <c r="I738" s="16" t="str">
        <f t="shared" si="92"/>
        <v>SlovaquieSlovénie</v>
      </c>
      <c r="J738" s="109">
        <f t="shared" si="88"/>
        <v>0</v>
      </c>
      <c r="K738" s="109">
        <f>IF($H738=2,$N738,Notice!$C$67)</f>
        <v>644.5743408203125</v>
      </c>
      <c r="L738" s="109">
        <f>IF($H738=2,0,Notice!$C$66)</f>
        <v>0</v>
      </c>
      <c r="M738" s="110">
        <v>24000</v>
      </c>
      <c r="N738" s="110">
        <v>644.5743408203125</v>
      </c>
    </row>
    <row r="739" spans="1:14">
      <c r="A739" s="16">
        <v>784</v>
      </c>
      <c r="B739" s="16">
        <f t="shared" si="85"/>
        <v>24</v>
      </c>
      <c r="C739" s="11" t="str">
        <f t="shared" si="86"/>
        <v>Slovénie</v>
      </c>
      <c r="D739" s="2">
        <f t="shared" si="86"/>
        <v>1</v>
      </c>
      <c r="E739" s="16">
        <f t="shared" si="87"/>
        <v>24</v>
      </c>
      <c r="F739" s="16" t="str">
        <f t="shared" si="89"/>
        <v>Slovénie</v>
      </c>
      <c r="G739" s="16">
        <f t="shared" si="90"/>
        <v>1</v>
      </c>
      <c r="H739" s="16">
        <f t="shared" si="91"/>
        <v>2</v>
      </c>
      <c r="I739" s="16" t="str">
        <f t="shared" si="92"/>
        <v>SlovénieSlovénie</v>
      </c>
      <c r="J739" s="109">
        <f t="shared" si="88"/>
        <v>0</v>
      </c>
      <c r="K739" s="109">
        <f>IF($H739=2,$N739,Notice!$C$67)</f>
        <v>0</v>
      </c>
      <c r="L739" s="109">
        <f>IF($H739=2,0,Notice!$C$66)</f>
        <v>0</v>
      </c>
      <c r="M739" s="110">
        <v>0</v>
      </c>
      <c r="N739" s="110">
        <v>0</v>
      </c>
    </row>
    <row r="740" spans="1:14">
      <c r="A740" s="16">
        <v>785</v>
      </c>
      <c r="B740" s="16">
        <f t="shared" ref="B740:B803" si="93">B709</f>
        <v>25</v>
      </c>
      <c r="C740" s="11" t="str">
        <f t="shared" ref="C740:D803" si="94">LOOKUP($B740,$B$4:$B$34,C$4:C$34)</f>
        <v>Turquie</v>
      </c>
      <c r="D740" s="2">
        <f t="shared" si="94"/>
        <v>0</v>
      </c>
      <c r="E740" s="16">
        <f t="shared" ref="E740:E803" si="95">E709+1</f>
        <v>24</v>
      </c>
      <c r="F740" s="16" t="str">
        <f t="shared" si="89"/>
        <v>Slovénie</v>
      </c>
      <c r="G740" s="16">
        <f t="shared" si="90"/>
        <v>1</v>
      </c>
      <c r="H740" s="16">
        <f t="shared" si="91"/>
        <v>1</v>
      </c>
      <c r="I740" s="16" t="str">
        <f t="shared" si="92"/>
        <v>TurquieSlovénie</v>
      </c>
      <c r="J740" s="109">
        <f t="shared" si="88"/>
        <v>2152</v>
      </c>
      <c r="K740" s="109">
        <f>IF($H740=2,$N740,Notice!$C$67)</f>
        <v>500</v>
      </c>
      <c r="L740" s="109">
        <f>IF($H740=2,0,Notice!$C$66)</f>
        <v>1000</v>
      </c>
      <c r="M740" s="110">
        <v>2152</v>
      </c>
      <c r="N740" s="110">
        <v>1000</v>
      </c>
    </row>
    <row r="741" spans="1:14">
      <c r="A741" s="16">
        <v>786</v>
      </c>
      <c r="B741" s="16">
        <f t="shared" si="93"/>
        <v>26</v>
      </c>
      <c r="C741" s="11" t="str">
        <f t="shared" si="94"/>
        <v>Vietnam</v>
      </c>
      <c r="D741" s="2">
        <f t="shared" si="94"/>
        <v>0</v>
      </c>
      <c r="E741" s="16">
        <f t="shared" si="95"/>
        <v>24</v>
      </c>
      <c r="F741" s="16" t="str">
        <f t="shared" si="89"/>
        <v>Slovénie</v>
      </c>
      <c r="G741" s="16">
        <f t="shared" si="90"/>
        <v>1</v>
      </c>
      <c r="H741" s="16">
        <f t="shared" si="91"/>
        <v>1</v>
      </c>
      <c r="I741" s="16" t="str">
        <f t="shared" si="92"/>
        <v>VietnamSlovénie</v>
      </c>
      <c r="J741" s="109">
        <f t="shared" si="88"/>
        <v>12231</v>
      </c>
      <c r="K741" s="109">
        <f>IF($H741=2,$N741,Notice!$C$67)</f>
        <v>500</v>
      </c>
      <c r="L741" s="109">
        <f>IF($H741=2,0,Notice!$C$66)</f>
        <v>1000</v>
      </c>
      <c r="M741" s="110">
        <v>12231</v>
      </c>
      <c r="N741" s="110">
        <v>1000</v>
      </c>
    </row>
    <row r="742" spans="1:14">
      <c r="A742" s="16">
        <v>787</v>
      </c>
      <c r="B742" s="16">
        <f t="shared" si="93"/>
        <v>28</v>
      </c>
      <c r="C742" s="11" t="str">
        <f t="shared" si="94"/>
        <v>Autres pays d’Europe</v>
      </c>
      <c r="D742" s="2">
        <f t="shared" si="94"/>
        <v>1</v>
      </c>
      <c r="E742" s="16">
        <f t="shared" si="95"/>
        <v>24</v>
      </c>
      <c r="F742" s="16" t="str">
        <f t="shared" si="89"/>
        <v>Slovénie</v>
      </c>
      <c r="G742" s="16">
        <f t="shared" si="90"/>
        <v>1</v>
      </c>
      <c r="H742" s="16">
        <f t="shared" si="91"/>
        <v>2</v>
      </c>
      <c r="I742" s="16" t="str">
        <f t="shared" si="92"/>
        <v>Autres pays d’EuropeSlovénie</v>
      </c>
      <c r="J742" s="109">
        <f t="shared" si="88"/>
        <v>0</v>
      </c>
      <c r="K742" s="109">
        <f>IF($H742=2,$N742,Notice!$C$67)</f>
        <v>1007.0477905273438</v>
      </c>
      <c r="L742" s="109">
        <f>IF($H742=2,0,Notice!$C$66)</f>
        <v>0</v>
      </c>
      <c r="M742" s="110">
        <v>7093</v>
      </c>
      <c r="N742" s="110">
        <v>1007.0477905273438</v>
      </c>
    </row>
    <row r="743" spans="1:14">
      <c r="A743" s="16">
        <v>789</v>
      </c>
      <c r="B743" s="16">
        <f t="shared" si="93"/>
        <v>29</v>
      </c>
      <c r="C743" s="11" t="str">
        <f t="shared" si="94"/>
        <v>Amérique du Nord</v>
      </c>
      <c r="D743" s="2">
        <f t="shared" si="94"/>
        <v>0</v>
      </c>
      <c r="E743" s="16">
        <f t="shared" si="95"/>
        <v>24</v>
      </c>
      <c r="F743" s="16" t="str">
        <f t="shared" si="89"/>
        <v>Slovénie</v>
      </c>
      <c r="G743" s="16">
        <f t="shared" si="90"/>
        <v>1</v>
      </c>
      <c r="H743" s="16">
        <f t="shared" si="91"/>
        <v>1</v>
      </c>
      <c r="I743" s="16" t="str">
        <f t="shared" si="92"/>
        <v>Amérique du NordSlovénie</v>
      </c>
      <c r="J743" s="109">
        <f t="shared" si="88"/>
        <v>11913</v>
      </c>
      <c r="K743" s="109">
        <f>IF($H743=2,$N743,Notice!$C$67)</f>
        <v>500</v>
      </c>
      <c r="L743" s="109">
        <f>IF($H743=2,0,Notice!$C$66)</f>
        <v>1000</v>
      </c>
      <c r="M743" s="110">
        <v>11913</v>
      </c>
      <c r="N743" s="110">
        <v>1000</v>
      </c>
    </row>
    <row r="744" spans="1:14">
      <c r="A744" s="16">
        <v>790</v>
      </c>
      <c r="B744" s="16">
        <f t="shared" si="93"/>
        <v>30</v>
      </c>
      <c r="C744" s="11" t="str">
        <f t="shared" si="94"/>
        <v>Amérique du Sud</v>
      </c>
      <c r="D744" s="2">
        <f t="shared" si="94"/>
        <v>0</v>
      </c>
      <c r="E744" s="16">
        <f t="shared" si="95"/>
        <v>24</v>
      </c>
      <c r="F744" s="16" t="str">
        <f t="shared" si="89"/>
        <v>Slovénie</v>
      </c>
      <c r="G744" s="16">
        <f t="shared" si="90"/>
        <v>1</v>
      </c>
      <c r="H744" s="16">
        <f t="shared" si="91"/>
        <v>1</v>
      </c>
      <c r="I744" s="16" t="str">
        <f t="shared" si="92"/>
        <v>Amérique du SudSlovénie</v>
      </c>
      <c r="J744" s="109">
        <f t="shared" si="88"/>
        <v>12132</v>
      </c>
      <c r="K744" s="109">
        <f>IF($H744=2,$N744,Notice!$C$67)</f>
        <v>500</v>
      </c>
      <c r="L744" s="109">
        <f>IF($H744=2,0,Notice!$C$66)</f>
        <v>1000</v>
      </c>
      <c r="M744" s="110">
        <v>12132</v>
      </c>
      <c r="N744" s="110">
        <v>1000</v>
      </c>
    </row>
    <row r="745" spans="1:14">
      <c r="A745" s="16">
        <v>791</v>
      </c>
      <c r="B745" s="16">
        <f t="shared" si="93"/>
        <v>31</v>
      </c>
      <c r="C745" s="11" t="str">
        <f t="shared" si="94"/>
        <v>CC du Golfe</v>
      </c>
      <c r="D745" s="2">
        <f t="shared" si="94"/>
        <v>0</v>
      </c>
      <c r="E745" s="16">
        <f t="shared" si="95"/>
        <v>24</v>
      </c>
      <c r="F745" s="16" t="str">
        <f t="shared" si="89"/>
        <v>Slovénie</v>
      </c>
      <c r="G745" s="16">
        <f t="shared" si="90"/>
        <v>1</v>
      </c>
      <c r="H745" s="16">
        <f t="shared" si="91"/>
        <v>1</v>
      </c>
      <c r="I745" s="16" t="str">
        <f t="shared" si="92"/>
        <v>CC du GolfeSlovénie</v>
      </c>
      <c r="J745" s="109">
        <f t="shared" si="88"/>
        <v>3246</v>
      </c>
      <c r="K745" s="109">
        <f>IF($H745=2,$N745,Notice!$C$67)</f>
        <v>500</v>
      </c>
      <c r="L745" s="109">
        <f>IF($H745=2,0,Notice!$C$66)</f>
        <v>1000</v>
      </c>
      <c r="M745" s="110">
        <v>3246</v>
      </c>
      <c r="N745" s="110">
        <v>1000</v>
      </c>
    </row>
    <row r="746" spans="1:14">
      <c r="A746" s="16">
        <v>792</v>
      </c>
      <c r="B746" s="16">
        <f t="shared" si="93"/>
        <v>32</v>
      </c>
      <c r="C746" s="11" t="str">
        <f t="shared" si="94"/>
        <v>Autre</v>
      </c>
      <c r="D746" s="2">
        <f t="shared" si="94"/>
        <v>0</v>
      </c>
      <c r="E746" s="16">
        <f t="shared" si="95"/>
        <v>24</v>
      </c>
      <c r="F746" s="16" t="str">
        <f t="shared" si="89"/>
        <v>Slovénie</v>
      </c>
      <c r="G746" s="16">
        <f t="shared" si="90"/>
        <v>1</v>
      </c>
      <c r="H746" s="16">
        <f t="shared" si="91"/>
        <v>1</v>
      </c>
      <c r="I746" s="16" t="str">
        <f t="shared" si="92"/>
        <v>AutreSlovénie</v>
      </c>
      <c r="J746" s="109">
        <f t="shared" si="88"/>
        <v>24000</v>
      </c>
      <c r="K746" s="109">
        <f>IF($H746=2,$N746,Notice!$C$67)</f>
        <v>500</v>
      </c>
      <c r="L746" s="109">
        <f>IF($H746=2,0,Notice!$C$66)</f>
        <v>1000</v>
      </c>
      <c r="M746" s="110">
        <v>24000</v>
      </c>
      <c r="N746" s="110">
        <v>1000</v>
      </c>
    </row>
    <row r="747" spans="1:14">
      <c r="A747" s="16">
        <v>793</v>
      </c>
      <c r="B747" s="16">
        <f t="shared" si="93"/>
        <v>33</v>
      </c>
      <c r="C747" s="11" t="str">
        <f t="shared" si="94"/>
        <v>Autres pays d’Amérique</v>
      </c>
      <c r="D747" s="2">
        <f t="shared" si="94"/>
        <v>0</v>
      </c>
      <c r="E747" s="16">
        <f t="shared" si="95"/>
        <v>24</v>
      </c>
      <c r="F747" s="16" t="str">
        <f t="shared" si="89"/>
        <v>Slovénie</v>
      </c>
      <c r="G747" s="16">
        <f t="shared" si="90"/>
        <v>1</v>
      </c>
      <c r="H747" s="16">
        <f t="shared" si="91"/>
        <v>1</v>
      </c>
      <c r="I747" s="16" t="str">
        <f t="shared" si="92"/>
        <v>Autres pays d’AmériqueSlovénie</v>
      </c>
      <c r="J747" s="109">
        <f t="shared" si="88"/>
        <v>11060</v>
      </c>
      <c r="K747" s="109">
        <f>IF($H747=2,$N747,Notice!$C$67)</f>
        <v>500</v>
      </c>
      <c r="L747" s="109">
        <f>IF($H747=2,0,Notice!$C$66)</f>
        <v>1000</v>
      </c>
      <c r="M747" s="110">
        <v>11060</v>
      </c>
      <c r="N747" s="110">
        <v>1000</v>
      </c>
    </row>
    <row r="748" spans="1:14">
      <c r="A748" s="16">
        <v>794</v>
      </c>
      <c r="B748" s="16">
        <f t="shared" si="93"/>
        <v>1</v>
      </c>
      <c r="C748" s="11" t="str">
        <f t="shared" si="94"/>
        <v>Allemagne</v>
      </c>
      <c r="D748" s="2">
        <f t="shared" si="94"/>
        <v>1</v>
      </c>
      <c r="E748" s="16">
        <f t="shared" si="95"/>
        <v>25</v>
      </c>
      <c r="F748" s="16" t="str">
        <f t="shared" si="89"/>
        <v>Turquie</v>
      </c>
      <c r="G748" s="16">
        <f t="shared" si="90"/>
        <v>0</v>
      </c>
      <c r="H748" s="16">
        <f t="shared" si="91"/>
        <v>1</v>
      </c>
      <c r="I748" s="16" t="str">
        <f t="shared" si="92"/>
        <v>AllemagneTurquie</v>
      </c>
      <c r="J748" s="109">
        <f t="shared" si="88"/>
        <v>5918</v>
      </c>
      <c r="K748" s="109">
        <f>IF($H748=2,$N748,Notice!$C$67)</f>
        <v>500</v>
      </c>
      <c r="L748" s="109">
        <f>IF($H748=2,0,Notice!$C$66)</f>
        <v>1000</v>
      </c>
      <c r="M748" s="110">
        <v>5918</v>
      </c>
      <c r="N748" s="110">
        <v>1000</v>
      </c>
    </row>
    <row r="749" spans="1:14">
      <c r="A749" s="16">
        <v>795</v>
      </c>
      <c r="B749" s="16">
        <f t="shared" si="93"/>
        <v>2</v>
      </c>
      <c r="C749" s="11" t="str">
        <f t="shared" si="94"/>
        <v>Autriche</v>
      </c>
      <c r="D749" s="2">
        <f t="shared" si="94"/>
        <v>1</v>
      </c>
      <c r="E749" s="16">
        <f t="shared" si="95"/>
        <v>25</v>
      </c>
      <c r="F749" s="16" t="str">
        <f t="shared" si="89"/>
        <v>Turquie</v>
      </c>
      <c r="G749" s="16">
        <f t="shared" si="90"/>
        <v>0</v>
      </c>
      <c r="H749" s="16">
        <f t="shared" si="91"/>
        <v>1</v>
      </c>
      <c r="I749" s="16" t="str">
        <f t="shared" si="92"/>
        <v>AutricheTurquie</v>
      </c>
      <c r="J749" s="109">
        <f t="shared" si="88"/>
        <v>2150</v>
      </c>
      <c r="K749" s="109">
        <f>IF($H749=2,$N749,Notice!$C$67)</f>
        <v>500</v>
      </c>
      <c r="L749" s="109">
        <f>IF($H749=2,0,Notice!$C$66)</f>
        <v>1000</v>
      </c>
      <c r="M749" s="110">
        <v>2150</v>
      </c>
      <c r="N749" s="110">
        <v>1000</v>
      </c>
    </row>
    <row r="750" spans="1:14">
      <c r="A750" s="16">
        <v>796</v>
      </c>
      <c r="B750" s="16">
        <f t="shared" si="93"/>
        <v>3</v>
      </c>
      <c r="C750" s="11" t="str">
        <f t="shared" si="94"/>
        <v>Belgique</v>
      </c>
      <c r="D750" s="2">
        <f t="shared" si="94"/>
        <v>1</v>
      </c>
      <c r="E750" s="16">
        <f t="shared" si="95"/>
        <v>25</v>
      </c>
      <c r="F750" s="16" t="str">
        <f t="shared" si="89"/>
        <v>Turquie</v>
      </c>
      <c r="G750" s="16">
        <f t="shared" si="90"/>
        <v>0</v>
      </c>
      <c r="H750" s="16">
        <f t="shared" si="91"/>
        <v>1</v>
      </c>
      <c r="I750" s="16" t="str">
        <f t="shared" si="92"/>
        <v>BelgiqueTurquie</v>
      </c>
      <c r="J750" s="109">
        <f t="shared" si="88"/>
        <v>5663</v>
      </c>
      <c r="K750" s="109">
        <f>IF($H750=2,$N750,Notice!$C$67)</f>
        <v>500</v>
      </c>
      <c r="L750" s="109">
        <f>IF($H750=2,0,Notice!$C$66)</f>
        <v>1000</v>
      </c>
      <c r="M750" s="110">
        <v>5663</v>
      </c>
      <c r="N750" s="110">
        <v>1000</v>
      </c>
    </row>
    <row r="751" spans="1:14">
      <c r="A751" s="16">
        <v>797</v>
      </c>
      <c r="B751" s="16">
        <f t="shared" si="93"/>
        <v>4</v>
      </c>
      <c r="C751" s="11" t="str">
        <f t="shared" si="94"/>
        <v>Brésil</v>
      </c>
      <c r="D751" s="2">
        <f t="shared" si="94"/>
        <v>0</v>
      </c>
      <c r="E751" s="16">
        <f t="shared" si="95"/>
        <v>25</v>
      </c>
      <c r="F751" s="16" t="str">
        <f t="shared" si="89"/>
        <v>Turquie</v>
      </c>
      <c r="G751" s="16">
        <f t="shared" si="90"/>
        <v>0</v>
      </c>
      <c r="H751" s="16">
        <f t="shared" si="91"/>
        <v>0</v>
      </c>
      <c r="I751" s="16" t="str">
        <f t="shared" si="92"/>
        <v>BrésilTurquie</v>
      </c>
      <c r="J751" s="109">
        <f t="shared" si="88"/>
        <v>12045</v>
      </c>
      <c r="K751" s="109">
        <f>IF($H751=2,$N751,Notice!$C$67)</f>
        <v>500</v>
      </c>
      <c r="L751" s="109">
        <f>IF($H751=2,0,Notice!$C$66)</f>
        <v>1000</v>
      </c>
      <c r="M751" s="110">
        <v>12045</v>
      </c>
      <c r="N751" s="110">
        <v>4960.78466796875</v>
      </c>
    </row>
    <row r="752" spans="1:14">
      <c r="A752" s="16">
        <v>798</v>
      </c>
      <c r="B752" s="16">
        <f t="shared" si="93"/>
        <v>5</v>
      </c>
      <c r="C752" s="11" t="str">
        <f t="shared" si="94"/>
        <v>Chine</v>
      </c>
      <c r="D752" s="2">
        <f t="shared" si="94"/>
        <v>0</v>
      </c>
      <c r="E752" s="16">
        <f t="shared" si="95"/>
        <v>25</v>
      </c>
      <c r="F752" s="16" t="str">
        <f t="shared" si="89"/>
        <v>Turquie</v>
      </c>
      <c r="G752" s="16">
        <f t="shared" si="90"/>
        <v>0</v>
      </c>
      <c r="H752" s="16">
        <f t="shared" si="91"/>
        <v>0</v>
      </c>
      <c r="I752" s="16" t="str">
        <f t="shared" si="92"/>
        <v>ChineTurquie</v>
      </c>
      <c r="J752" s="109">
        <f t="shared" si="88"/>
        <v>14851</v>
      </c>
      <c r="K752" s="109">
        <f>IF($H752=2,$N752,Notice!$C$67)</f>
        <v>500</v>
      </c>
      <c r="L752" s="109">
        <f>IF($H752=2,0,Notice!$C$66)</f>
        <v>1000</v>
      </c>
      <c r="M752" s="110">
        <v>14851</v>
      </c>
      <c r="N752" s="110">
        <v>8026.32763671875</v>
      </c>
    </row>
    <row r="753" spans="1:14">
      <c r="A753" s="16">
        <v>799</v>
      </c>
      <c r="B753" s="16">
        <f t="shared" si="93"/>
        <v>6</v>
      </c>
      <c r="C753" s="11" t="str">
        <f t="shared" si="94"/>
        <v>Corée du Sud</v>
      </c>
      <c r="D753" s="2">
        <f t="shared" si="94"/>
        <v>0</v>
      </c>
      <c r="E753" s="16">
        <f t="shared" si="95"/>
        <v>25</v>
      </c>
      <c r="F753" s="16" t="str">
        <f t="shared" si="89"/>
        <v>Turquie</v>
      </c>
      <c r="G753" s="16">
        <f t="shared" si="90"/>
        <v>0</v>
      </c>
      <c r="H753" s="16">
        <f t="shared" si="91"/>
        <v>0</v>
      </c>
      <c r="I753" s="16" t="str">
        <f t="shared" si="92"/>
        <v>Corée du SudTurquie</v>
      </c>
      <c r="J753" s="109">
        <f t="shared" si="88"/>
        <v>15538</v>
      </c>
      <c r="K753" s="109">
        <f>IF($H753=2,$N753,Notice!$C$67)</f>
        <v>500</v>
      </c>
      <c r="L753" s="109">
        <f>IF($H753=2,0,Notice!$C$66)</f>
        <v>1000</v>
      </c>
      <c r="M753" s="110">
        <v>15538</v>
      </c>
      <c r="N753" s="110">
        <v>10045.3515625</v>
      </c>
    </row>
    <row r="754" spans="1:14">
      <c r="A754" s="16">
        <v>800</v>
      </c>
      <c r="B754" s="16">
        <f t="shared" si="93"/>
        <v>7</v>
      </c>
      <c r="C754" s="11" t="str">
        <f t="shared" si="94"/>
        <v>Espagne</v>
      </c>
      <c r="D754" s="2">
        <f t="shared" si="94"/>
        <v>1</v>
      </c>
      <c r="E754" s="16">
        <f t="shared" si="95"/>
        <v>25</v>
      </c>
      <c r="F754" s="16" t="str">
        <f t="shared" si="89"/>
        <v>Turquie</v>
      </c>
      <c r="G754" s="16">
        <f t="shared" si="90"/>
        <v>0</v>
      </c>
      <c r="H754" s="16">
        <f t="shared" si="91"/>
        <v>1</v>
      </c>
      <c r="I754" s="16" t="str">
        <f t="shared" si="92"/>
        <v>EspagneTurquie</v>
      </c>
      <c r="J754" s="109">
        <f t="shared" si="88"/>
        <v>3219</v>
      </c>
      <c r="K754" s="109">
        <f>IF($H754=2,$N754,Notice!$C$67)</f>
        <v>500</v>
      </c>
      <c r="L754" s="109">
        <f>IF($H754=2,0,Notice!$C$66)</f>
        <v>1000</v>
      </c>
      <c r="M754" s="110">
        <v>3219</v>
      </c>
      <c r="N754" s="110">
        <v>1000</v>
      </c>
    </row>
    <row r="755" spans="1:14">
      <c r="A755" s="16">
        <v>801</v>
      </c>
      <c r="B755" s="16">
        <f t="shared" si="93"/>
        <v>8</v>
      </c>
      <c r="C755" s="11" t="str">
        <f t="shared" si="94"/>
        <v>États-Unis</v>
      </c>
      <c r="D755" s="2">
        <f t="shared" si="94"/>
        <v>0</v>
      </c>
      <c r="E755" s="16">
        <f t="shared" si="95"/>
        <v>25</v>
      </c>
      <c r="F755" s="16" t="str">
        <f t="shared" si="89"/>
        <v>Turquie</v>
      </c>
      <c r="G755" s="16">
        <f t="shared" si="90"/>
        <v>0</v>
      </c>
      <c r="H755" s="16">
        <f t="shared" si="91"/>
        <v>0</v>
      </c>
      <c r="I755" s="16" t="str">
        <f t="shared" si="92"/>
        <v>États-UnisTurquie</v>
      </c>
      <c r="J755" s="109">
        <f t="shared" si="88"/>
        <v>11825</v>
      </c>
      <c r="K755" s="109">
        <f>IF($H755=2,$N755,Notice!$C$67)</f>
        <v>500</v>
      </c>
      <c r="L755" s="109">
        <f>IF($H755=2,0,Notice!$C$66)</f>
        <v>1000</v>
      </c>
      <c r="M755" s="110">
        <v>11825</v>
      </c>
      <c r="N755" s="110">
        <v>4855.09814453125</v>
      </c>
    </row>
    <row r="756" spans="1:14">
      <c r="A756" s="16">
        <v>802</v>
      </c>
      <c r="B756" s="16">
        <f t="shared" si="93"/>
        <v>9</v>
      </c>
      <c r="C756" s="11" t="str">
        <f t="shared" si="94"/>
        <v>Finlande</v>
      </c>
      <c r="D756" s="2">
        <f t="shared" si="94"/>
        <v>1</v>
      </c>
      <c r="E756" s="16">
        <f t="shared" si="95"/>
        <v>25</v>
      </c>
      <c r="F756" s="16" t="str">
        <f t="shared" si="89"/>
        <v>Turquie</v>
      </c>
      <c r="G756" s="16">
        <f t="shared" si="90"/>
        <v>0</v>
      </c>
      <c r="H756" s="16">
        <f t="shared" si="91"/>
        <v>1</v>
      </c>
      <c r="I756" s="16" t="str">
        <f t="shared" si="92"/>
        <v>FinlandeTurquie</v>
      </c>
      <c r="J756" s="109">
        <f t="shared" si="88"/>
        <v>7353</v>
      </c>
      <c r="K756" s="109">
        <f>IF($H756=2,$N756,Notice!$C$67)</f>
        <v>500</v>
      </c>
      <c r="L756" s="109">
        <f>IF($H756=2,0,Notice!$C$66)</f>
        <v>1000</v>
      </c>
      <c r="M756" s="110">
        <v>7353</v>
      </c>
      <c r="N756" s="110">
        <v>1000</v>
      </c>
    </row>
    <row r="757" spans="1:14">
      <c r="A757" s="16">
        <v>803</v>
      </c>
      <c r="B757" s="16">
        <f t="shared" si="93"/>
        <v>11</v>
      </c>
      <c r="C757" s="11" t="str">
        <f t="shared" si="94"/>
        <v>France</v>
      </c>
      <c r="D757" s="2">
        <f t="shared" si="94"/>
        <v>1</v>
      </c>
      <c r="E757" s="16">
        <f t="shared" si="95"/>
        <v>25</v>
      </c>
      <c r="F757" s="16" t="str">
        <f t="shared" si="89"/>
        <v>Turquie</v>
      </c>
      <c r="G757" s="16">
        <f t="shared" si="90"/>
        <v>0</v>
      </c>
      <c r="H757" s="16">
        <f t="shared" si="91"/>
        <v>1</v>
      </c>
      <c r="I757" s="16" t="str">
        <f t="shared" si="92"/>
        <v>FranceTurquie</v>
      </c>
      <c r="J757" s="109">
        <f t="shared" si="88"/>
        <v>2433</v>
      </c>
      <c r="K757" s="109">
        <f>IF($H757=2,$N757,Notice!$C$67)</f>
        <v>500</v>
      </c>
      <c r="L757" s="109">
        <f>IF($H757=2,0,Notice!$C$66)</f>
        <v>1000</v>
      </c>
      <c r="M757" s="110">
        <v>2433</v>
      </c>
      <c r="N757" s="110">
        <v>1000</v>
      </c>
    </row>
    <row r="758" spans="1:14">
      <c r="A758" s="16">
        <v>804</v>
      </c>
      <c r="B758" s="16">
        <f t="shared" si="93"/>
        <v>12</v>
      </c>
      <c r="C758" s="11" t="str">
        <f t="shared" si="94"/>
        <v>Hongrie</v>
      </c>
      <c r="D758" s="2">
        <f t="shared" si="94"/>
        <v>1</v>
      </c>
      <c r="E758" s="16">
        <f t="shared" si="95"/>
        <v>25</v>
      </c>
      <c r="F758" s="16" t="str">
        <f t="shared" si="89"/>
        <v>Turquie</v>
      </c>
      <c r="G758" s="16">
        <f t="shared" si="90"/>
        <v>0</v>
      </c>
      <c r="H758" s="16">
        <f t="shared" si="91"/>
        <v>1</v>
      </c>
      <c r="I758" s="16" t="str">
        <f t="shared" si="92"/>
        <v>HongrieTurquie</v>
      </c>
      <c r="J758" s="109">
        <f t="shared" si="88"/>
        <v>2150</v>
      </c>
      <c r="K758" s="109">
        <f>IF($H758=2,$N758,Notice!$C$67)</f>
        <v>500</v>
      </c>
      <c r="L758" s="109">
        <f>IF($H758=2,0,Notice!$C$66)</f>
        <v>1000</v>
      </c>
      <c r="M758" s="110">
        <v>2150</v>
      </c>
      <c r="N758" s="110">
        <v>1000</v>
      </c>
    </row>
    <row r="759" spans="1:14">
      <c r="A759" s="16">
        <v>805</v>
      </c>
      <c r="B759" s="16">
        <f t="shared" si="93"/>
        <v>13</v>
      </c>
      <c r="C759" s="11" t="str">
        <f t="shared" si="94"/>
        <v>Inde</v>
      </c>
      <c r="D759" s="2">
        <f t="shared" si="94"/>
        <v>0</v>
      </c>
      <c r="E759" s="16">
        <f t="shared" si="95"/>
        <v>25</v>
      </c>
      <c r="F759" s="16" t="str">
        <f t="shared" si="89"/>
        <v>Turquie</v>
      </c>
      <c r="G759" s="16">
        <f t="shared" si="90"/>
        <v>0</v>
      </c>
      <c r="H759" s="16">
        <f t="shared" si="91"/>
        <v>0</v>
      </c>
      <c r="I759" s="16" t="str">
        <f t="shared" si="92"/>
        <v>IndeTurquie</v>
      </c>
      <c r="J759" s="109">
        <f t="shared" si="88"/>
        <v>7271</v>
      </c>
      <c r="K759" s="109">
        <f>IF($H759=2,$N759,Notice!$C$67)</f>
        <v>500</v>
      </c>
      <c r="L759" s="109">
        <f>IF($H759=2,0,Notice!$C$66)</f>
        <v>1000</v>
      </c>
      <c r="M759" s="110">
        <v>7271</v>
      </c>
      <c r="N759" s="110">
        <v>6229.4345703125</v>
      </c>
    </row>
    <row r="760" spans="1:14">
      <c r="A760" s="16">
        <v>806</v>
      </c>
      <c r="B760" s="16">
        <f t="shared" si="93"/>
        <v>14</v>
      </c>
      <c r="C760" s="11" t="str">
        <f t="shared" si="94"/>
        <v>Indonésie</v>
      </c>
      <c r="D760" s="2">
        <f t="shared" si="94"/>
        <v>0</v>
      </c>
      <c r="E760" s="16">
        <f t="shared" si="95"/>
        <v>25</v>
      </c>
      <c r="F760" s="16" t="str">
        <f t="shared" si="89"/>
        <v>Turquie</v>
      </c>
      <c r="G760" s="16">
        <f t="shared" si="90"/>
        <v>0</v>
      </c>
      <c r="H760" s="16">
        <f t="shared" si="91"/>
        <v>0</v>
      </c>
      <c r="I760" s="16" t="str">
        <f t="shared" si="92"/>
        <v>IndonésieTurquie</v>
      </c>
      <c r="J760" s="109">
        <f t="shared" si="88"/>
        <v>11119</v>
      </c>
      <c r="K760" s="109">
        <f>IF($H760=2,$N760,Notice!$C$67)</f>
        <v>500</v>
      </c>
      <c r="L760" s="109">
        <f>IF($H760=2,0,Notice!$C$66)</f>
        <v>1000</v>
      </c>
      <c r="M760" s="110">
        <v>11119</v>
      </c>
      <c r="N760" s="110">
        <v>1000</v>
      </c>
    </row>
    <row r="761" spans="1:14">
      <c r="A761" s="16">
        <v>807</v>
      </c>
      <c r="B761" s="16">
        <f t="shared" si="93"/>
        <v>15</v>
      </c>
      <c r="C761" s="11" t="str">
        <f t="shared" si="94"/>
        <v>Italie</v>
      </c>
      <c r="D761" s="2">
        <f t="shared" si="94"/>
        <v>1</v>
      </c>
      <c r="E761" s="16">
        <f t="shared" si="95"/>
        <v>25</v>
      </c>
      <c r="F761" s="16" t="str">
        <f t="shared" si="89"/>
        <v>Turquie</v>
      </c>
      <c r="G761" s="16">
        <f t="shared" si="90"/>
        <v>0</v>
      </c>
      <c r="H761" s="16">
        <f t="shared" si="91"/>
        <v>1</v>
      </c>
      <c r="I761" s="16" t="str">
        <f t="shared" si="92"/>
        <v>ItalieTurquie</v>
      </c>
      <c r="J761" s="109">
        <f t="shared" si="88"/>
        <v>2046</v>
      </c>
      <c r="K761" s="109">
        <f>IF($H761=2,$N761,Notice!$C$67)</f>
        <v>500</v>
      </c>
      <c r="L761" s="109">
        <f>IF($H761=2,0,Notice!$C$66)</f>
        <v>1000</v>
      </c>
      <c r="M761" s="110">
        <v>2046</v>
      </c>
      <c r="N761" s="110">
        <v>1000</v>
      </c>
    </row>
    <row r="762" spans="1:14">
      <c r="A762" s="16">
        <v>808</v>
      </c>
      <c r="B762" s="16">
        <f t="shared" si="93"/>
        <v>16</v>
      </c>
      <c r="C762" s="11" t="str">
        <f t="shared" si="94"/>
        <v>Japon</v>
      </c>
      <c r="D762" s="2">
        <f t="shared" si="94"/>
        <v>0</v>
      </c>
      <c r="E762" s="16">
        <f t="shared" si="95"/>
        <v>25</v>
      </c>
      <c r="F762" s="16" t="str">
        <f t="shared" si="89"/>
        <v>Turquie</v>
      </c>
      <c r="G762" s="16">
        <f t="shared" si="90"/>
        <v>0</v>
      </c>
      <c r="H762" s="16">
        <f t="shared" si="91"/>
        <v>0</v>
      </c>
      <c r="I762" s="16" t="str">
        <f t="shared" si="92"/>
        <v>JaponTurquie</v>
      </c>
      <c r="J762" s="109">
        <f t="shared" si="88"/>
        <v>15847</v>
      </c>
      <c r="K762" s="109">
        <f>IF($H762=2,$N762,Notice!$C$67)</f>
        <v>500</v>
      </c>
      <c r="L762" s="109">
        <f>IF($H762=2,0,Notice!$C$66)</f>
        <v>1000</v>
      </c>
      <c r="M762" s="110">
        <v>15847</v>
      </c>
      <c r="N762" s="110">
        <v>10312.2001953125</v>
      </c>
    </row>
    <row r="763" spans="1:14">
      <c r="A763" s="16">
        <v>809</v>
      </c>
      <c r="B763" s="16">
        <f t="shared" si="93"/>
        <v>17</v>
      </c>
      <c r="C763" s="11" t="str">
        <f t="shared" si="94"/>
        <v>Maroc</v>
      </c>
      <c r="D763" s="2">
        <f t="shared" si="94"/>
        <v>0</v>
      </c>
      <c r="E763" s="16">
        <f t="shared" si="95"/>
        <v>25</v>
      </c>
      <c r="F763" s="16" t="str">
        <f t="shared" si="89"/>
        <v>Turquie</v>
      </c>
      <c r="G763" s="16">
        <f t="shared" si="90"/>
        <v>0</v>
      </c>
      <c r="H763" s="16">
        <f t="shared" si="91"/>
        <v>0</v>
      </c>
      <c r="I763" s="16" t="str">
        <f t="shared" si="92"/>
        <v>MarocTurquie</v>
      </c>
      <c r="J763" s="109">
        <f t="shared" si="88"/>
        <v>3254</v>
      </c>
      <c r="K763" s="109">
        <f>IF($H763=2,$N763,Notice!$C$67)</f>
        <v>500</v>
      </c>
      <c r="L763" s="109">
        <f>IF($H763=2,0,Notice!$C$66)</f>
        <v>1000</v>
      </c>
      <c r="M763" s="110">
        <v>3254</v>
      </c>
      <c r="N763" s="110">
        <v>4762.77099609375</v>
      </c>
    </row>
    <row r="764" spans="1:14">
      <c r="A764" s="16">
        <v>810</v>
      </c>
      <c r="B764" s="16">
        <f t="shared" si="93"/>
        <v>18</v>
      </c>
      <c r="C764" s="11" t="str">
        <f t="shared" si="94"/>
        <v>Mexique</v>
      </c>
      <c r="D764" s="2">
        <f t="shared" si="94"/>
        <v>0</v>
      </c>
      <c r="E764" s="16">
        <f t="shared" si="95"/>
        <v>25</v>
      </c>
      <c r="F764" s="16" t="str">
        <f t="shared" si="89"/>
        <v>Turquie</v>
      </c>
      <c r="G764" s="16">
        <f t="shared" si="90"/>
        <v>0</v>
      </c>
      <c r="H764" s="16">
        <f t="shared" si="91"/>
        <v>0</v>
      </c>
      <c r="I764" s="16" t="str">
        <f t="shared" si="92"/>
        <v>MexiqueTurquie</v>
      </c>
      <c r="J764" s="109">
        <f t="shared" si="88"/>
        <v>13916</v>
      </c>
      <c r="K764" s="109">
        <f>IF($H764=2,$N764,Notice!$C$67)</f>
        <v>500</v>
      </c>
      <c r="L764" s="109">
        <f>IF($H764=2,0,Notice!$C$66)</f>
        <v>1000</v>
      </c>
      <c r="M764" s="110">
        <v>13916</v>
      </c>
      <c r="N764" s="110">
        <v>4855.68994140625</v>
      </c>
    </row>
    <row r="765" spans="1:14">
      <c r="A765" s="16">
        <v>811</v>
      </c>
      <c r="B765" s="16">
        <f t="shared" si="93"/>
        <v>19</v>
      </c>
      <c r="C765" s="11" t="str">
        <f t="shared" si="94"/>
        <v>Pologne</v>
      </c>
      <c r="D765" s="2">
        <f t="shared" si="94"/>
        <v>1</v>
      </c>
      <c r="E765" s="16">
        <f t="shared" si="95"/>
        <v>25</v>
      </c>
      <c r="F765" s="16" t="str">
        <f t="shared" si="89"/>
        <v>Turquie</v>
      </c>
      <c r="G765" s="16">
        <f t="shared" si="90"/>
        <v>0</v>
      </c>
      <c r="H765" s="16">
        <f t="shared" si="91"/>
        <v>1</v>
      </c>
      <c r="I765" s="16" t="str">
        <f t="shared" si="92"/>
        <v>PologneTurquie</v>
      </c>
      <c r="J765" s="109">
        <f t="shared" si="88"/>
        <v>7160</v>
      </c>
      <c r="K765" s="109">
        <f>IF($H765=2,$N765,Notice!$C$67)</f>
        <v>500</v>
      </c>
      <c r="L765" s="109">
        <f>IF($H765=2,0,Notice!$C$66)</f>
        <v>1000</v>
      </c>
      <c r="M765" s="110">
        <v>7160</v>
      </c>
      <c r="N765" s="110">
        <v>1000</v>
      </c>
    </row>
    <row r="766" spans="1:14">
      <c r="A766" s="16">
        <v>812</v>
      </c>
      <c r="B766" s="16">
        <f t="shared" si="93"/>
        <v>20</v>
      </c>
      <c r="C766" s="11" t="str">
        <f t="shared" si="94"/>
        <v>Portugal</v>
      </c>
      <c r="D766" s="2">
        <f t="shared" si="94"/>
        <v>1</v>
      </c>
      <c r="E766" s="16">
        <f t="shared" si="95"/>
        <v>25</v>
      </c>
      <c r="F766" s="16" t="str">
        <f t="shared" si="89"/>
        <v>Turquie</v>
      </c>
      <c r="G766" s="16">
        <f t="shared" si="90"/>
        <v>0</v>
      </c>
      <c r="H766" s="16">
        <f t="shared" si="91"/>
        <v>1</v>
      </c>
      <c r="I766" s="16" t="str">
        <f t="shared" si="92"/>
        <v>PortugalTurquie</v>
      </c>
      <c r="J766" s="109">
        <f t="shared" si="88"/>
        <v>3875</v>
      </c>
      <c r="K766" s="109">
        <f>IF($H766=2,$N766,Notice!$C$67)</f>
        <v>500</v>
      </c>
      <c r="L766" s="109">
        <f>IF($H766=2,0,Notice!$C$66)</f>
        <v>1000</v>
      </c>
      <c r="M766" s="110">
        <v>3875</v>
      </c>
      <c r="N766" s="110">
        <v>1000</v>
      </c>
    </row>
    <row r="767" spans="1:14">
      <c r="A767" s="16">
        <v>813</v>
      </c>
      <c r="B767" s="16">
        <f t="shared" si="93"/>
        <v>21</v>
      </c>
      <c r="C767" s="11" t="str">
        <f t="shared" si="94"/>
        <v>République tchèque</v>
      </c>
      <c r="D767" s="2">
        <f t="shared" si="94"/>
        <v>1</v>
      </c>
      <c r="E767" s="16">
        <f t="shared" si="95"/>
        <v>25</v>
      </c>
      <c r="F767" s="16" t="str">
        <f t="shared" si="89"/>
        <v>Turquie</v>
      </c>
      <c r="G767" s="16">
        <f t="shared" si="90"/>
        <v>0</v>
      </c>
      <c r="H767" s="16">
        <f t="shared" si="91"/>
        <v>1</v>
      </c>
      <c r="I767" s="16" t="str">
        <f t="shared" si="92"/>
        <v>République tchèqueTurquie</v>
      </c>
      <c r="J767" s="109">
        <f t="shared" si="88"/>
        <v>5918</v>
      </c>
      <c r="K767" s="109">
        <f>IF($H767=2,$N767,Notice!$C$67)</f>
        <v>500</v>
      </c>
      <c r="L767" s="109">
        <f>IF($H767=2,0,Notice!$C$66)</f>
        <v>1000</v>
      </c>
      <c r="M767" s="110">
        <v>5918</v>
      </c>
      <c r="N767" s="110">
        <v>1000</v>
      </c>
    </row>
    <row r="768" spans="1:14">
      <c r="A768" s="16">
        <v>814</v>
      </c>
      <c r="B768" s="16">
        <f t="shared" si="93"/>
        <v>22</v>
      </c>
      <c r="C768" s="11" t="str">
        <f t="shared" si="94"/>
        <v>Royaume-Uni</v>
      </c>
      <c r="D768" s="2">
        <f t="shared" si="94"/>
        <v>1</v>
      </c>
      <c r="E768" s="16">
        <f t="shared" si="95"/>
        <v>25</v>
      </c>
      <c r="F768" s="16" t="str">
        <f t="shared" si="89"/>
        <v>Turquie</v>
      </c>
      <c r="G768" s="16">
        <f t="shared" si="90"/>
        <v>0</v>
      </c>
      <c r="H768" s="16">
        <f t="shared" si="91"/>
        <v>1</v>
      </c>
      <c r="I768" s="16" t="str">
        <f t="shared" si="92"/>
        <v>Royaume-UniTurquie</v>
      </c>
      <c r="J768" s="109">
        <f t="shared" si="88"/>
        <v>5375</v>
      </c>
      <c r="K768" s="109">
        <f>IF($H768=2,$N768,Notice!$C$67)</f>
        <v>500</v>
      </c>
      <c r="L768" s="109">
        <f>IF($H768=2,0,Notice!$C$66)</f>
        <v>1000</v>
      </c>
      <c r="M768" s="110">
        <v>5375</v>
      </c>
      <c r="N768" s="110">
        <v>1000</v>
      </c>
    </row>
    <row r="769" spans="1:14">
      <c r="A769" s="16">
        <v>815</v>
      </c>
      <c r="B769" s="16">
        <f t="shared" si="93"/>
        <v>23</v>
      </c>
      <c r="C769" s="11" t="str">
        <f t="shared" si="94"/>
        <v>Slovaquie</v>
      </c>
      <c r="D769" s="2">
        <f t="shared" si="94"/>
        <v>1</v>
      </c>
      <c r="E769" s="16">
        <f t="shared" si="95"/>
        <v>25</v>
      </c>
      <c r="F769" s="16" t="str">
        <f t="shared" si="89"/>
        <v>Turquie</v>
      </c>
      <c r="G769" s="16">
        <f t="shared" si="90"/>
        <v>0</v>
      </c>
      <c r="H769" s="16">
        <f t="shared" si="91"/>
        <v>1</v>
      </c>
      <c r="I769" s="16" t="str">
        <f t="shared" si="92"/>
        <v>SlovaquieTurquie</v>
      </c>
      <c r="J769" s="109">
        <f t="shared" si="88"/>
        <v>2150</v>
      </c>
      <c r="K769" s="109">
        <f>IF($H769=2,$N769,Notice!$C$67)</f>
        <v>500</v>
      </c>
      <c r="L769" s="109">
        <f>IF($H769=2,0,Notice!$C$66)</f>
        <v>1000</v>
      </c>
      <c r="M769" s="110">
        <v>2150</v>
      </c>
      <c r="N769" s="110">
        <v>1000</v>
      </c>
    </row>
    <row r="770" spans="1:14">
      <c r="A770" s="16">
        <v>816</v>
      </c>
      <c r="B770" s="16">
        <f t="shared" si="93"/>
        <v>24</v>
      </c>
      <c r="C770" s="11" t="str">
        <f t="shared" si="94"/>
        <v>Slovénie</v>
      </c>
      <c r="D770" s="2">
        <f t="shared" si="94"/>
        <v>1</v>
      </c>
      <c r="E770" s="16">
        <f t="shared" si="95"/>
        <v>25</v>
      </c>
      <c r="F770" s="16" t="str">
        <f t="shared" si="89"/>
        <v>Turquie</v>
      </c>
      <c r="G770" s="16">
        <f t="shared" si="90"/>
        <v>0</v>
      </c>
      <c r="H770" s="16">
        <f t="shared" si="91"/>
        <v>1</v>
      </c>
      <c r="I770" s="16" t="str">
        <f t="shared" si="92"/>
        <v>SlovénieTurquie</v>
      </c>
      <c r="J770" s="109">
        <f t="shared" si="88"/>
        <v>2150</v>
      </c>
      <c r="K770" s="109">
        <f>IF($H770=2,$N770,Notice!$C$67)</f>
        <v>500</v>
      </c>
      <c r="L770" s="109">
        <f>IF($H770=2,0,Notice!$C$66)</f>
        <v>1000</v>
      </c>
      <c r="M770" s="110">
        <v>2150</v>
      </c>
      <c r="N770" s="110">
        <v>1000</v>
      </c>
    </row>
    <row r="771" spans="1:14">
      <c r="A771" s="16">
        <v>817</v>
      </c>
      <c r="B771" s="16">
        <f t="shared" si="93"/>
        <v>25</v>
      </c>
      <c r="C771" s="11" t="str">
        <f t="shared" si="94"/>
        <v>Turquie</v>
      </c>
      <c r="D771" s="2">
        <f t="shared" si="94"/>
        <v>0</v>
      </c>
      <c r="E771" s="16">
        <f t="shared" si="95"/>
        <v>25</v>
      </c>
      <c r="F771" s="16" t="str">
        <f t="shared" si="89"/>
        <v>Turquie</v>
      </c>
      <c r="G771" s="16">
        <f t="shared" si="90"/>
        <v>0</v>
      </c>
      <c r="H771" s="16">
        <f t="shared" si="91"/>
        <v>0</v>
      </c>
      <c r="I771" s="16" t="str">
        <f t="shared" si="92"/>
        <v>TurquieTurquie</v>
      </c>
      <c r="J771" s="109">
        <f t="shared" si="88"/>
        <v>0</v>
      </c>
      <c r="K771" s="109">
        <f>IF($H771=2,$N771,Notice!$C$67)</f>
        <v>500</v>
      </c>
      <c r="L771" s="109">
        <f>IF($H771=2,0,Notice!$C$66)</f>
        <v>1000</v>
      </c>
      <c r="M771" s="110">
        <v>0</v>
      </c>
      <c r="N771" s="110">
        <v>0</v>
      </c>
    </row>
    <row r="772" spans="1:14">
      <c r="A772" s="16">
        <v>818</v>
      </c>
      <c r="B772" s="16">
        <f t="shared" si="93"/>
        <v>26</v>
      </c>
      <c r="C772" s="11" t="str">
        <f t="shared" si="94"/>
        <v>Vietnam</v>
      </c>
      <c r="D772" s="2">
        <f t="shared" si="94"/>
        <v>0</v>
      </c>
      <c r="E772" s="16">
        <f t="shared" si="95"/>
        <v>25</v>
      </c>
      <c r="F772" s="16" t="str">
        <f t="shared" si="89"/>
        <v>Turquie</v>
      </c>
      <c r="G772" s="16">
        <f t="shared" si="90"/>
        <v>0</v>
      </c>
      <c r="H772" s="16">
        <f t="shared" si="91"/>
        <v>0</v>
      </c>
      <c r="I772" s="16" t="str">
        <f t="shared" si="92"/>
        <v>VietnamTurquie</v>
      </c>
      <c r="J772" s="109">
        <f t="shared" ref="J772:J835" si="96">IF(H772=2,0,M772)</f>
        <v>11775</v>
      </c>
      <c r="K772" s="109">
        <f>IF($H772=2,$N772,Notice!$C$67)</f>
        <v>500</v>
      </c>
      <c r="L772" s="109">
        <f>IF($H772=2,0,Notice!$C$66)</f>
        <v>1000</v>
      </c>
      <c r="M772" s="110">
        <v>11775</v>
      </c>
      <c r="N772" s="110">
        <v>10252.3271484375</v>
      </c>
    </row>
    <row r="773" spans="1:14">
      <c r="A773" s="16">
        <v>819</v>
      </c>
      <c r="B773" s="16">
        <f t="shared" si="93"/>
        <v>28</v>
      </c>
      <c r="C773" s="11" t="str">
        <f t="shared" si="94"/>
        <v>Autres pays d’Europe</v>
      </c>
      <c r="D773" s="2">
        <f t="shared" si="94"/>
        <v>1</v>
      </c>
      <c r="E773" s="16">
        <f t="shared" si="95"/>
        <v>25</v>
      </c>
      <c r="F773" s="16" t="str">
        <f t="shared" ref="F773:F836" si="97">LOOKUP($E773,$B$4:$B$34,C$4:C$34)</f>
        <v>Turquie</v>
      </c>
      <c r="G773" s="16">
        <f t="shared" ref="G773:G836" si="98">LOOKUP($E773,$B$4:$B$34,D$4:D$34)</f>
        <v>0</v>
      </c>
      <c r="H773" s="16">
        <f t="shared" ref="H773:H836" si="99">D773+G773</f>
        <v>1</v>
      </c>
      <c r="I773" s="16" t="str">
        <f t="shared" ref="I773:I836" si="100">C773&amp;F773</f>
        <v>Autres pays d’EuropeTurquie</v>
      </c>
      <c r="J773" s="109">
        <f t="shared" si="96"/>
        <v>7160</v>
      </c>
      <c r="K773" s="109">
        <f>IF($H773=2,$N773,Notice!$C$67)</f>
        <v>500</v>
      </c>
      <c r="L773" s="109">
        <f>IF($H773=2,0,Notice!$C$66)</f>
        <v>1000</v>
      </c>
      <c r="M773" s="110">
        <v>7160</v>
      </c>
      <c r="N773" s="110">
        <v>1000</v>
      </c>
    </row>
    <row r="774" spans="1:14">
      <c r="A774" s="16">
        <v>820</v>
      </c>
      <c r="B774" s="16">
        <f t="shared" si="93"/>
        <v>29</v>
      </c>
      <c r="C774" s="11" t="str">
        <f t="shared" si="94"/>
        <v>Amérique du Nord</v>
      </c>
      <c r="D774" s="2">
        <f t="shared" si="94"/>
        <v>0</v>
      </c>
      <c r="E774" s="16">
        <f t="shared" si="95"/>
        <v>25</v>
      </c>
      <c r="F774" s="16" t="str">
        <f t="shared" si="97"/>
        <v>Turquie</v>
      </c>
      <c r="G774" s="16">
        <f t="shared" si="98"/>
        <v>0</v>
      </c>
      <c r="H774" s="16">
        <f t="shared" si="99"/>
        <v>0</v>
      </c>
      <c r="I774" s="16" t="str">
        <f t="shared" si="100"/>
        <v>Amérique du NordTurquie</v>
      </c>
      <c r="J774" s="109">
        <f t="shared" si="96"/>
        <v>11825</v>
      </c>
      <c r="K774" s="109">
        <f>IF($H774=2,$N774,Notice!$C$67)</f>
        <v>500</v>
      </c>
      <c r="L774" s="109">
        <f>IF($H774=2,0,Notice!$C$66)</f>
        <v>1000</v>
      </c>
      <c r="M774" s="110">
        <v>11825</v>
      </c>
      <c r="N774" s="110">
        <v>4855.09814453125</v>
      </c>
    </row>
    <row r="775" spans="1:14">
      <c r="A775" s="16">
        <v>821</v>
      </c>
      <c r="B775" s="16">
        <f t="shared" si="93"/>
        <v>30</v>
      </c>
      <c r="C775" s="11" t="str">
        <f t="shared" si="94"/>
        <v>Amérique du Sud</v>
      </c>
      <c r="D775" s="2">
        <f t="shared" si="94"/>
        <v>0</v>
      </c>
      <c r="E775" s="16">
        <f t="shared" si="95"/>
        <v>25</v>
      </c>
      <c r="F775" s="16" t="str">
        <f t="shared" si="97"/>
        <v>Turquie</v>
      </c>
      <c r="G775" s="16">
        <f t="shared" si="98"/>
        <v>0</v>
      </c>
      <c r="H775" s="16">
        <f t="shared" si="99"/>
        <v>0</v>
      </c>
      <c r="I775" s="16" t="str">
        <f t="shared" si="100"/>
        <v>Amérique du SudTurquie</v>
      </c>
      <c r="J775" s="109">
        <f t="shared" si="96"/>
        <v>12045</v>
      </c>
      <c r="K775" s="109">
        <f>IF($H775=2,$N775,Notice!$C$67)</f>
        <v>500</v>
      </c>
      <c r="L775" s="109">
        <f>IF($H775=2,0,Notice!$C$66)</f>
        <v>1000</v>
      </c>
      <c r="M775" s="110">
        <v>12045</v>
      </c>
      <c r="N775" s="110">
        <v>4960.78466796875</v>
      </c>
    </row>
    <row r="776" spans="1:14">
      <c r="A776" s="16">
        <v>822</v>
      </c>
      <c r="B776" s="16">
        <f t="shared" si="93"/>
        <v>31</v>
      </c>
      <c r="C776" s="11" t="str">
        <f t="shared" si="94"/>
        <v>CC du Golfe</v>
      </c>
      <c r="D776" s="2">
        <f t="shared" si="94"/>
        <v>0</v>
      </c>
      <c r="E776" s="16">
        <f t="shared" si="95"/>
        <v>25</v>
      </c>
      <c r="F776" s="16" t="str">
        <f t="shared" si="97"/>
        <v>Turquie</v>
      </c>
      <c r="G776" s="16">
        <f t="shared" si="98"/>
        <v>0</v>
      </c>
      <c r="H776" s="16">
        <f t="shared" si="99"/>
        <v>0</v>
      </c>
      <c r="I776" s="16" t="str">
        <f t="shared" si="100"/>
        <v>CC du GolfeTurquie</v>
      </c>
      <c r="J776" s="109">
        <f t="shared" si="96"/>
        <v>2790</v>
      </c>
      <c r="K776" s="109">
        <f>IF($H776=2,$N776,Notice!$C$67)</f>
        <v>500</v>
      </c>
      <c r="L776" s="109">
        <f>IF($H776=2,0,Notice!$C$66)</f>
        <v>1000</v>
      </c>
      <c r="M776" s="110">
        <v>2790</v>
      </c>
      <c r="N776" s="110">
        <v>2032.499755859375</v>
      </c>
    </row>
    <row r="777" spans="1:14">
      <c r="A777" s="16">
        <v>823</v>
      </c>
      <c r="B777" s="16">
        <f t="shared" si="93"/>
        <v>32</v>
      </c>
      <c r="C777" s="11" t="str">
        <f t="shared" si="94"/>
        <v>Autre</v>
      </c>
      <c r="D777" s="2">
        <f t="shared" si="94"/>
        <v>0</v>
      </c>
      <c r="E777" s="16">
        <f t="shared" si="95"/>
        <v>25</v>
      </c>
      <c r="F777" s="16" t="str">
        <f t="shared" si="97"/>
        <v>Turquie</v>
      </c>
      <c r="G777" s="16">
        <f t="shared" si="98"/>
        <v>0</v>
      </c>
      <c r="H777" s="16">
        <f t="shared" si="99"/>
        <v>0</v>
      </c>
      <c r="I777" s="16" t="str">
        <f t="shared" si="100"/>
        <v>AutreTurquie</v>
      </c>
      <c r="J777" s="109">
        <f t="shared" si="96"/>
        <v>24000</v>
      </c>
      <c r="K777" s="109">
        <f>IF($H777=2,$N777,Notice!$C$67)</f>
        <v>500</v>
      </c>
      <c r="L777" s="109">
        <f>IF($H777=2,0,Notice!$C$66)</f>
        <v>1000</v>
      </c>
      <c r="M777" s="110">
        <v>24000</v>
      </c>
      <c r="N777" s="110">
        <v>1000</v>
      </c>
    </row>
    <row r="778" spans="1:14">
      <c r="A778" s="16">
        <v>824</v>
      </c>
      <c r="B778" s="16">
        <f t="shared" si="93"/>
        <v>33</v>
      </c>
      <c r="C778" s="11" t="str">
        <f t="shared" si="94"/>
        <v>Autres pays d’Amérique</v>
      </c>
      <c r="D778" s="2">
        <f t="shared" si="94"/>
        <v>0</v>
      </c>
      <c r="E778" s="16">
        <f t="shared" si="95"/>
        <v>25</v>
      </c>
      <c r="F778" s="16" t="str">
        <f t="shared" si="97"/>
        <v>Turquie</v>
      </c>
      <c r="G778" s="16">
        <f t="shared" si="98"/>
        <v>0</v>
      </c>
      <c r="H778" s="16">
        <f t="shared" si="99"/>
        <v>0</v>
      </c>
      <c r="I778" s="16" t="str">
        <f t="shared" si="100"/>
        <v>Autres pays d’AmériqueTurquie</v>
      </c>
      <c r="J778" s="109">
        <f t="shared" si="96"/>
        <v>10972</v>
      </c>
      <c r="K778" s="109">
        <f>IF($H778=2,$N778,Notice!$C$67)</f>
        <v>500</v>
      </c>
      <c r="L778" s="109">
        <f>IF($H778=2,0,Notice!$C$66)</f>
        <v>1000</v>
      </c>
      <c r="M778" s="110">
        <v>10972</v>
      </c>
      <c r="N778" s="110">
        <v>4960.78466796875</v>
      </c>
    </row>
    <row r="779" spans="1:14">
      <c r="A779" s="16">
        <v>825</v>
      </c>
      <c r="B779" s="16">
        <f t="shared" si="93"/>
        <v>1</v>
      </c>
      <c r="C779" s="11" t="str">
        <f t="shared" si="94"/>
        <v>Allemagne</v>
      </c>
      <c r="D779" s="2">
        <f t="shared" si="94"/>
        <v>1</v>
      </c>
      <c r="E779" s="16">
        <f t="shared" si="95"/>
        <v>26</v>
      </c>
      <c r="F779" s="16" t="str">
        <f t="shared" si="97"/>
        <v>Vietnam</v>
      </c>
      <c r="G779" s="16">
        <f t="shared" si="98"/>
        <v>0</v>
      </c>
      <c r="H779" s="16">
        <f t="shared" si="99"/>
        <v>1</v>
      </c>
      <c r="I779" s="16" t="str">
        <f t="shared" si="100"/>
        <v>AllemagneVietnam</v>
      </c>
      <c r="J779" s="109">
        <f t="shared" si="96"/>
        <v>17590</v>
      </c>
      <c r="K779" s="109">
        <f>IF($H779=2,$N779,Notice!$C$67)</f>
        <v>500</v>
      </c>
      <c r="L779" s="109">
        <f>IF($H779=2,0,Notice!$C$66)</f>
        <v>1000</v>
      </c>
      <c r="M779" s="110">
        <v>17590</v>
      </c>
      <c r="N779" s="110">
        <v>1000</v>
      </c>
    </row>
    <row r="780" spans="1:14">
      <c r="A780" s="16">
        <v>826</v>
      </c>
      <c r="B780" s="16">
        <f t="shared" si="93"/>
        <v>2</v>
      </c>
      <c r="C780" s="11" t="str">
        <f t="shared" si="94"/>
        <v>Autriche</v>
      </c>
      <c r="D780" s="2">
        <f t="shared" si="94"/>
        <v>1</v>
      </c>
      <c r="E780" s="16">
        <f t="shared" si="95"/>
        <v>26</v>
      </c>
      <c r="F780" s="16" t="str">
        <f t="shared" si="97"/>
        <v>Vietnam</v>
      </c>
      <c r="G780" s="16">
        <f t="shared" si="98"/>
        <v>0</v>
      </c>
      <c r="H780" s="16">
        <f t="shared" si="99"/>
        <v>1</v>
      </c>
      <c r="I780" s="16" t="str">
        <f t="shared" si="100"/>
        <v>AutricheVietnam</v>
      </c>
      <c r="J780" s="109">
        <f t="shared" si="96"/>
        <v>12230</v>
      </c>
      <c r="K780" s="109">
        <f>IF($H780=2,$N780,Notice!$C$67)</f>
        <v>500</v>
      </c>
      <c r="L780" s="109">
        <f>IF($H780=2,0,Notice!$C$66)</f>
        <v>1000</v>
      </c>
      <c r="M780" s="110">
        <v>12230</v>
      </c>
      <c r="N780" s="110">
        <v>1000</v>
      </c>
    </row>
    <row r="781" spans="1:14">
      <c r="A781" s="16">
        <v>827</v>
      </c>
      <c r="B781" s="16">
        <f t="shared" si="93"/>
        <v>3</v>
      </c>
      <c r="C781" s="11" t="str">
        <f t="shared" si="94"/>
        <v>Belgique</v>
      </c>
      <c r="D781" s="2">
        <f t="shared" si="94"/>
        <v>1</v>
      </c>
      <c r="E781" s="16">
        <f t="shared" si="95"/>
        <v>26</v>
      </c>
      <c r="F781" s="16" t="str">
        <f t="shared" si="97"/>
        <v>Vietnam</v>
      </c>
      <c r="G781" s="16">
        <f t="shared" si="98"/>
        <v>0</v>
      </c>
      <c r="H781" s="16">
        <f t="shared" si="99"/>
        <v>1</v>
      </c>
      <c r="I781" s="16" t="str">
        <f t="shared" si="100"/>
        <v>BelgiqueVietnam</v>
      </c>
      <c r="J781" s="109">
        <f t="shared" si="96"/>
        <v>17135</v>
      </c>
      <c r="K781" s="109">
        <f>IF($H781=2,$N781,Notice!$C$67)</f>
        <v>500</v>
      </c>
      <c r="L781" s="109">
        <f>IF($H781=2,0,Notice!$C$66)</f>
        <v>1000</v>
      </c>
      <c r="M781" s="110">
        <v>17135</v>
      </c>
      <c r="N781" s="110">
        <v>1000</v>
      </c>
    </row>
    <row r="782" spans="1:14">
      <c r="A782" s="16">
        <v>828</v>
      </c>
      <c r="B782" s="16">
        <f t="shared" si="93"/>
        <v>4</v>
      </c>
      <c r="C782" s="11" t="str">
        <f t="shared" si="94"/>
        <v>Brésil</v>
      </c>
      <c r="D782" s="2">
        <f t="shared" si="94"/>
        <v>0</v>
      </c>
      <c r="E782" s="16">
        <f t="shared" si="95"/>
        <v>26</v>
      </c>
      <c r="F782" s="16" t="str">
        <f t="shared" si="97"/>
        <v>Vietnam</v>
      </c>
      <c r="G782" s="16">
        <f t="shared" si="98"/>
        <v>0</v>
      </c>
      <c r="H782" s="16">
        <f t="shared" si="99"/>
        <v>0</v>
      </c>
      <c r="I782" s="16" t="str">
        <f t="shared" si="100"/>
        <v>BrésilVietnam</v>
      </c>
      <c r="J782" s="109">
        <f t="shared" si="96"/>
        <v>18630</v>
      </c>
      <c r="K782" s="109">
        <f>IF($H782=2,$N782,Notice!$C$67)</f>
        <v>500</v>
      </c>
      <c r="L782" s="109">
        <f>IF($H782=2,0,Notice!$C$66)</f>
        <v>1000</v>
      </c>
      <c r="M782" s="110">
        <v>18630</v>
      </c>
      <c r="N782" s="110">
        <v>14227.0498046875</v>
      </c>
    </row>
    <row r="783" spans="1:14">
      <c r="A783" s="16">
        <v>829</v>
      </c>
      <c r="B783" s="16">
        <f t="shared" si="93"/>
        <v>5</v>
      </c>
      <c r="C783" s="11" t="str">
        <f t="shared" si="94"/>
        <v>Chine</v>
      </c>
      <c r="D783" s="2">
        <f t="shared" si="94"/>
        <v>0</v>
      </c>
      <c r="E783" s="16">
        <f t="shared" si="95"/>
        <v>26</v>
      </c>
      <c r="F783" s="16" t="str">
        <f t="shared" si="97"/>
        <v>Vietnam</v>
      </c>
      <c r="G783" s="16">
        <f t="shared" si="98"/>
        <v>0</v>
      </c>
      <c r="H783" s="16">
        <f t="shared" si="99"/>
        <v>0</v>
      </c>
      <c r="I783" s="16" t="str">
        <f t="shared" si="100"/>
        <v>ChineVietnam</v>
      </c>
      <c r="J783" s="109">
        <f t="shared" si="96"/>
        <v>2840</v>
      </c>
      <c r="K783" s="109">
        <f>IF($H783=2,$N783,Notice!$C$67)</f>
        <v>500</v>
      </c>
      <c r="L783" s="109">
        <f>IF($H783=2,0,Notice!$C$66)</f>
        <v>1000</v>
      </c>
      <c r="M783" s="110">
        <v>2840</v>
      </c>
      <c r="N783" s="110">
        <v>2790.82470703125</v>
      </c>
    </row>
    <row r="784" spans="1:14">
      <c r="A784" s="16">
        <v>830</v>
      </c>
      <c r="B784" s="16">
        <f t="shared" si="93"/>
        <v>6</v>
      </c>
      <c r="C784" s="11" t="str">
        <f t="shared" si="94"/>
        <v>Corée du Sud</v>
      </c>
      <c r="D784" s="2">
        <f t="shared" si="94"/>
        <v>0</v>
      </c>
      <c r="E784" s="16">
        <f t="shared" si="95"/>
        <v>26</v>
      </c>
      <c r="F784" s="16" t="str">
        <f t="shared" si="97"/>
        <v>Vietnam</v>
      </c>
      <c r="G784" s="16">
        <f t="shared" si="98"/>
        <v>0</v>
      </c>
      <c r="H784" s="16">
        <f t="shared" si="99"/>
        <v>0</v>
      </c>
      <c r="I784" s="16" t="str">
        <f t="shared" si="100"/>
        <v>Corée du SudVietnam</v>
      </c>
      <c r="J784" s="109">
        <f t="shared" si="96"/>
        <v>3427</v>
      </c>
      <c r="K784" s="109">
        <f>IF($H784=2,$N784,Notice!$C$67)</f>
        <v>500</v>
      </c>
      <c r="L784" s="109">
        <f>IF($H784=2,0,Notice!$C$66)</f>
        <v>1000</v>
      </c>
      <c r="M784" s="110">
        <v>3427</v>
      </c>
      <c r="N784" s="110">
        <v>4179.380859375</v>
      </c>
    </row>
    <row r="785" spans="1:14">
      <c r="A785" s="16">
        <v>831</v>
      </c>
      <c r="B785" s="16">
        <f t="shared" si="93"/>
        <v>7</v>
      </c>
      <c r="C785" s="11" t="str">
        <f t="shared" si="94"/>
        <v>Espagne</v>
      </c>
      <c r="D785" s="2">
        <f t="shared" si="94"/>
        <v>1</v>
      </c>
      <c r="E785" s="16">
        <f t="shared" si="95"/>
        <v>26</v>
      </c>
      <c r="F785" s="16" t="str">
        <f t="shared" si="97"/>
        <v>Vietnam</v>
      </c>
      <c r="G785" s="16">
        <f t="shared" si="98"/>
        <v>0</v>
      </c>
      <c r="H785" s="16">
        <f t="shared" si="99"/>
        <v>1</v>
      </c>
      <c r="I785" s="16" t="str">
        <f t="shared" si="100"/>
        <v>EspagneVietnam</v>
      </c>
      <c r="J785" s="109">
        <f t="shared" si="96"/>
        <v>13890</v>
      </c>
      <c r="K785" s="109">
        <f>IF($H785=2,$N785,Notice!$C$67)</f>
        <v>500</v>
      </c>
      <c r="L785" s="109">
        <f>IF($H785=2,0,Notice!$C$66)</f>
        <v>1000</v>
      </c>
      <c r="M785" s="110">
        <v>13890</v>
      </c>
      <c r="N785" s="110">
        <v>1000</v>
      </c>
    </row>
    <row r="786" spans="1:14">
      <c r="A786" s="16">
        <v>832</v>
      </c>
      <c r="B786" s="16">
        <f t="shared" si="93"/>
        <v>8</v>
      </c>
      <c r="C786" s="11" t="str">
        <f t="shared" si="94"/>
        <v>États-Unis</v>
      </c>
      <c r="D786" s="2">
        <f t="shared" si="94"/>
        <v>0</v>
      </c>
      <c r="E786" s="16">
        <f t="shared" si="95"/>
        <v>26</v>
      </c>
      <c r="F786" s="16" t="str">
        <f t="shared" si="97"/>
        <v>Vietnam</v>
      </c>
      <c r="G786" s="16">
        <f t="shared" si="98"/>
        <v>0</v>
      </c>
      <c r="H786" s="16">
        <f t="shared" si="99"/>
        <v>0</v>
      </c>
      <c r="I786" s="16" t="str">
        <f t="shared" si="100"/>
        <v>États-UnisVietnam</v>
      </c>
      <c r="J786" s="109">
        <f t="shared" si="96"/>
        <v>12907</v>
      </c>
      <c r="K786" s="109">
        <f>IF($H786=2,$N786,Notice!$C$67)</f>
        <v>500</v>
      </c>
      <c r="L786" s="109">
        <f>IF($H786=2,0,Notice!$C$66)</f>
        <v>1000</v>
      </c>
      <c r="M786" s="110">
        <v>12907</v>
      </c>
      <c r="N786" s="110">
        <v>14059.2734375</v>
      </c>
    </row>
    <row r="787" spans="1:14">
      <c r="A787" s="16">
        <v>833</v>
      </c>
      <c r="B787" s="16">
        <f t="shared" si="93"/>
        <v>9</v>
      </c>
      <c r="C787" s="11" t="str">
        <f t="shared" si="94"/>
        <v>Finlande</v>
      </c>
      <c r="D787" s="2">
        <f t="shared" si="94"/>
        <v>1</v>
      </c>
      <c r="E787" s="16">
        <f t="shared" si="95"/>
        <v>26</v>
      </c>
      <c r="F787" s="16" t="str">
        <f t="shared" si="97"/>
        <v>Vietnam</v>
      </c>
      <c r="G787" s="16">
        <f t="shared" si="98"/>
        <v>0</v>
      </c>
      <c r="H787" s="16">
        <f t="shared" si="99"/>
        <v>1</v>
      </c>
      <c r="I787" s="16" t="str">
        <f t="shared" si="100"/>
        <v>FinlandeVietnam</v>
      </c>
      <c r="J787" s="109">
        <f t="shared" si="96"/>
        <v>19122</v>
      </c>
      <c r="K787" s="109">
        <f>IF($H787=2,$N787,Notice!$C$67)</f>
        <v>500</v>
      </c>
      <c r="L787" s="109">
        <f>IF($H787=2,0,Notice!$C$66)</f>
        <v>1000</v>
      </c>
      <c r="M787" s="110">
        <v>19122</v>
      </c>
      <c r="N787" s="110">
        <v>1000</v>
      </c>
    </row>
    <row r="788" spans="1:14">
      <c r="A788" s="16">
        <v>834</v>
      </c>
      <c r="B788" s="16">
        <f t="shared" si="93"/>
        <v>11</v>
      </c>
      <c r="C788" s="11" t="str">
        <f t="shared" si="94"/>
        <v>France</v>
      </c>
      <c r="D788" s="2">
        <f t="shared" si="94"/>
        <v>1</v>
      </c>
      <c r="E788" s="16">
        <f t="shared" si="95"/>
        <v>26</v>
      </c>
      <c r="F788" s="16" t="str">
        <f t="shared" si="97"/>
        <v>Vietnam</v>
      </c>
      <c r="G788" s="16">
        <f t="shared" si="98"/>
        <v>0</v>
      </c>
      <c r="H788" s="16">
        <f t="shared" si="99"/>
        <v>1</v>
      </c>
      <c r="I788" s="16" t="str">
        <f t="shared" si="100"/>
        <v>FranceVietnam</v>
      </c>
      <c r="J788" s="109">
        <f t="shared" si="96"/>
        <v>12350</v>
      </c>
      <c r="K788" s="109">
        <f>IF($H788=2,$N788,Notice!$C$67)</f>
        <v>500</v>
      </c>
      <c r="L788" s="109">
        <f>IF($H788=2,0,Notice!$C$66)</f>
        <v>1000</v>
      </c>
      <c r="M788" s="110">
        <v>12350</v>
      </c>
      <c r="N788" s="110">
        <v>1000</v>
      </c>
    </row>
    <row r="789" spans="1:14">
      <c r="A789" s="16">
        <v>835</v>
      </c>
      <c r="B789" s="16">
        <f t="shared" si="93"/>
        <v>12</v>
      </c>
      <c r="C789" s="11" t="str">
        <f t="shared" si="94"/>
        <v>Hongrie</v>
      </c>
      <c r="D789" s="2">
        <f t="shared" si="94"/>
        <v>1</v>
      </c>
      <c r="E789" s="16">
        <f t="shared" si="95"/>
        <v>26</v>
      </c>
      <c r="F789" s="16" t="str">
        <f t="shared" si="97"/>
        <v>Vietnam</v>
      </c>
      <c r="G789" s="16">
        <f t="shared" si="98"/>
        <v>0</v>
      </c>
      <c r="H789" s="16">
        <f t="shared" si="99"/>
        <v>1</v>
      </c>
      <c r="I789" s="16" t="str">
        <f t="shared" si="100"/>
        <v>HongrieVietnam</v>
      </c>
      <c r="J789" s="109">
        <f t="shared" si="96"/>
        <v>12230</v>
      </c>
      <c r="K789" s="109">
        <f>IF($H789=2,$N789,Notice!$C$67)</f>
        <v>500</v>
      </c>
      <c r="L789" s="109">
        <f>IF($H789=2,0,Notice!$C$66)</f>
        <v>1000</v>
      </c>
      <c r="M789" s="110">
        <v>12230</v>
      </c>
      <c r="N789" s="110">
        <v>1000</v>
      </c>
    </row>
    <row r="790" spans="1:14">
      <c r="A790" s="16">
        <v>836</v>
      </c>
      <c r="B790" s="16">
        <f t="shared" si="93"/>
        <v>13</v>
      </c>
      <c r="C790" s="11" t="str">
        <f t="shared" si="94"/>
        <v>Inde</v>
      </c>
      <c r="D790" s="2">
        <f t="shared" si="94"/>
        <v>0</v>
      </c>
      <c r="E790" s="16">
        <f t="shared" si="95"/>
        <v>26</v>
      </c>
      <c r="F790" s="16" t="str">
        <f t="shared" si="97"/>
        <v>Vietnam</v>
      </c>
      <c r="G790" s="16">
        <f t="shared" si="98"/>
        <v>0</v>
      </c>
      <c r="H790" s="16">
        <f t="shared" si="99"/>
        <v>0</v>
      </c>
      <c r="I790" s="16" t="str">
        <f t="shared" si="100"/>
        <v>IndeVietnam</v>
      </c>
      <c r="J790" s="109">
        <f t="shared" si="96"/>
        <v>5763</v>
      </c>
      <c r="K790" s="109">
        <f>IF($H790=2,$N790,Notice!$C$67)</f>
        <v>500</v>
      </c>
      <c r="L790" s="109">
        <f>IF($H790=2,0,Notice!$C$66)</f>
        <v>1000</v>
      </c>
      <c r="M790" s="110">
        <v>5763</v>
      </c>
      <c r="N790" s="110">
        <v>4882.39404296875</v>
      </c>
    </row>
    <row r="791" spans="1:14">
      <c r="A791" s="16">
        <v>837</v>
      </c>
      <c r="B791" s="16">
        <f t="shared" si="93"/>
        <v>14</v>
      </c>
      <c r="C791" s="11" t="str">
        <f t="shared" si="94"/>
        <v>Indonésie</v>
      </c>
      <c r="D791" s="2">
        <f t="shared" si="94"/>
        <v>0</v>
      </c>
      <c r="E791" s="16">
        <f t="shared" si="95"/>
        <v>26</v>
      </c>
      <c r="F791" s="16" t="str">
        <f t="shared" si="97"/>
        <v>Vietnam</v>
      </c>
      <c r="G791" s="16">
        <f t="shared" si="98"/>
        <v>0</v>
      </c>
      <c r="H791" s="16">
        <f t="shared" si="99"/>
        <v>0</v>
      </c>
      <c r="I791" s="16" t="str">
        <f t="shared" si="100"/>
        <v>IndonésieVietnam</v>
      </c>
      <c r="J791" s="109">
        <f t="shared" si="96"/>
        <v>2081</v>
      </c>
      <c r="K791" s="109">
        <f>IF($H791=2,$N791,Notice!$C$67)</f>
        <v>500</v>
      </c>
      <c r="L791" s="109">
        <f>IF($H791=2,0,Notice!$C$66)</f>
        <v>1000</v>
      </c>
      <c r="M791" s="110">
        <v>2081</v>
      </c>
      <c r="N791" s="110">
        <v>1000</v>
      </c>
    </row>
    <row r="792" spans="1:14">
      <c r="A792" s="16">
        <v>838</v>
      </c>
      <c r="B792" s="16">
        <f t="shared" si="93"/>
        <v>15</v>
      </c>
      <c r="C792" s="11" t="str">
        <f t="shared" si="94"/>
        <v>Italie</v>
      </c>
      <c r="D792" s="2">
        <f t="shared" si="94"/>
        <v>1</v>
      </c>
      <c r="E792" s="16">
        <f t="shared" si="95"/>
        <v>26</v>
      </c>
      <c r="F792" s="16" t="str">
        <f t="shared" si="97"/>
        <v>Vietnam</v>
      </c>
      <c r="G792" s="16">
        <f t="shared" si="98"/>
        <v>0</v>
      </c>
      <c r="H792" s="16">
        <f t="shared" si="99"/>
        <v>1</v>
      </c>
      <c r="I792" s="16" t="str">
        <f t="shared" si="100"/>
        <v>ItalieVietnam</v>
      </c>
      <c r="J792" s="109">
        <f t="shared" si="96"/>
        <v>12026</v>
      </c>
      <c r="K792" s="109">
        <f>IF($H792=2,$N792,Notice!$C$67)</f>
        <v>500</v>
      </c>
      <c r="L792" s="109">
        <f>IF($H792=2,0,Notice!$C$66)</f>
        <v>1000</v>
      </c>
      <c r="M792" s="110">
        <v>12026</v>
      </c>
      <c r="N792" s="110">
        <v>1000</v>
      </c>
    </row>
    <row r="793" spans="1:14">
      <c r="A793" s="16">
        <v>839</v>
      </c>
      <c r="B793" s="16">
        <f t="shared" si="93"/>
        <v>16</v>
      </c>
      <c r="C793" s="11" t="str">
        <f t="shared" si="94"/>
        <v>Japon</v>
      </c>
      <c r="D793" s="2">
        <f t="shared" si="94"/>
        <v>0</v>
      </c>
      <c r="E793" s="16">
        <f t="shared" si="95"/>
        <v>26</v>
      </c>
      <c r="F793" s="16" t="str">
        <f t="shared" si="97"/>
        <v>Vietnam</v>
      </c>
      <c r="G793" s="16">
        <f t="shared" si="98"/>
        <v>0</v>
      </c>
      <c r="H793" s="16">
        <f t="shared" si="99"/>
        <v>0</v>
      </c>
      <c r="I793" s="16" t="str">
        <f t="shared" si="100"/>
        <v>JaponVietnam</v>
      </c>
      <c r="J793" s="109">
        <f t="shared" si="96"/>
        <v>3748</v>
      </c>
      <c r="K793" s="109">
        <f>IF($H793=2,$N793,Notice!$C$67)</f>
        <v>500</v>
      </c>
      <c r="L793" s="109">
        <f>IF($H793=2,0,Notice!$C$66)</f>
        <v>1000</v>
      </c>
      <c r="M793" s="110">
        <v>3748</v>
      </c>
      <c r="N793" s="110">
        <v>4446.22998046875</v>
      </c>
    </row>
    <row r="794" spans="1:14">
      <c r="A794" s="16">
        <v>840</v>
      </c>
      <c r="B794" s="16">
        <f t="shared" si="93"/>
        <v>17</v>
      </c>
      <c r="C794" s="11" t="str">
        <f t="shared" si="94"/>
        <v>Maroc</v>
      </c>
      <c r="D794" s="2">
        <f t="shared" si="94"/>
        <v>0</v>
      </c>
      <c r="E794" s="16">
        <f t="shared" si="95"/>
        <v>26</v>
      </c>
      <c r="F794" s="16" t="str">
        <f t="shared" si="97"/>
        <v>Vietnam</v>
      </c>
      <c r="G794" s="16">
        <f t="shared" si="98"/>
        <v>0</v>
      </c>
      <c r="H794" s="16">
        <f t="shared" si="99"/>
        <v>0</v>
      </c>
      <c r="I794" s="16" t="str">
        <f t="shared" si="100"/>
        <v>MarocVietnam</v>
      </c>
      <c r="J794" s="109">
        <f t="shared" si="96"/>
        <v>13970</v>
      </c>
      <c r="K794" s="109">
        <f>IF($H794=2,$N794,Notice!$C$67)</f>
        <v>500</v>
      </c>
      <c r="L794" s="109">
        <f>IF($H794=2,0,Notice!$C$66)</f>
        <v>1000</v>
      </c>
      <c r="M794" s="110">
        <v>13970</v>
      </c>
      <c r="N794" s="110">
        <v>14145.3564453125</v>
      </c>
    </row>
    <row r="795" spans="1:14">
      <c r="A795" s="16">
        <v>841</v>
      </c>
      <c r="B795" s="16">
        <f t="shared" si="93"/>
        <v>18</v>
      </c>
      <c r="C795" s="11" t="str">
        <f t="shared" si="94"/>
        <v>Mexique</v>
      </c>
      <c r="D795" s="2">
        <f t="shared" si="94"/>
        <v>0</v>
      </c>
      <c r="E795" s="16">
        <f t="shared" si="95"/>
        <v>26</v>
      </c>
      <c r="F795" s="16" t="str">
        <f t="shared" si="97"/>
        <v>Vietnam</v>
      </c>
      <c r="G795" s="16">
        <f t="shared" si="98"/>
        <v>0</v>
      </c>
      <c r="H795" s="16">
        <f t="shared" si="99"/>
        <v>0</v>
      </c>
      <c r="I795" s="16" t="str">
        <f t="shared" si="100"/>
        <v>MexiqueVietnam</v>
      </c>
      <c r="J795" s="109">
        <f t="shared" si="96"/>
        <v>15123</v>
      </c>
      <c r="K795" s="109">
        <f>IF($H795=2,$N795,Notice!$C$67)</f>
        <v>500</v>
      </c>
      <c r="L795" s="109">
        <f>IF($H795=2,0,Notice!$C$66)</f>
        <v>1000</v>
      </c>
      <c r="M795" s="110">
        <v>15123</v>
      </c>
      <c r="N795" s="110">
        <v>14054.3564453125</v>
      </c>
    </row>
    <row r="796" spans="1:14">
      <c r="A796" s="16">
        <v>842</v>
      </c>
      <c r="B796" s="16">
        <f t="shared" si="93"/>
        <v>19</v>
      </c>
      <c r="C796" s="11" t="str">
        <f t="shared" si="94"/>
        <v>Pologne</v>
      </c>
      <c r="D796" s="2">
        <f t="shared" si="94"/>
        <v>1</v>
      </c>
      <c r="E796" s="16">
        <f t="shared" si="95"/>
        <v>26</v>
      </c>
      <c r="F796" s="16" t="str">
        <f t="shared" si="97"/>
        <v>Vietnam</v>
      </c>
      <c r="G796" s="16">
        <f t="shared" si="98"/>
        <v>0</v>
      </c>
      <c r="H796" s="16">
        <f t="shared" si="99"/>
        <v>1</v>
      </c>
      <c r="I796" s="16" t="str">
        <f t="shared" si="100"/>
        <v>PologneVietnam</v>
      </c>
      <c r="J796" s="109">
        <f t="shared" si="96"/>
        <v>18592</v>
      </c>
      <c r="K796" s="109">
        <f>IF($H796=2,$N796,Notice!$C$67)</f>
        <v>500</v>
      </c>
      <c r="L796" s="109">
        <f>IF($H796=2,0,Notice!$C$66)</f>
        <v>1000</v>
      </c>
      <c r="M796" s="110">
        <v>18592</v>
      </c>
      <c r="N796" s="110">
        <v>1000</v>
      </c>
    </row>
    <row r="797" spans="1:14">
      <c r="A797" s="16">
        <v>844</v>
      </c>
      <c r="B797" s="16">
        <f t="shared" si="93"/>
        <v>20</v>
      </c>
      <c r="C797" s="11" t="str">
        <f t="shared" si="94"/>
        <v>Portugal</v>
      </c>
      <c r="D797" s="2">
        <f t="shared" si="94"/>
        <v>1</v>
      </c>
      <c r="E797" s="16">
        <f t="shared" si="95"/>
        <v>26</v>
      </c>
      <c r="F797" s="16" t="str">
        <f t="shared" si="97"/>
        <v>Vietnam</v>
      </c>
      <c r="G797" s="16">
        <f t="shared" si="98"/>
        <v>0</v>
      </c>
      <c r="H797" s="16">
        <f t="shared" si="99"/>
        <v>1</v>
      </c>
      <c r="I797" s="16" t="str">
        <f t="shared" si="100"/>
        <v>PortugalVietnam</v>
      </c>
      <c r="J797" s="109">
        <f t="shared" si="96"/>
        <v>14432</v>
      </c>
      <c r="K797" s="109">
        <f>IF($H797=2,$N797,Notice!$C$67)</f>
        <v>500</v>
      </c>
      <c r="L797" s="109">
        <f>IF($H797=2,0,Notice!$C$66)</f>
        <v>1000</v>
      </c>
      <c r="M797" s="110">
        <v>14432</v>
      </c>
      <c r="N797" s="110">
        <v>1000</v>
      </c>
    </row>
    <row r="798" spans="1:14">
      <c r="A798" s="16">
        <v>845</v>
      </c>
      <c r="B798" s="16">
        <f t="shared" si="93"/>
        <v>21</v>
      </c>
      <c r="C798" s="11" t="str">
        <f t="shared" si="94"/>
        <v>République tchèque</v>
      </c>
      <c r="D798" s="2">
        <f t="shared" si="94"/>
        <v>1</v>
      </c>
      <c r="E798" s="16">
        <f t="shared" si="95"/>
        <v>26</v>
      </c>
      <c r="F798" s="16" t="str">
        <f t="shared" si="97"/>
        <v>Vietnam</v>
      </c>
      <c r="G798" s="16">
        <f t="shared" si="98"/>
        <v>0</v>
      </c>
      <c r="H798" s="16">
        <f t="shared" si="99"/>
        <v>1</v>
      </c>
      <c r="I798" s="16" t="str">
        <f t="shared" si="100"/>
        <v>République tchèqueVietnam</v>
      </c>
      <c r="J798" s="109">
        <f t="shared" si="96"/>
        <v>17590</v>
      </c>
      <c r="K798" s="109">
        <f>IF($H798=2,$N798,Notice!$C$67)</f>
        <v>500</v>
      </c>
      <c r="L798" s="109">
        <f>IF($H798=2,0,Notice!$C$66)</f>
        <v>1000</v>
      </c>
      <c r="M798" s="110">
        <v>17590</v>
      </c>
      <c r="N798" s="110">
        <v>1000</v>
      </c>
    </row>
    <row r="799" spans="1:14">
      <c r="A799" s="16">
        <v>846</v>
      </c>
      <c r="B799" s="16">
        <f t="shared" si="93"/>
        <v>22</v>
      </c>
      <c r="C799" s="11" t="str">
        <f t="shared" si="94"/>
        <v>Royaume-Uni</v>
      </c>
      <c r="D799" s="2">
        <f t="shared" si="94"/>
        <v>1</v>
      </c>
      <c r="E799" s="16">
        <f t="shared" si="95"/>
        <v>26</v>
      </c>
      <c r="F799" s="16" t="str">
        <f t="shared" si="97"/>
        <v>Vietnam</v>
      </c>
      <c r="G799" s="16">
        <f t="shared" si="98"/>
        <v>0</v>
      </c>
      <c r="H799" s="16">
        <f t="shared" si="99"/>
        <v>1</v>
      </c>
      <c r="I799" s="16" t="str">
        <f t="shared" si="100"/>
        <v>Royaume-UniVietnam</v>
      </c>
      <c r="J799" s="109">
        <f t="shared" si="96"/>
        <v>16662</v>
      </c>
      <c r="K799" s="109">
        <f>IF($H799=2,$N799,Notice!$C$67)</f>
        <v>500</v>
      </c>
      <c r="L799" s="109">
        <f>IF($H799=2,0,Notice!$C$66)</f>
        <v>1000</v>
      </c>
      <c r="M799" s="110">
        <v>16662</v>
      </c>
      <c r="N799" s="110">
        <v>1000</v>
      </c>
    </row>
    <row r="800" spans="1:14">
      <c r="A800" s="16">
        <v>847</v>
      </c>
      <c r="B800" s="16">
        <f t="shared" si="93"/>
        <v>23</v>
      </c>
      <c r="C800" s="11" t="str">
        <f t="shared" si="94"/>
        <v>Slovaquie</v>
      </c>
      <c r="D800" s="2">
        <f t="shared" si="94"/>
        <v>1</v>
      </c>
      <c r="E800" s="16">
        <f t="shared" si="95"/>
        <v>26</v>
      </c>
      <c r="F800" s="16" t="str">
        <f t="shared" si="97"/>
        <v>Vietnam</v>
      </c>
      <c r="G800" s="16">
        <f t="shared" si="98"/>
        <v>0</v>
      </c>
      <c r="H800" s="16">
        <f t="shared" si="99"/>
        <v>1</v>
      </c>
      <c r="I800" s="16" t="str">
        <f t="shared" si="100"/>
        <v>SlovaquieVietnam</v>
      </c>
      <c r="J800" s="109">
        <f t="shared" si="96"/>
        <v>12230</v>
      </c>
      <c r="K800" s="109">
        <f>IF($H800=2,$N800,Notice!$C$67)</f>
        <v>500</v>
      </c>
      <c r="L800" s="109">
        <f>IF($H800=2,0,Notice!$C$66)</f>
        <v>1000</v>
      </c>
      <c r="M800" s="110">
        <v>12230</v>
      </c>
      <c r="N800" s="110">
        <v>1000</v>
      </c>
    </row>
    <row r="801" spans="1:14">
      <c r="A801" s="16">
        <v>848</v>
      </c>
      <c r="B801" s="16">
        <f t="shared" si="93"/>
        <v>24</v>
      </c>
      <c r="C801" s="11" t="str">
        <f t="shared" si="94"/>
        <v>Slovénie</v>
      </c>
      <c r="D801" s="2">
        <f t="shared" si="94"/>
        <v>1</v>
      </c>
      <c r="E801" s="16">
        <f t="shared" si="95"/>
        <v>26</v>
      </c>
      <c r="F801" s="16" t="str">
        <f t="shared" si="97"/>
        <v>Vietnam</v>
      </c>
      <c r="G801" s="16">
        <f t="shared" si="98"/>
        <v>0</v>
      </c>
      <c r="H801" s="16">
        <f t="shared" si="99"/>
        <v>1</v>
      </c>
      <c r="I801" s="16" t="str">
        <f t="shared" si="100"/>
        <v>SlovénieVietnam</v>
      </c>
      <c r="J801" s="109">
        <f t="shared" si="96"/>
        <v>12230</v>
      </c>
      <c r="K801" s="109">
        <f>IF($H801=2,$N801,Notice!$C$67)</f>
        <v>500</v>
      </c>
      <c r="L801" s="109">
        <f>IF($H801=2,0,Notice!$C$66)</f>
        <v>1000</v>
      </c>
      <c r="M801" s="110">
        <v>12230</v>
      </c>
      <c r="N801" s="110">
        <v>1000</v>
      </c>
    </row>
    <row r="802" spans="1:14">
      <c r="A802" s="16">
        <v>849</v>
      </c>
      <c r="B802" s="16">
        <f t="shared" si="93"/>
        <v>25</v>
      </c>
      <c r="C802" s="11" t="str">
        <f t="shared" si="94"/>
        <v>Turquie</v>
      </c>
      <c r="D802" s="2">
        <f t="shared" si="94"/>
        <v>0</v>
      </c>
      <c r="E802" s="16">
        <f t="shared" si="95"/>
        <v>26</v>
      </c>
      <c r="F802" s="16" t="str">
        <f t="shared" si="97"/>
        <v>Vietnam</v>
      </c>
      <c r="G802" s="16">
        <f t="shared" si="98"/>
        <v>0</v>
      </c>
      <c r="H802" s="16">
        <f t="shared" si="99"/>
        <v>0</v>
      </c>
      <c r="I802" s="16" t="str">
        <f t="shared" si="100"/>
        <v>TurquieVietnam</v>
      </c>
      <c r="J802" s="109">
        <f t="shared" si="96"/>
        <v>11775</v>
      </c>
      <c r="K802" s="109">
        <f>IF($H802=2,$N802,Notice!$C$67)</f>
        <v>500</v>
      </c>
      <c r="L802" s="109">
        <f>IF($H802=2,0,Notice!$C$66)</f>
        <v>1000</v>
      </c>
      <c r="M802" s="110">
        <v>11775</v>
      </c>
      <c r="N802" s="110">
        <v>10252.3271484375</v>
      </c>
    </row>
    <row r="803" spans="1:14">
      <c r="A803" s="16">
        <v>850</v>
      </c>
      <c r="B803" s="16">
        <f t="shared" si="93"/>
        <v>26</v>
      </c>
      <c r="C803" s="11" t="str">
        <f t="shared" si="94"/>
        <v>Vietnam</v>
      </c>
      <c r="D803" s="2">
        <f t="shared" si="94"/>
        <v>0</v>
      </c>
      <c r="E803" s="16">
        <f t="shared" si="95"/>
        <v>26</v>
      </c>
      <c r="F803" s="16" t="str">
        <f t="shared" si="97"/>
        <v>Vietnam</v>
      </c>
      <c r="G803" s="16">
        <f t="shared" si="98"/>
        <v>0</v>
      </c>
      <c r="H803" s="16">
        <f t="shared" si="99"/>
        <v>0</v>
      </c>
      <c r="I803" s="16" t="str">
        <f t="shared" si="100"/>
        <v>VietnamVietnam</v>
      </c>
      <c r="J803" s="109">
        <f t="shared" si="96"/>
        <v>0</v>
      </c>
      <c r="K803" s="109">
        <f>IF($H803=2,$N803,Notice!$C$67)</f>
        <v>500</v>
      </c>
      <c r="L803" s="109">
        <f>IF($H803=2,0,Notice!$C$66)</f>
        <v>1000</v>
      </c>
      <c r="M803" s="110">
        <v>0</v>
      </c>
      <c r="N803" s="110">
        <v>0</v>
      </c>
    </row>
    <row r="804" spans="1:14">
      <c r="A804" s="16">
        <v>851</v>
      </c>
      <c r="B804" s="16">
        <f t="shared" ref="B804:B867" si="101">B773</f>
        <v>28</v>
      </c>
      <c r="C804" s="11" t="str">
        <f t="shared" ref="C804:D867" si="102">LOOKUP($B804,$B$4:$B$34,C$4:C$34)</f>
        <v>Autres pays d’Europe</v>
      </c>
      <c r="D804" s="2">
        <f t="shared" si="102"/>
        <v>1</v>
      </c>
      <c r="E804" s="16">
        <f t="shared" ref="E804:E867" si="103">E773+1</f>
        <v>26</v>
      </c>
      <c r="F804" s="16" t="str">
        <f t="shared" si="97"/>
        <v>Vietnam</v>
      </c>
      <c r="G804" s="16">
        <f t="shared" si="98"/>
        <v>0</v>
      </c>
      <c r="H804" s="16">
        <f t="shared" si="99"/>
        <v>1</v>
      </c>
      <c r="I804" s="16" t="str">
        <f t="shared" si="100"/>
        <v>Autres pays d’EuropeVietnam</v>
      </c>
      <c r="J804" s="109">
        <f t="shared" si="96"/>
        <v>18592</v>
      </c>
      <c r="K804" s="109">
        <f>IF($H804=2,$N804,Notice!$C$67)</f>
        <v>500</v>
      </c>
      <c r="L804" s="109">
        <f>IF($H804=2,0,Notice!$C$66)</f>
        <v>1000</v>
      </c>
      <c r="M804" s="110">
        <v>18592</v>
      </c>
      <c r="N804" s="110">
        <v>1000</v>
      </c>
    </row>
    <row r="805" spans="1:14">
      <c r="A805" s="16">
        <v>852</v>
      </c>
      <c r="B805" s="16">
        <f t="shared" si="101"/>
        <v>29</v>
      </c>
      <c r="C805" s="11" t="str">
        <f t="shared" si="102"/>
        <v>Amérique du Nord</v>
      </c>
      <c r="D805" s="2">
        <f t="shared" si="102"/>
        <v>0</v>
      </c>
      <c r="E805" s="16">
        <f t="shared" si="103"/>
        <v>26</v>
      </c>
      <c r="F805" s="16" t="str">
        <f t="shared" si="97"/>
        <v>Vietnam</v>
      </c>
      <c r="G805" s="16">
        <f t="shared" si="98"/>
        <v>0</v>
      </c>
      <c r="H805" s="16">
        <f t="shared" si="99"/>
        <v>0</v>
      </c>
      <c r="I805" s="16" t="str">
        <f t="shared" si="100"/>
        <v>Amérique du NordVietnam</v>
      </c>
      <c r="J805" s="109">
        <f t="shared" si="96"/>
        <v>12907</v>
      </c>
      <c r="K805" s="109">
        <f>IF($H805=2,$N805,Notice!$C$67)</f>
        <v>500</v>
      </c>
      <c r="L805" s="109">
        <f>IF($H805=2,0,Notice!$C$66)</f>
        <v>1000</v>
      </c>
      <c r="M805" s="110">
        <v>12907</v>
      </c>
      <c r="N805" s="110">
        <v>14059.2734375</v>
      </c>
    </row>
    <row r="806" spans="1:14">
      <c r="A806" s="16">
        <v>853</v>
      </c>
      <c r="B806" s="16">
        <f t="shared" si="101"/>
        <v>30</v>
      </c>
      <c r="C806" s="11" t="str">
        <f t="shared" si="102"/>
        <v>Amérique du Sud</v>
      </c>
      <c r="D806" s="2">
        <f t="shared" si="102"/>
        <v>0</v>
      </c>
      <c r="E806" s="16">
        <f t="shared" si="103"/>
        <v>26</v>
      </c>
      <c r="F806" s="16" t="str">
        <f t="shared" si="97"/>
        <v>Vietnam</v>
      </c>
      <c r="G806" s="16">
        <f t="shared" si="98"/>
        <v>0</v>
      </c>
      <c r="H806" s="16">
        <f t="shared" si="99"/>
        <v>0</v>
      </c>
      <c r="I806" s="16" t="str">
        <f t="shared" si="100"/>
        <v>Amérique du SudVietnam</v>
      </c>
      <c r="J806" s="109">
        <f t="shared" si="96"/>
        <v>18630</v>
      </c>
      <c r="K806" s="109">
        <f>IF($H806=2,$N806,Notice!$C$67)</f>
        <v>500</v>
      </c>
      <c r="L806" s="109">
        <f>IF($H806=2,0,Notice!$C$66)</f>
        <v>1000</v>
      </c>
      <c r="M806" s="110">
        <v>18630</v>
      </c>
      <c r="N806" s="110">
        <v>14227.0498046875</v>
      </c>
    </row>
    <row r="807" spans="1:14">
      <c r="A807" s="16">
        <v>854</v>
      </c>
      <c r="B807" s="16">
        <f t="shared" si="101"/>
        <v>31</v>
      </c>
      <c r="C807" s="11" t="str">
        <f t="shared" si="102"/>
        <v>CC du Golfe</v>
      </c>
      <c r="D807" s="2">
        <f t="shared" si="102"/>
        <v>0</v>
      </c>
      <c r="E807" s="16">
        <f t="shared" si="103"/>
        <v>26</v>
      </c>
      <c r="F807" s="16" t="str">
        <f t="shared" si="97"/>
        <v>Vietnam</v>
      </c>
      <c r="G807" s="16">
        <f t="shared" si="98"/>
        <v>0</v>
      </c>
      <c r="H807" s="16">
        <f t="shared" si="99"/>
        <v>0</v>
      </c>
      <c r="I807" s="16" t="str">
        <f t="shared" si="100"/>
        <v>CC du GolfeVietnam</v>
      </c>
      <c r="J807" s="109">
        <f t="shared" si="96"/>
        <v>8981</v>
      </c>
      <c r="K807" s="109">
        <f>IF($H807=2,$N807,Notice!$C$67)</f>
        <v>500</v>
      </c>
      <c r="L807" s="109">
        <f>IF($H807=2,0,Notice!$C$66)</f>
        <v>1000</v>
      </c>
      <c r="M807" s="110">
        <v>8981</v>
      </c>
      <c r="N807" s="110">
        <v>10040.001953125</v>
      </c>
    </row>
    <row r="808" spans="1:14">
      <c r="A808" s="16">
        <v>856</v>
      </c>
      <c r="B808" s="16">
        <f t="shared" si="101"/>
        <v>32</v>
      </c>
      <c r="C808" s="11" t="str">
        <f t="shared" si="102"/>
        <v>Autre</v>
      </c>
      <c r="D808" s="2">
        <f t="shared" si="102"/>
        <v>0</v>
      </c>
      <c r="E808" s="16">
        <f t="shared" si="103"/>
        <v>26</v>
      </c>
      <c r="F808" s="16" t="str">
        <f t="shared" si="97"/>
        <v>Vietnam</v>
      </c>
      <c r="G808" s="16">
        <f t="shared" si="98"/>
        <v>0</v>
      </c>
      <c r="H808" s="16">
        <f t="shared" si="99"/>
        <v>0</v>
      </c>
      <c r="I808" s="16" t="str">
        <f t="shared" si="100"/>
        <v>AutreVietnam</v>
      </c>
      <c r="J808" s="109">
        <f t="shared" si="96"/>
        <v>24000</v>
      </c>
      <c r="K808" s="109">
        <f>IF($H808=2,$N808,Notice!$C$67)</f>
        <v>500</v>
      </c>
      <c r="L808" s="109">
        <f>IF($H808=2,0,Notice!$C$66)</f>
        <v>1000</v>
      </c>
      <c r="M808" s="110">
        <v>24000</v>
      </c>
      <c r="N808" s="110">
        <v>1000</v>
      </c>
    </row>
    <row r="809" spans="1:14">
      <c r="A809" s="16">
        <v>857</v>
      </c>
      <c r="B809" s="16">
        <f t="shared" si="101"/>
        <v>33</v>
      </c>
      <c r="C809" s="11" t="str">
        <f t="shared" si="102"/>
        <v>Autres pays d’Amérique</v>
      </c>
      <c r="D809" s="2">
        <f t="shared" si="102"/>
        <v>0</v>
      </c>
      <c r="E809" s="16">
        <f t="shared" si="103"/>
        <v>26</v>
      </c>
      <c r="F809" s="16" t="str">
        <f t="shared" si="97"/>
        <v>Vietnam</v>
      </c>
      <c r="G809" s="16">
        <f t="shared" si="98"/>
        <v>0</v>
      </c>
      <c r="H809" s="16">
        <f t="shared" si="99"/>
        <v>0</v>
      </c>
      <c r="I809" s="16" t="str">
        <f t="shared" si="100"/>
        <v>Autres pays d’AmériqueVietnam</v>
      </c>
      <c r="J809" s="109">
        <f t="shared" si="96"/>
        <v>17826</v>
      </c>
      <c r="K809" s="109">
        <f>IF($H809=2,$N809,Notice!$C$67)</f>
        <v>500</v>
      </c>
      <c r="L809" s="109">
        <f>IF($H809=2,0,Notice!$C$66)</f>
        <v>1000</v>
      </c>
      <c r="M809" s="110">
        <v>17826</v>
      </c>
      <c r="N809" s="110">
        <v>14227.0498046875</v>
      </c>
    </row>
    <row r="810" spans="1:14">
      <c r="A810" s="16">
        <v>858</v>
      </c>
      <c r="B810" s="16">
        <f t="shared" si="101"/>
        <v>1</v>
      </c>
      <c r="C810" s="11" t="str">
        <f t="shared" si="102"/>
        <v>Allemagne</v>
      </c>
      <c r="D810" s="2">
        <f t="shared" si="102"/>
        <v>1</v>
      </c>
      <c r="E810" s="16">
        <f t="shared" si="103"/>
        <v>27</v>
      </c>
      <c r="F810" s="16" t="str">
        <f t="shared" si="97"/>
        <v>Vietnam</v>
      </c>
      <c r="G810" s="16">
        <f t="shared" si="98"/>
        <v>0</v>
      </c>
      <c r="H810" s="16">
        <f t="shared" si="99"/>
        <v>1</v>
      </c>
      <c r="I810" s="16" t="str">
        <f t="shared" si="100"/>
        <v>AllemagneVietnam</v>
      </c>
      <c r="J810" s="109">
        <f t="shared" si="96"/>
        <v>17590</v>
      </c>
      <c r="K810" s="109">
        <f>IF($H810=2,$N810,Notice!$C$67)</f>
        <v>500</v>
      </c>
      <c r="L810" s="109">
        <f>IF($H810=2,0,Notice!$C$66)</f>
        <v>1000</v>
      </c>
      <c r="M810" s="110">
        <v>17590</v>
      </c>
      <c r="N810" s="110">
        <v>1000</v>
      </c>
    </row>
    <row r="811" spans="1:14">
      <c r="A811" s="16">
        <v>859</v>
      </c>
      <c r="B811" s="16">
        <f t="shared" si="101"/>
        <v>2</v>
      </c>
      <c r="C811" s="11" t="str">
        <f t="shared" si="102"/>
        <v>Autriche</v>
      </c>
      <c r="D811" s="2">
        <f t="shared" si="102"/>
        <v>1</v>
      </c>
      <c r="E811" s="16">
        <f t="shared" si="103"/>
        <v>27</v>
      </c>
      <c r="F811" s="16" t="str">
        <f t="shared" si="97"/>
        <v>Vietnam</v>
      </c>
      <c r="G811" s="16">
        <f t="shared" si="98"/>
        <v>0</v>
      </c>
      <c r="H811" s="16">
        <f t="shared" si="99"/>
        <v>1</v>
      </c>
      <c r="I811" s="16" t="str">
        <f t="shared" si="100"/>
        <v>AutricheVietnam</v>
      </c>
      <c r="J811" s="109">
        <f t="shared" si="96"/>
        <v>12230</v>
      </c>
      <c r="K811" s="109">
        <f>IF($H811=2,$N811,Notice!$C$67)</f>
        <v>500</v>
      </c>
      <c r="L811" s="109">
        <f>IF($H811=2,0,Notice!$C$66)</f>
        <v>1000</v>
      </c>
      <c r="M811" s="110">
        <v>12230</v>
      </c>
      <c r="N811" s="110">
        <v>1000</v>
      </c>
    </row>
    <row r="812" spans="1:14">
      <c r="A812" s="16">
        <v>860</v>
      </c>
      <c r="B812" s="16">
        <f t="shared" si="101"/>
        <v>3</v>
      </c>
      <c r="C812" s="11" t="str">
        <f t="shared" si="102"/>
        <v>Belgique</v>
      </c>
      <c r="D812" s="2">
        <f t="shared" si="102"/>
        <v>1</v>
      </c>
      <c r="E812" s="16">
        <f t="shared" si="103"/>
        <v>27</v>
      </c>
      <c r="F812" s="16" t="str">
        <f t="shared" si="97"/>
        <v>Vietnam</v>
      </c>
      <c r="G812" s="16">
        <f t="shared" si="98"/>
        <v>0</v>
      </c>
      <c r="H812" s="16">
        <f t="shared" si="99"/>
        <v>1</v>
      </c>
      <c r="I812" s="16" t="str">
        <f t="shared" si="100"/>
        <v>BelgiqueVietnam</v>
      </c>
      <c r="J812" s="109">
        <f t="shared" si="96"/>
        <v>17135</v>
      </c>
      <c r="K812" s="109">
        <f>IF($H812=2,$N812,Notice!$C$67)</f>
        <v>500</v>
      </c>
      <c r="L812" s="109">
        <f>IF($H812=2,0,Notice!$C$66)</f>
        <v>1000</v>
      </c>
      <c r="M812" s="110">
        <v>17135</v>
      </c>
      <c r="N812" s="110">
        <v>1000</v>
      </c>
    </row>
    <row r="813" spans="1:14">
      <c r="A813" s="16">
        <v>861</v>
      </c>
      <c r="B813" s="16">
        <f t="shared" si="101"/>
        <v>4</v>
      </c>
      <c r="C813" s="11" t="str">
        <f t="shared" si="102"/>
        <v>Brésil</v>
      </c>
      <c r="D813" s="2">
        <f t="shared" si="102"/>
        <v>0</v>
      </c>
      <c r="E813" s="16">
        <f t="shared" si="103"/>
        <v>27</v>
      </c>
      <c r="F813" s="16" t="str">
        <f t="shared" si="97"/>
        <v>Vietnam</v>
      </c>
      <c r="G813" s="16">
        <f t="shared" si="98"/>
        <v>0</v>
      </c>
      <c r="H813" s="16">
        <f t="shared" si="99"/>
        <v>0</v>
      </c>
      <c r="I813" s="16" t="str">
        <f t="shared" si="100"/>
        <v>BrésilVietnam</v>
      </c>
      <c r="J813" s="109">
        <f t="shared" si="96"/>
        <v>18630</v>
      </c>
      <c r="K813" s="109">
        <f>IF($H813=2,$N813,Notice!$C$67)</f>
        <v>500</v>
      </c>
      <c r="L813" s="109">
        <f>IF($H813=2,0,Notice!$C$66)</f>
        <v>1000</v>
      </c>
      <c r="M813" s="110">
        <v>18630</v>
      </c>
      <c r="N813" s="110">
        <v>14227.0498046875</v>
      </c>
    </row>
    <row r="814" spans="1:14">
      <c r="A814" s="16">
        <v>862</v>
      </c>
      <c r="B814" s="16">
        <f t="shared" si="101"/>
        <v>5</v>
      </c>
      <c r="C814" s="11" t="str">
        <f t="shared" si="102"/>
        <v>Chine</v>
      </c>
      <c r="D814" s="2">
        <f t="shared" si="102"/>
        <v>0</v>
      </c>
      <c r="E814" s="16">
        <f t="shared" si="103"/>
        <v>27</v>
      </c>
      <c r="F814" s="16" t="str">
        <f t="shared" si="97"/>
        <v>Vietnam</v>
      </c>
      <c r="G814" s="16">
        <f t="shared" si="98"/>
        <v>0</v>
      </c>
      <c r="H814" s="16">
        <f t="shared" si="99"/>
        <v>0</v>
      </c>
      <c r="I814" s="16" t="str">
        <f t="shared" si="100"/>
        <v>ChineVietnam</v>
      </c>
      <c r="J814" s="109">
        <f t="shared" si="96"/>
        <v>2840</v>
      </c>
      <c r="K814" s="109">
        <f>IF($H814=2,$N814,Notice!$C$67)</f>
        <v>500</v>
      </c>
      <c r="L814" s="109">
        <f>IF($H814=2,0,Notice!$C$66)</f>
        <v>1000</v>
      </c>
      <c r="M814" s="110">
        <v>2840</v>
      </c>
      <c r="N814" s="110">
        <v>2790.82470703125</v>
      </c>
    </row>
    <row r="815" spans="1:14">
      <c r="A815" s="16">
        <v>864</v>
      </c>
      <c r="B815" s="16">
        <f t="shared" si="101"/>
        <v>6</v>
      </c>
      <c r="C815" s="11" t="str">
        <f t="shared" si="102"/>
        <v>Corée du Sud</v>
      </c>
      <c r="D815" s="2">
        <f t="shared" si="102"/>
        <v>0</v>
      </c>
      <c r="E815" s="16">
        <f t="shared" si="103"/>
        <v>27</v>
      </c>
      <c r="F815" s="16" t="str">
        <f t="shared" si="97"/>
        <v>Vietnam</v>
      </c>
      <c r="G815" s="16">
        <f t="shared" si="98"/>
        <v>0</v>
      </c>
      <c r="H815" s="16">
        <f t="shared" si="99"/>
        <v>0</v>
      </c>
      <c r="I815" s="16" t="str">
        <f t="shared" si="100"/>
        <v>Corée du SudVietnam</v>
      </c>
      <c r="J815" s="109">
        <f t="shared" si="96"/>
        <v>3427</v>
      </c>
      <c r="K815" s="109">
        <f>IF($H815=2,$N815,Notice!$C$67)</f>
        <v>500</v>
      </c>
      <c r="L815" s="109">
        <f>IF($H815=2,0,Notice!$C$66)</f>
        <v>1000</v>
      </c>
      <c r="M815" s="110">
        <v>3427</v>
      </c>
      <c r="N815" s="110">
        <v>4179.380859375</v>
      </c>
    </row>
    <row r="816" spans="1:14">
      <c r="A816" s="16">
        <v>866</v>
      </c>
      <c r="B816" s="16">
        <f t="shared" si="101"/>
        <v>7</v>
      </c>
      <c r="C816" s="11" t="str">
        <f t="shared" si="102"/>
        <v>Espagne</v>
      </c>
      <c r="D816" s="2">
        <f t="shared" si="102"/>
        <v>1</v>
      </c>
      <c r="E816" s="16">
        <f t="shared" si="103"/>
        <v>27</v>
      </c>
      <c r="F816" s="16" t="str">
        <f t="shared" si="97"/>
        <v>Vietnam</v>
      </c>
      <c r="G816" s="16">
        <f t="shared" si="98"/>
        <v>0</v>
      </c>
      <c r="H816" s="16">
        <f t="shared" si="99"/>
        <v>1</v>
      </c>
      <c r="I816" s="16" t="str">
        <f t="shared" si="100"/>
        <v>EspagneVietnam</v>
      </c>
      <c r="J816" s="109">
        <f t="shared" si="96"/>
        <v>13890</v>
      </c>
      <c r="K816" s="109">
        <f>IF($H816=2,$N816,Notice!$C$67)</f>
        <v>500</v>
      </c>
      <c r="L816" s="109">
        <f>IF($H816=2,0,Notice!$C$66)</f>
        <v>1000</v>
      </c>
      <c r="M816" s="110">
        <v>13890</v>
      </c>
      <c r="N816" s="110">
        <v>1000</v>
      </c>
    </row>
    <row r="817" spans="1:14">
      <c r="A817" s="16">
        <v>867</v>
      </c>
      <c r="B817" s="16">
        <f t="shared" si="101"/>
        <v>8</v>
      </c>
      <c r="C817" s="11" t="str">
        <f t="shared" si="102"/>
        <v>États-Unis</v>
      </c>
      <c r="D817" s="2">
        <f t="shared" si="102"/>
        <v>0</v>
      </c>
      <c r="E817" s="16">
        <f t="shared" si="103"/>
        <v>27</v>
      </c>
      <c r="F817" s="16" t="str">
        <f t="shared" si="97"/>
        <v>Vietnam</v>
      </c>
      <c r="G817" s="16">
        <f t="shared" si="98"/>
        <v>0</v>
      </c>
      <c r="H817" s="16">
        <f t="shared" si="99"/>
        <v>0</v>
      </c>
      <c r="I817" s="16" t="str">
        <f t="shared" si="100"/>
        <v>États-UnisVietnam</v>
      </c>
      <c r="J817" s="109">
        <f t="shared" si="96"/>
        <v>12907</v>
      </c>
      <c r="K817" s="109">
        <f>IF($H817=2,$N817,Notice!$C$67)</f>
        <v>500</v>
      </c>
      <c r="L817" s="109">
        <f>IF($H817=2,0,Notice!$C$66)</f>
        <v>1000</v>
      </c>
      <c r="M817" s="110">
        <v>12907</v>
      </c>
      <c r="N817" s="110">
        <v>14059.2734375</v>
      </c>
    </row>
    <row r="818" spans="1:14">
      <c r="A818" s="16">
        <v>868</v>
      </c>
      <c r="B818" s="16">
        <f t="shared" si="101"/>
        <v>9</v>
      </c>
      <c r="C818" s="11" t="str">
        <f t="shared" si="102"/>
        <v>Finlande</v>
      </c>
      <c r="D818" s="2">
        <f t="shared" si="102"/>
        <v>1</v>
      </c>
      <c r="E818" s="16">
        <f t="shared" si="103"/>
        <v>27</v>
      </c>
      <c r="F818" s="16" t="str">
        <f t="shared" si="97"/>
        <v>Vietnam</v>
      </c>
      <c r="G818" s="16">
        <f t="shared" si="98"/>
        <v>0</v>
      </c>
      <c r="H818" s="16">
        <f t="shared" si="99"/>
        <v>1</v>
      </c>
      <c r="I818" s="16" t="str">
        <f t="shared" si="100"/>
        <v>FinlandeVietnam</v>
      </c>
      <c r="J818" s="109">
        <f t="shared" si="96"/>
        <v>19122</v>
      </c>
      <c r="K818" s="109">
        <f>IF($H818=2,$N818,Notice!$C$67)</f>
        <v>500</v>
      </c>
      <c r="L818" s="109">
        <f>IF($H818=2,0,Notice!$C$66)</f>
        <v>1000</v>
      </c>
      <c r="M818" s="110">
        <v>19122</v>
      </c>
      <c r="N818" s="110">
        <v>1000</v>
      </c>
    </row>
    <row r="819" spans="1:14">
      <c r="A819" s="16">
        <v>869</v>
      </c>
      <c r="B819" s="16">
        <f t="shared" si="101"/>
        <v>11</v>
      </c>
      <c r="C819" s="11" t="str">
        <f t="shared" si="102"/>
        <v>France</v>
      </c>
      <c r="D819" s="2">
        <f t="shared" si="102"/>
        <v>1</v>
      </c>
      <c r="E819" s="16">
        <f t="shared" si="103"/>
        <v>27</v>
      </c>
      <c r="F819" s="16" t="str">
        <f t="shared" si="97"/>
        <v>Vietnam</v>
      </c>
      <c r="G819" s="16">
        <f t="shared" si="98"/>
        <v>0</v>
      </c>
      <c r="H819" s="16">
        <f t="shared" si="99"/>
        <v>1</v>
      </c>
      <c r="I819" s="16" t="str">
        <f t="shared" si="100"/>
        <v>FranceVietnam</v>
      </c>
      <c r="J819" s="109">
        <f t="shared" si="96"/>
        <v>12350</v>
      </c>
      <c r="K819" s="109">
        <f>IF($H819=2,$N819,Notice!$C$67)</f>
        <v>500</v>
      </c>
      <c r="L819" s="109">
        <f>IF($H819=2,0,Notice!$C$66)</f>
        <v>1000</v>
      </c>
      <c r="M819" s="110">
        <v>12350</v>
      </c>
      <c r="N819" s="110">
        <v>1000</v>
      </c>
    </row>
    <row r="820" spans="1:14">
      <c r="A820" s="16">
        <v>870</v>
      </c>
      <c r="B820" s="16">
        <f t="shared" si="101"/>
        <v>12</v>
      </c>
      <c r="C820" s="11" t="str">
        <f t="shared" si="102"/>
        <v>Hongrie</v>
      </c>
      <c r="D820" s="2">
        <f t="shared" si="102"/>
        <v>1</v>
      </c>
      <c r="E820" s="16">
        <f t="shared" si="103"/>
        <v>27</v>
      </c>
      <c r="F820" s="16" t="str">
        <f t="shared" si="97"/>
        <v>Vietnam</v>
      </c>
      <c r="G820" s="16">
        <f t="shared" si="98"/>
        <v>0</v>
      </c>
      <c r="H820" s="16">
        <f t="shared" si="99"/>
        <v>1</v>
      </c>
      <c r="I820" s="16" t="str">
        <f t="shared" si="100"/>
        <v>HongrieVietnam</v>
      </c>
      <c r="J820" s="109">
        <f t="shared" si="96"/>
        <v>12230</v>
      </c>
      <c r="K820" s="109">
        <f>IF($H820=2,$N820,Notice!$C$67)</f>
        <v>500</v>
      </c>
      <c r="L820" s="109">
        <f>IF($H820=2,0,Notice!$C$66)</f>
        <v>1000</v>
      </c>
      <c r="M820" s="110">
        <v>12230</v>
      </c>
      <c r="N820" s="110">
        <v>1000</v>
      </c>
    </row>
    <row r="821" spans="1:14">
      <c r="A821" s="16">
        <v>871</v>
      </c>
      <c r="B821" s="16">
        <f t="shared" si="101"/>
        <v>13</v>
      </c>
      <c r="C821" s="11" t="str">
        <f t="shared" si="102"/>
        <v>Inde</v>
      </c>
      <c r="D821" s="2">
        <f t="shared" si="102"/>
        <v>0</v>
      </c>
      <c r="E821" s="16">
        <f t="shared" si="103"/>
        <v>27</v>
      </c>
      <c r="F821" s="16" t="str">
        <f t="shared" si="97"/>
        <v>Vietnam</v>
      </c>
      <c r="G821" s="16">
        <f t="shared" si="98"/>
        <v>0</v>
      </c>
      <c r="H821" s="16">
        <f t="shared" si="99"/>
        <v>0</v>
      </c>
      <c r="I821" s="16" t="str">
        <f t="shared" si="100"/>
        <v>IndeVietnam</v>
      </c>
      <c r="J821" s="109">
        <f t="shared" si="96"/>
        <v>5763</v>
      </c>
      <c r="K821" s="109">
        <f>IF($H821=2,$N821,Notice!$C$67)</f>
        <v>500</v>
      </c>
      <c r="L821" s="109">
        <f>IF($H821=2,0,Notice!$C$66)</f>
        <v>1000</v>
      </c>
      <c r="M821" s="110">
        <v>5763</v>
      </c>
      <c r="N821" s="110">
        <v>4882.39404296875</v>
      </c>
    </row>
    <row r="822" spans="1:14">
      <c r="A822" s="16">
        <v>872</v>
      </c>
      <c r="B822" s="16">
        <f t="shared" si="101"/>
        <v>14</v>
      </c>
      <c r="C822" s="11" t="str">
        <f t="shared" si="102"/>
        <v>Indonésie</v>
      </c>
      <c r="D822" s="2">
        <f t="shared" si="102"/>
        <v>0</v>
      </c>
      <c r="E822" s="16">
        <f t="shared" si="103"/>
        <v>27</v>
      </c>
      <c r="F822" s="16" t="str">
        <f t="shared" si="97"/>
        <v>Vietnam</v>
      </c>
      <c r="G822" s="16">
        <f t="shared" si="98"/>
        <v>0</v>
      </c>
      <c r="H822" s="16">
        <f t="shared" si="99"/>
        <v>0</v>
      </c>
      <c r="I822" s="16" t="str">
        <f t="shared" si="100"/>
        <v>IndonésieVietnam</v>
      </c>
      <c r="J822" s="109">
        <f t="shared" si="96"/>
        <v>2081</v>
      </c>
      <c r="K822" s="109">
        <f>IF($H822=2,$N822,Notice!$C$67)</f>
        <v>500</v>
      </c>
      <c r="L822" s="109">
        <f>IF($H822=2,0,Notice!$C$66)</f>
        <v>1000</v>
      </c>
      <c r="M822" s="110">
        <v>2081</v>
      </c>
      <c r="N822" s="110">
        <v>1000</v>
      </c>
    </row>
    <row r="823" spans="1:14">
      <c r="A823" s="16">
        <v>873</v>
      </c>
      <c r="B823" s="16">
        <f t="shared" si="101"/>
        <v>15</v>
      </c>
      <c r="C823" s="11" t="str">
        <f t="shared" si="102"/>
        <v>Italie</v>
      </c>
      <c r="D823" s="2">
        <f t="shared" si="102"/>
        <v>1</v>
      </c>
      <c r="E823" s="16">
        <f t="shared" si="103"/>
        <v>27</v>
      </c>
      <c r="F823" s="16" t="str">
        <f t="shared" si="97"/>
        <v>Vietnam</v>
      </c>
      <c r="G823" s="16">
        <f t="shared" si="98"/>
        <v>0</v>
      </c>
      <c r="H823" s="16">
        <f t="shared" si="99"/>
        <v>1</v>
      </c>
      <c r="I823" s="16" t="str">
        <f t="shared" si="100"/>
        <v>ItalieVietnam</v>
      </c>
      <c r="J823" s="109">
        <f t="shared" si="96"/>
        <v>12026</v>
      </c>
      <c r="K823" s="109">
        <f>IF($H823=2,$N823,Notice!$C$67)</f>
        <v>500</v>
      </c>
      <c r="L823" s="109">
        <f>IF($H823=2,0,Notice!$C$66)</f>
        <v>1000</v>
      </c>
      <c r="M823" s="110">
        <v>12026</v>
      </c>
      <c r="N823" s="110">
        <v>1000</v>
      </c>
    </row>
    <row r="824" spans="1:14">
      <c r="A824" s="16">
        <v>874</v>
      </c>
      <c r="B824" s="16">
        <f t="shared" si="101"/>
        <v>16</v>
      </c>
      <c r="C824" s="11" t="str">
        <f t="shared" si="102"/>
        <v>Japon</v>
      </c>
      <c r="D824" s="2">
        <f t="shared" si="102"/>
        <v>0</v>
      </c>
      <c r="E824" s="16">
        <f t="shared" si="103"/>
        <v>27</v>
      </c>
      <c r="F824" s="16" t="str">
        <f t="shared" si="97"/>
        <v>Vietnam</v>
      </c>
      <c r="G824" s="16">
        <f t="shared" si="98"/>
        <v>0</v>
      </c>
      <c r="H824" s="16">
        <f t="shared" si="99"/>
        <v>0</v>
      </c>
      <c r="I824" s="16" t="str">
        <f t="shared" si="100"/>
        <v>JaponVietnam</v>
      </c>
      <c r="J824" s="109">
        <f t="shared" si="96"/>
        <v>3748</v>
      </c>
      <c r="K824" s="109">
        <f>IF($H824=2,$N824,Notice!$C$67)</f>
        <v>500</v>
      </c>
      <c r="L824" s="109">
        <f>IF($H824=2,0,Notice!$C$66)</f>
        <v>1000</v>
      </c>
      <c r="M824" s="110">
        <v>3748</v>
      </c>
      <c r="N824" s="110">
        <v>4446.22998046875</v>
      </c>
    </row>
    <row r="825" spans="1:14">
      <c r="A825" s="16">
        <v>875</v>
      </c>
      <c r="B825" s="16">
        <f t="shared" si="101"/>
        <v>17</v>
      </c>
      <c r="C825" s="11" t="str">
        <f t="shared" si="102"/>
        <v>Maroc</v>
      </c>
      <c r="D825" s="2">
        <f t="shared" si="102"/>
        <v>0</v>
      </c>
      <c r="E825" s="16">
        <f t="shared" si="103"/>
        <v>27</v>
      </c>
      <c r="F825" s="16" t="str">
        <f t="shared" si="97"/>
        <v>Vietnam</v>
      </c>
      <c r="G825" s="16">
        <f t="shared" si="98"/>
        <v>0</v>
      </c>
      <c r="H825" s="16">
        <f t="shared" si="99"/>
        <v>0</v>
      </c>
      <c r="I825" s="16" t="str">
        <f t="shared" si="100"/>
        <v>MarocVietnam</v>
      </c>
      <c r="J825" s="109">
        <f t="shared" si="96"/>
        <v>13970</v>
      </c>
      <c r="K825" s="109">
        <f>IF($H825=2,$N825,Notice!$C$67)</f>
        <v>500</v>
      </c>
      <c r="L825" s="109">
        <f>IF($H825=2,0,Notice!$C$66)</f>
        <v>1000</v>
      </c>
      <c r="M825" s="110">
        <v>13970</v>
      </c>
      <c r="N825" s="110">
        <v>14145.3564453125</v>
      </c>
    </row>
    <row r="826" spans="1:14">
      <c r="A826" s="16">
        <v>876</v>
      </c>
      <c r="B826" s="16">
        <f t="shared" si="101"/>
        <v>18</v>
      </c>
      <c r="C826" s="11" t="str">
        <f t="shared" si="102"/>
        <v>Mexique</v>
      </c>
      <c r="D826" s="2">
        <f t="shared" si="102"/>
        <v>0</v>
      </c>
      <c r="E826" s="16">
        <f t="shared" si="103"/>
        <v>27</v>
      </c>
      <c r="F826" s="16" t="str">
        <f t="shared" si="97"/>
        <v>Vietnam</v>
      </c>
      <c r="G826" s="16">
        <f t="shared" si="98"/>
        <v>0</v>
      </c>
      <c r="H826" s="16">
        <f t="shared" si="99"/>
        <v>0</v>
      </c>
      <c r="I826" s="16" t="str">
        <f t="shared" si="100"/>
        <v>MexiqueVietnam</v>
      </c>
      <c r="J826" s="109">
        <f t="shared" si="96"/>
        <v>15123</v>
      </c>
      <c r="K826" s="109">
        <f>IF($H826=2,$N826,Notice!$C$67)</f>
        <v>500</v>
      </c>
      <c r="L826" s="109">
        <f>IF($H826=2,0,Notice!$C$66)</f>
        <v>1000</v>
      </c>
      <c r="M826" s="110">
        <v>15123</v>
      </c>
      <c r="N826" s="110">
        <v>14054.3564453125</v>
      </c>
    </row>
    <row r="827" spans="1:14">
      <c r="A827" s="16">
        <v>877</v>
      </c>
      <c r="B827" s="16">
        <f t="shared" si="101"/>
        <v>19</v>
      </c>
      <c r="C827" s="11" t="str">
        <f t="shared" si="102"/>
        <v>Pologne</v>
      </c>
      <c r="D827" s="2">
        <f t="shared" si="102"/>
        <v>1</v>
      </c>
      <c r="E827" s="16">
        <f t="shared" si="103"/>
        <v>27</v>
      </c>
      <c r="F827" s="16" t="str">
        <f t="shared" si="97"/>
        <v>Vietnam</v>
      </c>
      <c r="G827" s="16">
        <f t="shared" si="98"/>
        <v>0</v>
      </c>
      <c r="H827" s="16">
        <f t="shared" si="99"/>
        <v>1</v>
      </c>
      <c r="I827" s="16" t="str">
        <f t="shared" si="100"/>
        <v>PologneVietnam</v>
      </c>
      <c r="J827" s="109">
        <f t="shared" si="96"/>
        <v>18592</v>
      </c>
      <c r="K827" s="109">
        <f>IF($H827=2,$N827,Notice!$C$67)</f>
        <v>500</v>
      </c>
      <c r="L827" s="109">
        <f>IF($H827=2,0,Notice!$C$66)</f>
        <v>1000</v>
      </c>
      <c r="M827" s="110">
        <v>18592</v>
      </c>
      <c r="N827" s="110">
        <v>1000</v>
      </c>
    </row>
    <row r="828" spans="1:14">
      <c r="A828" s="16">
        <v>878</v>
      </c>
      <c r="B828" s="16">
        <f t="shared" si="101"/>
        <v>20</v>
      </c>
      <c r="C828" s="11" t="str">
        <f t="shared" si="102"/>
        <v>Portugal</v>
      </c>
      <c r="D828" s="2">
        <f t="shared" si="102"/>
        <v>1</v>
      </c>
      <c r="E828" s="16">
        <f t="shared" si="103"/>
        <v>27</v>
      </c>
      <c r="F828" s="16" t="str">
        <f t="shared" si="97"/>
        <v>Vietnam</v>
      </c>
      <c r="G828" s="16">
        <f t="shared" si="98"/>
        <v>0</v>
      </c>
      <c r="H828" s="16">
        <f t="shared" si="99"/>
        <v>1</v>
      </c>
      <c r="I828" s="16" t="str">
        <f t="shared" si="100"/>
        <v>PortugalVietnam</v>
      </c>
      <c r="J828" s="109">
        <f t="shared" si="96"/>
        <v>14432</v>
      </c>
      <c r="K828" s="109">
        <f>IF($H828=2,$N828,Notice!$C$67)</f>
        <v>500</v>
      </c>
      <c r="L828" s="109">
        <f>IF($H828=2,0,Notice!$C$66)</f>
        <v>1000</v>
      </c>
      <c r="M828" s="110">
        <v>14432</v>
      </c>
      <c r="N828" s="110">
        <v>1000</v>
      </c>
    </row>
    <row r="829" spans="1:14">
      <c r="A829" s="16">
        <v>879</v>
      </c>
      <c r="B829" s="16">
        <f t="shared" si="101"/>
        <v>21</v>
      </c>
      <c r="C829" s="11" t="str">
        <f t="shared" si="102"/>
        <v>République tchèque</v>
      </c>
      <c r="D829" s="2">
        <f t="shared" si="102"/>
        <v>1</v>
      </c>
      <c r="E829" s="16">
        <f t="shared" si="103"/>
        <v>27</v>
      </c>
      <c r="F829" s="16" t="str">
        <f t="shared" si="97"/>
        <v>Vietnam</v>
      </c>
      <c r="G829" s="16">
        <f t="shared" si="98"/>
        <v>0</v>
      </c>
      <c r="H829" s="16">
        <f t="shared" si="99"/>
        <v>1</v>
      </c>
      <c r="I829" s="16" t="str">
        <f t="shared" si="100"/>
        <v>République tchèqueVietnam</v>
      </c>
      <c r="J829" s="109">
        <f t="shared" si="96"/>
        <v>17590</v>
      </c>
      <c r="K829" s="109">
        <f>IF($H829=2,$N829,Notice!$C$67)</f>
        <v>500</v>
      </c>
      <c r="L829" s="109">
        <f>IF($H829=2,0,Notice!$C$66)</f>
        <v>1000</v>
      </c>
      <c r="M829" s="110">
        <v>17590</v>
      </c>
      <c r="N829" s="110">
        <v>1000</v>
      </c>
    </row>
    <row r="830" spans="1:14">
      <c r="A830" s="16">
        <v>880</v>
      </c>
      <c r="B830" s="16">
        <f t="shared" si="101"/>
        <v>22</v>
      </c>
      <c r="C830" s="11" t="str">
        <f t="shared" si="102"/>
        <v>Royaume-Uni</v>
      </c>
      <c r="D830" s="2">
        <f t="shared" si="102"/>
        <v>1</v>
      </c>
      <c r="E830" s="16">
        <f t="shared" si="103"/>
        <v>27</v>
      </c>
      <c r="F830" s="16" t="str">
        <f t="shared" si="97"/>
        <v>Vietnam</v>
      </c>
      <c r="G830" s="16">
        <f t="shared" si="98"/>
        <v>0</v>
      </c>
      <c r="H830" s="16">
        <f t="shared" si="99"/>
        <v>1</v>
      </c>
      <c r="I830" s="16" t="str">
        <f t="shared" si="100"/>
        <v>Royaume-UniVietnam</v>
      </c>
      <c r="J830" s="109">
        <f t="shared" si="96"/>
        <v>16662</v>
      </c>
      <c r="K830" s="109">
        <f>IF($H830=2,$N830,Notice!$C$67)</f>
        <v>500</v>
      </c>
      <c r="L830" s="109">
        <f>IF($H830=2,0,Notice!$C$66)</f>
        <v>1000</v>
      </c>
      <c r="M830" s="110">
        <v>16662</v>
      </c>
      <c r="N830" s="110">
        <v>1000</v>
      </c>
    </row>
    <row r="831" spans="1:14">
      <c r="A831" s="16">
        <v>881</v>
      </c>
      <c r="B831" s="16">
        <f t="shared" si="101"/>
        <v>23</v>
      </c>
      <c r="C831" s="11" t="str">
        <f t="shared" si="102"/>
        <v>Slovaquie</v>
      </c>
      <c r="D831" s="2">
        <f t="shared" si="102"/>
        <v>1</v>
      </c>
      <c r="E831" s="16">
        <f t="shared" si="103"/>
        <v>27</v>
      </c>
      <c r="F831" s="16" t="str">
        <f t="shared" si="97"/>
        <v>Vietnam</v>
      </c>
      <c r="G831" s="16">
        <f t="shared" si="98"/>
        <v>0</v>
      </c>
      <c r="H831" s="16">
        <f t="shared" si="99"/>
        <v>1</v>
      </c>
      <c r="I831" s="16" t="str">
        <f t="shared" si="100"/>
        <v>SlovaquieVietnam</v>
      </c>
      <c r="J831" s="109">
        <f t="shared" si="96"/>
        <v>12230</v>
      </c>
      <c r="K831" s="109">
        <f>IF($H831=2,$N831,Notice!$C$67)</f>
        <v>500</v>
      </c>
      <c r="L831" s="109">
        <f>IF($H831=2,0,Notice!$C$66)</f>
        <v>1000</v>
      </c>
      <c r="M831" s="110">
        <v>12230</v>
      </c>
      <c r="N831" s="110">
        <v>1000</v>
      </c>
    </row>
    <row r="832" spans="1:14">
      <c r="A832" s="16">
        <v>882</v>
      </c>
      <c r="B832" s="16">
        <f t="shared" si="101"/>
        <v>24</v>
      </c>
      <c r="C832" s="11" t="str">
        <f t="shared" si="102"/>
        <v>Slovénie</v>
      </c>
      <c r="D832" s="2">
        <f t="shared" si="102"/>
        <v>1</v>
      </c>
      <c r="E832" s="16">
        <f t="shared" si="103"/>
        <v>27</v>
      </c>
      <c r="F832" s="16" t="str">
        <f t="shared" si="97"/>
        <v>Vietnam</v>
      </c>
      <c r="G832" s="16">
        <f t="shared" si="98"/>
        <v>0</v>
      </c>
      <c r="H832" s="16">
        <f t="shared" si="99"/>
        <v>1</v>
      </c>
      <c r="I832" s="16" t="str">
        <f t="shared" si="100"/>
        <v>SlovénieVietnam</v>
      </c>
      <c r="J832" s="109">
        <f t="shared" si="96"/>
        <v>12230</v>
      </c>
      <c r="K832" s="109">
        <f>IF($H832=2,$N832,Notice!$C$67)</f>
        <v>500</v>
      </c>
      <c r="L832" s="109">
        <f>IF($H832=2,0,Notice!$C$66)</f>
        <v>1000</v>
      </c>
      <c r="M832" s="110">
        <v>12230</v>
      </c>
      <c r="N832" s="110">
        <v>1000</v>
      </c>
    </row>
    <row r="833" spans="1:14">
      <c r="A833" s="16">
        <v>883</v>
      </c>
      <c r="B833" s="16">
        <f t="shared" si="101"/>
        <v>25</v>
      </c>
      <c r="C833" s="11" t="str">
        <f t="shared" si="102"/>
        <v>Turquie</v>
      </c>
      <c r="D833" s="2">
        <f t="shared" si="102"/>
        <v>0</v>
      </c>
      <c r="E833" s="16">
        <f t="shared" si="103"/>
        <v>27</v>
      </c>
      <c r="F833" s="16" t="str">
        <f t="shared" si="97"/>
        <v>Vietnam</v>
      </c>
      <c r="G833" s="16">
        <f t="shared" si="98"/>
        <v>0</v>
      </c>
      <c r="H833" s="16">
        <f t="shared" si="99"/>
        <v>0</v>
      </c>
      <c r="I833" s="16" t="str">
        <f t="shared" si="100"/>
        <v>TurquieVietnam</v>
      </c>
      <c r="J833" s="109">
        <f t="shared" si="96"/>
        <v>11775</v>
      </c>
      <c r="K833" s="109">
        <f>IF($H833=2,$N833,Notice!$C$67)</f>
        <v>500</v>
      </c>
      <c r="L833" s="109">
        <f>IF($H833=2,0,Notice!$C$66)</f>
        <v>1000</v>
      </c>
      <c r="M833" s="110">
        <v>11775</v>
      </c>
      <c r="N833" s="110">
        <v>10252.3271484375</v>
      </c>
    </row>
    <row r="834" spans="1:14">
      <c r="A834" s="16">
        <v>884</v>
      </c>
      <c r="B834" s="16">
        <f t="shared" si="101"/>
        <v>26</v>
      </c>
      <c r="C834" s="11" t="str">
        <f t="shared" si="102"/>
        <v>Vietnam</v>
      </c>
      <c r="D834" s="2">
        <f t="shared" si="102"/>
        <v>0</v>
      </c>
      <c r="E834" s="16">
        <f t="shared" si="103"/>
        <v>27</v>
      </c>
      <c r="F834" s="16" t="str">
        <f t="shared" si="97"/>
        <v>Vietnam</v>
      </c>
      <c r="G834" s="16">
        <f t="shared" si="98"/>
        <v>0</v>
      </c>
      <c r="H834" s="16">
        <f t="shared" si="99"/>
        <v>0</v>
      </c>
      <c r="I834" s="16" t="str">
        <f t="shared" si="100"/>
        <v>VietnamVietnam</v>
      </c>
      <c r="J834" s="109">
        <f t="shared" si="96"/>
        <v>0</v>
      </c>
      <c r="K834" s="109">
        <f>IF($H834=2,$N834,Notice!$C$67)</f>
        <v>500</v>
      </c>
      <c r="L834" s="109">
        <f>IF($H834=2,0,Notice!$C$66)</f>
        <v>1000</v>
      </c>
      <c r="M834" s="110">
        <v>0</v>
      </c>
      <c r="N834" s="110">
        <v>0</v>
      </c>
    </row>
    <row r="835" spans="1:14">
      <c r="A835" s="16">
        <v>885</v>
      </c>
      <c r="B835" s="16">
        <f t="shared" si="101"/>
        <v>28</v>
      </c>
      <c r="C835" s="11" t="str">
        <f t="shared" si="102"/>
        <v>Autres pays d’Europe</v>
      </c>
      <c r="D835" s="2">
        <f t="shared" si="102"/>
        <v>1</v>
      </c>
      <c r="E835" s="16">
        <f t="shared" si="103"/>
        <v>27</v>
      </c>
      <c r="F835" s="16" t="str">
        <f t="shared" si="97"/>
        <v>Vietnam</v>
      </c>
      <c r="G835" s="16">
        <f t="shared" si="98"/>
        <v>0</v>
      </c>
      <c r="H835" s="16">
        <f t="shared" si="99"/>
        <v>1</v>
      </c>
      <c r="I835" s="16" t="str">
        <f t="shared" si="100"/>
        <v>Autres pays d’EuropeVietnam</v>
      </c>
      <c r="J835" s="109">
        <f t="shared" si="96"/>
        <v>18592</v>
      </c>
      <c r="K835" s="109">
        <f>IF($H835=2,$N835,Notice!$C$67)</f>
        <v>500</v>
      </c>
      <c r="L835" s="109">
        <f>IF($H835=2,0,Notice!$C$66)</f>
        <v>1000</v>
      </c>
      <c r="M835" s="110">
        <v>18592</v>
      </c>
      <c r="N835" s="110">
        <v>1000</v>
      </c>
    </row>
    <row r="836" spans="1:14">
      <c r="A836" s="16">
        <v>886</v>
      </c>
      <c r="B836" s="16">
        <f t="shared" si="101"/>
        <v>29</v>
      </c>
      <c r="C836" s="11" t="str">
        <f t="shared" si="102"/>
        <v>Amérique du Nord</v>
      </c>
      <c r="D836" s="2">
        <f t="shared" si="102"/>
        <v>0</v>
      </c>
      <c r="E836" s="16">
        <f t="shared" si="103"/>
        <v>27</v>
      </c>
      <c r="F836" s="16" t="str">
        <f t="shared" si="97"/>
        <v>Vietnam</v>
      </c>
      <c r="G836" s="16">
        <f t="shared" si="98"/>
        <v>0</v>
      </c>
      <c r="H836" s="16">
        <f t="shared" si="99"/>
        <v>0</v>
      </c>
      <c r="I836" s="16" t="str">
        <f t="shared" si="100"/>
        <v>Amérique du NordVietnam</v>
      </c>
      <c r="J836" s="109">
        <f t="shared" ref="J836:J899" si="104">IF(H836=2,0,M836)</f>
        <v>12907</v>
      </c>
      <c r="K836" s="109">
        <f>IF($H836=2,$N836,Notice!$C$67)</f>
        <v>500</v>
      </c>
      <c r="L836" s="109">
        <f>IF($H836=2,0,Notice!$C$66)</f>
        <v>1000</v>
      </c>
      <c r="M836" s="110">
        <v>12907</v>
      </c>
      <c r="N836" s="110">
        <v>14059.2734375</v>
      </c>
    </row>
    <row r="837" spans="1:14">
      <c r="A837" s="16">
        <v>887</v>
      </c>
      <c r="B837" s="16">
        <f t="shared" si="101"/>
        <v>30</v>
      </c>
      <c r="C837" s="11" t="str">
        <f t="shared" si="102"/>
        <v>Amérique du Sud</v>
      </c>
      <c r="D837" s="2">
        <f t="shared" si="102"/>
        <v>0</v>
      </c>
      <c r="E837" s="16">
        <f t="shared" si="103"/>
        <v>27</v>
      </c>
      <c r="F837" s="16" t="str">
        <f t="shared" ref="F837:F900" si="105">LOOKUP($E837,$B$4:$B$34,C$4:C$34)</f>
        <v>Vietnam</v>
      </c>
      <c r="G837" s="16">
        <f t="shared" ref="G837:G900" si="106">LOOKUP($E837,$B$4:$B$34,D$4:D$34)</f>
        <v>0</v>
      </c>
      <c r="H837" s="16">
        <f t="shared" ref="H837:H900" si="107">D837+G837</f>
        <v>0</v>
      </c>
      <c r="I837" s="16" t="str">
        <f t="shared" ref="I837:I900" si="108">C837&amp;F837</f>
        <v>Amérique du SudVietnam</v>
      </c>
      <c r="J837" s="109">
        <f t="shared" si="104"/>
        <v>18630</v>
      </c>
      <c r="K837" s="109">
        <f>IF($H837=2,$N837,Notice!$C$67)</f>
        <v>500</v>
      </c>
      <c r="L837" s="109">
        <f>IF($H837=2,0,Notice!$C$66)</f>
        <v>1000</v>
      </c>
      <c r="M837" s="110">
        <v>18630</v>
      </c>
      <c r="N837" s="110">
        <v>14227.0498046875</v>
      </c>
    </row>
    <row r="838" spans="1:14">
      <c r="A838" s="16">
        <v>888</v>
      </c>
      <c r="B838" s="16">
        <f t="shared" si="101"/>
        <v>31</v>
      </c>
      <c r="C838" s="11" t="str">
        <f t="shared" si="102"/>
        <v>CC du Golfe</v>
      </c>
      <c r="D838" s="2">
        <f t="shared" si="102"/>
        <v>0</v>
      </c>
      <c r="E838" s="16">
        <f t="shared" si="103"/>
        <v>27</v>
      </c>
      <c r="F838" s="16" t="str">
        <f t="shared" si="105"/>
        <v>Vietnam</v>
      </c>
      <c r="G838" s="16">
        <f t="shared" si="106"/>
        <v>0</v>
      </c>
      <c r="H838" s="16">
        <f t="shared" si="107"/>
        <v>0</v>
      </c>
      <c r="I838" s="16" t="str">
        <f t="shared" si="108"/>
        <v>CC du GolfeVietnam</v>
      </c>
      <c r="J838" s="109">
        <f t="shared" si="104"/>
        <v>8981</v>
      </c>
      <c r="K838" s="109">
        <f>IF($H838=2,$N838,Notice!$C$67)</f>
        <v>500</v>
      </c>
      <c r="L838" s="109">
        <f>IF($H838=2,0,Notice!$C$66)</f>
        <v>1000</v>
      </c>
      <c r="M838" s="110">
        <v>8981</v>
      </c>
      <c r="N838" s="110">
        <v>10040.001953125</v>
      </c>
    </row>
    <row r="839" spans="1:14">
      <c r="A839" s="16">
        <v>890</v>
      </c>
      <c r="B839" s="16">
        <f t="shared" si="101"/>
        <v>32</v>
      </c>
      <c r="C839" s="11" t="str">
        <f t="shared" si="102"/>
        <v>Autre</v>
      </c>
      <c r="D839" s="2">
        <f t="shared" si="102"/>
        <v>0</v>
      </c>
      <c r="E839" s="16">
        <f t="shared" si="103"/>
        <v>27</v>
      </c>
      <c r="F839" s="16" t="str">
        <f t="shared" si="105"/>
        <v>Vietnam</v>
      </c>
      <c r="G839" s="16">
        <f t="shared" si="106"/>
        <v>0</v>
      </c>
      <c r="H839" s="16">
        <f t="shared" si="107"/>
        <v>0</v>
      </c>
      <c r="I839" s="16" t="str">
        <f t="shared" si="108"/>
        <v>AutreVietnam</v>
      </c>
      <c r="J839" s="109">
        <f t="shared" si="104"/>
        <v>24000</v>
      </c>
      <c r="K839" s="109">
        <f>IF($H839=2,$N839,Notice!$C$67)</f>
        <v>500</v>
      </c>
      <c r="L839" s="109">
        <f>IF($H839=2,0,Notice!$C$66)</f>
        <v>1000</v>
      </c>
      <c r="M839" s="110">
        <v>24000</v>
      </c>
      <c r="N839" s="110">
        <v>1000</v>
      </c>
    </row>
    <row r="840" spans="1:14">
      <c r="A840" s="16">
        <v>891</v>
      </c>
      <c r="B840" s="16">
        <f t="shared" si="101"/>
        <v>33</v>
      </c>
      <c r="C840" s="11" t="str">
        <f t="shared" si="102"/>
        <v>Autres pays d’Amérique</v>
      </c>
      <c r="D840" s="2">
        <f t="shared" si="102"/>
        <v>0</v>
      </c>
      <c r="E840" s="16">
        <f t="shared" si="103"/>
        <v>27</v>
      </c>
      <c r="F840" s="16" t="str">
        <f t="shared" si="105"/>
        <v>Vietnam</v>
      </c>
      <c r="G840" s="16">
        <f t="shared" si="106"/>
        <v>0</v>
      </c>
      <c r="H840" s="16">
        <f t="shared" si="107"/>
        <v>0</v>
      </c>
      <c r="I840" s="16" t="str">
        <f t="shared" si="108"/>
        <v>Autres pays d’AmériqueVietnam</v>
      </c>
      <c r="J840" s="109">
        <f t="shared" si="104"/>
        <v>17826</v>
      </c>
      <c r="K840" s="109">
        <f>IF($H840=2,$N840,Notice!$C$67)</f>
        <v>500</v>
      </c>
      <c r="L840" s="109">
        <f>IF($H840=2,0,Notice!$C$66)</f>
        <v>1000</v>
      </c>
      <c r="M840" s="110">
        <v>17826</v>
      </c>
      <c r="N840" s="110">
        <v>14227.0498046875</v>
      </c>
    </row>
    <row r="841" spans="1:14">
      <c r="A841" s="16">
        <v>893</v>
      </c>
      <c r="B841" s="16">
        <f t="shared" si="101"/>
        <v>1</v>
      </c>
      <c r="C841" s="11" t="str">
        <f t="shared" si="102"/>
        <v>Allemagne</v>
      </c>
      <c r="D841" s="2">
        <f t="shared" si="102"/>
        <v>1</v>
      </c>
      <c r="E841" s="16">
        <f t="shared" si="103"/>
        <v>28</v>
      </c>
      <c r="F841" s="16" t="str">
        <f t="shared" si="105"/>
        <v>Autres pays d’Europe</v>
      </c>
      <c r="G841" s="16">
        <f t="shared" si="106"/>
        <v>1</v>
      </c>
      <c r="H841" s="16">
        <f t="shared" si="107"/>
        <v>2</v>
      </c>
      <c r="I841" s="16" t="str">
        <f t="shared" si="108"/>
        <v>AllemagneAutres pays d’Europe</v>
      </c>
      <c r="J841" s="109">
        <f t="shared" si="104"/>
        <v>0</v>
      </c>
      <c r="K841" s="109">
        <f>IF($H841=2,$N841,Notice!$C$67)</f>
        <v>723.5111083984375</v>
      </c>
      <c r="L841" s="109">
        <f>IF($H841=2,0,Notice!$C$66)</f>
        <v>0</v>
      </c>
      <c r="M841" s="110">
        <v>1166</v>
      </c>
      <c r="N841" s="110">
        <v>723.5111083984375</v>
      </c>
    </row>
    <row r="842" spans="1:14">
      <c r="A842" s="16">
        <v>894</v>
      </c>
      <c r="B842" s="16">
        <f t="shared" si="101"/>
        <v>2</v>
      </c>
      <c r="C842" s="11" t="str">
        <f t="shared" si="102"/>
        <v>Autriche</v>
      </c>
      <c r="D842" s="2">
        <f t="shared" si="102"/>
        <v>1</v>
      </c>
      <c r="E842" s="16">
        <f t="shared" si="103"/>
        <v>28</v>
      </c>
      <c r="F842" s="16" t="str">
        <f t="shared" si="105"/>
        <v>Autres pays d’Europe</v>
      </c>
      <c r="G842" s="16">
        <f t="shared" si="106"/>
        <v>1</v>
      </c>
      <c r="H842" s="16">
        <f t="shared" si="107"/>
        <v>2</v>
      </c>
      <c r="I842" s="16" t="str">
        <f t="shared" si="108"/>
        <v>AutricheAutres pays d’Europe</v>
      </c>
      <c r="J842" s="109">
        <f t="shared" si="104"/>
        <v>0</v>
      </c>
      <c r="K842" s="109">
        <f>IF($H842=2,$N842,Notice!$C$67)</f>
        <v>923.17919921875</v>
      </c>
      <c r="L842" s="109">
        <f>IF($H842=2,0,Notice!$C$66)</f>
        <v>0</v>
      </c>
      <c r="M842" s="110">
        <v>7094</v>
      </c>
      <c r="N842" s="110">
        <v>923.17919921875</v>
      </c>
    </row>
    <row r="843" spans="1:14">
      <c r="A843" s="16">
        <v>895</v>
      </c>
      <c r="B843" s="16">
        <f t="shared" si="101"/>
        <v>3</v>
      </c>
      <c r="C843" s="11" t="str">
        <f t="shared" si="102"/>
        <v>Belgique</v>
      </c>
      <c r="D843" s="2">
        <f t="shared" si="102"/>
        <v>1</v>
      </c>
      <c r="E843" s="16">
        <f t="shared" si="103"/>
        <v>28</v>
      </c>
      <c r="F843" s="16" t="str">
        <f t="shared" si="105"/>
        <v>Autres pays d’Europe</v>
      </c>
      <c r="G843" s="16">
        <f t="shared" si="106"/>
        <v>1</v>
      </c>
      <c r="H843" s="16">
        <f t="shared" si="107"/>
        <v>2</v>
      </c>
      <c r="I843" s="16" t="str">
        <f t="shared" si="108"/>
        <v>BelgiqueAutres pays d’Europe</v>
      </c>
      <c r="J843" s="109">
        <f t="shared" si="104"/>
        <v>0</v>
      </c>
      <c r="K843" s="109">
        <f>IF($H843=2,$N843,Notice!$C$67)</f>
        <v>1162.3079833984375</v>
      </c>
      <c r="L843" s="109">
        <f>IF($H843=2,0,Notice!$C$66)</f>
        <v>0</v>
      </c>
      <c r="M843" s="110">
        <v>1544</v>
      </c>
      <c r="N843" s="110">
        <v>1162.3079833984375</v>
      </c>
    </row>
    <row r="844" spans="1:14">
      <c r="A844" s="16">
        <v>896</v>
      </c>
      <c r="B844" s="16">
        <f t="shared" si="101"/>
        <v>4</v>
      </c>
      <c r="C844" s="11" t="str">
        <f t="shared" si="102"/>
        <v>Brésil</v>
      </c>
      <c r="D844" s="2">
        <f t="shared" si="102"/>
        <v>0</v>
      </c>
      <c r="E844" s="16">
        <f t="shared" si="103"/>
        <v>28</v>
      </c>
      <c r="F844" s="16" t="str">
        <f t="shared" si="105"/>
        <v>Autres pays d’Europe</v>
      </c>
      <c r="G844" s="16">
        <f t="shared" si="106"/>
        <v>1</v>
      </c>
      <c r="H844" s="16">
        <f t="shared" si="107"/>
        <v>1</v>
      </c>
      <c r="I844" s="16" t="str">
        <f t="shared" si="108"/>
        <v>BrésilAutres pays d’Europe</v>
      </c>
      <c r="J844" s="109">
        <f t="shared" si="104"/>
        <v>11909</v>
      </c>
      <c r="K844" s="109">
        <f>IF($H844=2,$N844,Notice!$C$67)</f>
        <v>500</v>
      </c>
      <c r="L844" s="109">
        <f>IF($H844=2,0,Notice!$C$66)</f>
        <v>1000</v>
      </c>
      <c r="M844" s="110">
        <v>11909</v>
      </c>
      <c r="N844" s="110">
        <v>1000</v>
      </c>
    </row>
    <row r="845" spans="1:14">
      <c r="A845" s="16">
        <v>897</v>
      </c>
      <c r="B845" s="16">
        <f t="shared" si="101"/>
        <v>5</v>
      </c>
      <c r="C845" s="11" t="str">
        <f t="shared" si="102"/>
        <v>Chine</v>
      </c>
      <c r="D845" s="2">
        <f t="shared" si="102"/>
        <v>0</v>
      </c>
      <c r="E845" s="16">
        <f t="shared" si="103"/>
        <v>28</v>
      </c>
      <c r="F845" s="16" t="str">
        <f t="shared" si="105"/>
        <v>Autres pays d’Europe</v>
      </c>
      <c r="G845" s="16">
        <f t="shared" si="106"/>
        <v>1</v>
      </c>
      <c r="H845" s="16">
        <f t="shared" si="107"/>
        <v>1</v>
      </c>
      <c r="I845" s="16" t="str">
        <f t="shared" si="108"/>
        <v>ChineAutres pays d’Europe</v>
      </c>
      <c r="J845" s="109">
        <f t="shared" si="104"/>
        <v>21544</v>
      </c>
      <c r="K845" s="109">
        <f>IF($H845=2,$N845,Notice!$C$67)</f>
        <v>500</v>
      </c>
      <c r="L845" s="109">
        <f>IF($H845=2,0,Notice!$C$66)</f>
        <v>1000</v>
      </c>
      <c r="M845" s="110">
        <v>21544</v>
      </c>
      <c r="N845" s="110">
        <v>1000</v>
      </c>
    </row>
    <row r="846" spans="1:14">
      <c r="A846" s="16">
        <v>898</v>
      </c>
      <c r="B846" s="16">
        <f t="shared" si="101"/>
        <v>6</v>
      </c>
      <c r="C846" s="11" t="str">
        <f t="shared" si="102"/>
        <v>Corée du Sud</v>
      </c>
      <c r="D846" s="2">
        <f t="shared" si="102"/>
        <v>0</v>
      </c>
      <c r="E846" s="16">
        <f t="shared" si="103"/>
        <v>28</v>
      </c>
      <c r="F846" s="16" t="str">
        <f t="shared" si="105"/>
        <v>Autres pays d’Europe</v>
      </c>
      <c r="G846" s="16">
        <f t="shared" si="106"/>
        <v>1</v>
      </c>
      <c r="H846" s="16">
        <f t="shared" si="107"/>
        <v>1</v>
      </c>
      <c r="I846" s="16" t="str">
        <f t="shared" si="108"/>
        <v>Corée du SudAutres pays d’Europe</v>
      </c>
      <c r="J846" s="109">
        <f t="shared" si="104"/>
        <v>22131</v>
      </c>
      <c r="K846" s="109">
        <f>IF($H846=2,$N846,Notice!$C$67)</f>
        <v>500</v>
      </c>
      <c r="L846" s="109">
        <f>IF($H846=2,0,Notice!$C$66)</f>
        <v>1000</v>
      </c>
      <c r="M846" s="110">
        <v>22131</v>
      </c>
      <c r="N846" s="110">
        <v>1000</v>
      </c>
    </row>
    <row r="847" spans="1:14">
      <c r="A847" s="16">
        <v>900</v>
      </c>
      <c r="B847" s="16">
        <f t="shared" si="101"/>
        <v>7</v>
      </c>
      <c r="C847" s="11" t="str">
        <f t="shared" si="102"/>
        <v>Espagne</v>
      </c>
      <c r="D847" s="2">
        <f t="shared" si="102"/>
        <v>1</v>
      </c>
      <c r="E847" s="16">
        <f t="shared" si="103"/>
        <v>28</v>
      </c>
      <c r="F847" s="16" t="str">
        <f t="shared" si="105"/>
        <v>Autres pays d’Europe</v>
      </c>
      <c r="G847" s="16">
        <f t="shared" si="106"/>
        <v>1</v>
      </c>
      <c r="H847" s="16">
        <f t="shared" si="107"/>
        <v>2</v>
      </c>
      <c r="I847" s="16" t="str">
        <f t="shared" si="108"/>
        <v>EspagneAutres pays d’Europe</v>
      </c>
      <c r="J847" s="109">
        <f t="shared" si="104"/>
        <v>0</v>
      </c>
      <c r="K847" s="109">
        <f>IF($H847=2,$N847,Notice!$C$67)</f>
        <v>2940.968017578125</v>
      </c>
      <c r="L847" s="109">
        <f>IF($H847=2,0,Notice!$C$66)</f>
        <v>0</v>
      </c>
      <c r="M847" s="110">
        <v>3892</v>
      </c>
      <c r="N847" s="110">
        <v>2940.968017578125</v>
      </c>
    </row>
    <row r="848" spans="1:14">
      <c r="A848" s="16">
        <v>901</v>
      </c>
      <c r="B848" s="16">
        <f t="shared" si="101"/>
        <v>8</v>
      </c>
      <c r="C848" s="11" t="str">
        <f t="shared" si="102"/>
        <v>États-Unis</v>
      </c>
      <c r="D848" s="2">
        <f t="shared" si="102"/>
        <v>0</v>
      </c>
      <c r="E848" s="16">
        <f t="shared" si="103"/>
        <v>28</v>
      </c>
      <c r="F848" s="16" t="str">
        <f t="shared" si="105"/>
        <v>Autres pays d’Europe</v>
      </c>
      <c r="G848" s="16">
        <f t="shared" si="106"/>
        <v>1</v>
      </c>
      <c r="H848" s="16">
        <f t="shared" si="107"/>
        <v>1</v>
      </c>
      <c r="I848" s="16" t="str">
        <f t="shared" si="108"/>
        <v>États-UnisAutres pays d’Europe</v>
      </c>
      <c r="J848" s="109">
        <f t="shared" si="104"/>
        <v>9144</v>
      </c>
      <c r="K848" s="109">
        <f>IF($H848=2,$N848,Notice!$C$67)</f>
        <v>500</v>
      </c>
      <c r="L848" s="109">
        <f>IF($H848=2,0,Notice!$C$66)</f>
        <v>1000</v>
      </c>
      <c r="M848" s="110">
        <v>9144</v>
      </c>
      <c r="N848" s="110">
        <v>1000</v>
      </c>
    </row>
    <row r="849" spans="1:14">
      <c r="A849" s="16">
        <v>902</v>
      </c>
      <c r="B849" s="16">
        <f t="shared" si="101"/>
        <v>9</v>
      </c>
      <c r="C849" s="11" t="str">
        <f t="shared" si="102"/>
        <v>Finlande</v>
      </c>
      <c r="D849" s="2">
        <f t="shared" si="102"/>
        <v>1</v>
      </c>
      <c r="E849" s="16">
        <f t="shared" si="103"/>
        <v>28</v>
      </c>
      <c r="F849" s="16" t="str">
        <f t="shared" si="105"/>
        <v>Autres pays d’Europe</v>
      </c>
      <c r="G849" s="16">
        <f t="shared" si="106"/>
        <v>1</v>
      </c>
      <c r="H849" s="16">
        <f t="shared" si="107"/>
        <v>2</v>
      </c>
      <c r="I849" s="16" t="str">
        <f t="shared" si="108"/>
        <v>FinlandeAutres pays d’Europe</v>
      </c>
      <c r="J849" s="109">
        <f t="shared" si="104"/>
        <v>0</v>
      </c>
      <c r="K849" s="109">
        <f>IF($H849=2,$N849,Notice!$C$67)</f>
        <v>1634.250244140625</v>
      </c>
      <c r="L849" s="109">
        <f>IF($H849=2,0,Notice!$C$66)</f>
        <v>0</v>
      </c>
      <c r="M849" s="110">
        <v>554</v>
      </c>
      <c r="N849" s="110">
        <v>1634.250244140625</v>
      </c>
    </row>
    <row r="850" spans="1:14">
      <c r="A850" s="16">
        <v>903</v>
      </c>
      <c r="B850" s="16">
        <f t="shared" si="101"/>
        <v>11</v>
      </c>
      <c r="C850" s="11" t="str">
        <f t="shared" si="102"/>
        <v>France</v>
      </c>
      <c r="D850" s="2">
        <f t="shared" si="102"/>
        <v>1</v>
      </c>
      <c r="E850" s="16">
        <f t="shared" si="103"/>
        <v>28</v>
      </c>
      <c r="F850" s="16" t="str">
        <f t="shared" si="105"/>
        <v>Autres pays d’Europe</v>
      </c>
      <c r="G850" s="16">
        <f t="shared" si="106"/>
        <v>1</v>
      </c>
      <c r="H850" s="16">
        <f t="shared" si="107"/>
        <v>2</v>
      </c>
      <c r="I850" s="16" t="str">
        <f t="shared" si="108"/>
        <v>FranceAutres pays d’Europe</v>
      </c>
      <c r="J850" s="109">
        <f t="shared" si="104"/>
        <v>0</v>
      </c>
      <c r="K850" s="109">
        <f>IF($H850=2,$N850,Notice!$C$67)</f>
        <v>1746.1981201171875</v>
      </c>
      <c r="L850" s="109">
        <f>IF($H850=2,0,Notice!$C$66)</f>
        <v>0</v>
      </c>
      <c r="M850" s="110">
        <v>5014</v>
      </c>
      <c r="N850" s="110">
        <v>1746.1981201171875</v>
      </c>
    </row>
    <row r="851" spans="1:14">
      <c r="A851" s="16">
        <v>904</v>
      </c>
      <c r="B851" s="16">
        <f t="shared" si="101"/>
        <v>12</v>
      </c>
      <c r="C851" s="11" t="str">
        <f t="shared" si="102"/>
        <v>Hongrie</v>
      </c>
      <c r="D851" s="2">
        <f t="shared" si="102"/>
        <v>1</v>
      </c>
      <c r="E851" s="16">
        <f t="shared" si="103"/>
        <v>28</v>
      </c>
      <c r="F851" s="16" t="str">
        <f t="shared" si="105"/>
        <v>Autres pays d’Europe</v>
      </c>
      <c r="G851" s="16">
        <f t="shared" si="106"/>
        <v>1</v>
      </c>
      <c r="H851" s="16">
        <f t="shared" si="107"/>
        <v>2</v>
      </c>
      <c r="I851" s="16" t="str">
        <f t="shared" si="108"/>
        <v>HongrieAutres pays d’Europe</v>
      </c>
      <c r="J851" s="109">
        <f t="shared" si="104"/>
        <v>0</v>
      </c>
      <c r="K851" s="109">
        <f>IF($H851=2,$N851,Notice!$C$67)</f>
        <v>897.80535888671875</v>
      </c>
      <c r="L851" s="109">
        <f>IF($H851=2,0,Notice!$C$66)</f>
        <v>0</v>
      </c>
      <c r="M851" s="110">
        <v>7094</v>
      </c>
      <c r="N851" s="110">
        <v>897.80535888671875</v>
      </c>
    </row>
    <row r="852" spans="1:14">
      <c r="A852" s="16">
        <v>905</v>
      </c>
      <c r="B852" s="16">
        <f t="shared" si="101"/>
        <v>13</v>
      </c>
      <c r="C852" s="11" t="str">
        <f t="shared" si="102"/>
        <v>Inde</v>
      </c>
      <c r="D852" s="2">
        <f t="shared" si="102"/>
        <v>0</v>
      </c>
      <c r="E852" s="16">
        <f t="shared" si="103"/>
        <v>28</v>
      </c>
      <c r="F852" s="16" t="str">
        <f t="shared" si="105"/>
        <v>Autres pays d’Europe</v>
      </c>
      <c r="G852" s="16">
        <f t="shared" si="106"/>
        <v>1</v>
      </c>
      <c r="H852" s="16">
        <f t="shared" si="107"/>
        <v>1</v>
      </c>
      <c r="I852" s="16" t="str">
        <f t="shared" si="108"/>
        <v>IndeAutres pays d’Europe</v>
      </c>
      <c r="J852" s="109">
        <f t="shared" si="104"/>
        <v>13689</v>
      </c>
      <c r="K852" s="109">
        <f>IF($H852=2,$N852,Notice!$C$67)</f>
        <v>500</v>
      </c>
      <c r="L852" s="109">
        <f>IF($H852=2,0,Notice!$C$66)</f>
        <v>1000</v>
      </c>
      <c r="M852" s="110">
        <v>13689</v>
      </c>
      <c r="N852" s="110">
        <v>1000</v>
      </c>
    </row>
    <row r="853" spans="1:14">
      <c r="A853" s="16">
        <v>906</v>
      </c>
      <c r="B853" s="16">
        <f t="shared" si="101"/>
        <v>14</v>
      </c>
      <c r="C853" s="11" t="str">
        <f t="shared" si="102"/>
        <v>Indonésie</v>
      </c>
      <c r="D853" s="2">
        <f t="shared" si="102"/>
        <v>0</v>
      </c>
      <c r="E853" s="16">
        <f t="shared" si="103"/>
        <v>28</v>
      </c>
      <c r="F853" s="16" t="str">
        <f t="shared" si="105"/>
        <v>Autres pays d’Europe</v>
      </c>
      <c r="G853" s="16">
        <f t="shared" si="106"/>
        <v>1</v>
      </c>
      <c r="H853" s="16">
        <f t="shared" si="107"/>
        <v>1</v>
      </c>
      <c r="I853" s="16" t="str">
        <f t="shared" si="108"/>
        <v>IndonésieAutres pays d’Europe</v>
      </c>
      <c r="J853" s="109">
        <f t="shared" si="104"/>
        <v>17948</v>
      </c>
      <c r="K853" s="109">
        <f>IF($H853=2,$N853,Notice!$C$67)</f>
        <v>500</v>
      </c>
      <c r="L853" s="109">
        <f>IF($H853=2,0,Notice!$C$66)</f>
        <v>1000</v>
      </c>
      <c r="M853" s="110">
        <v>17948</v>
      </c>
      <c r="N853" s="110">
        <v>1000</v>
      </c>
    </row>
    <row r="854" spans="1:14">
      <c r="A854" s="16">
        <v>907</v>
      </c>
      <c r="B854" s="16">
        <f t="shared" si="101"/>
        <v>15</v>
      </c>
      <c r="C854" s="11" t="str">
        <f t="shared" si="102"/>
        <v>Italie</v>
      </c>
      <c r="D854" s="2">
        <f t="shared" si="102"/>
        <v>1</v>
      </c>
      <c r="E854" s="16">
        <f t="shared" si="103"/>
        <v>28</v>
      </c>
      <c r="F854" s="16" t="str">
        <f t="shared" si="105"/>
        <v>Autres pays d’Europe</v>
      </c>
      <c r="G854" s="16">
        <f t="shared" si="106"/>
        <v>1</v>
      </c>
      <c r="H854" s="16">
        <f t="shared" si="107"/>
        <v>2</v>
      </c>
      <c r="I854" s="16" t="str">
        <f t="shared" si="108"/>
        <v>ItalieAutres pays d’Europe</v>
      </c>
      <c r="J854" s="109">
        <f t="shared" si="104"/>
        <v>0</v>
      </c>
      <c r="K854" s="109">
        <f>IF($H854=2,$N854,Notice!$C$67)</f>
        <v>1736.9306640625</v>
      </c>
      <c r="L854" s="109">
        <f>IF($H854=2,0,Notice!$C$66)</f>
        <v>0</v>
      </c>
      <c r="M854" s="110">
        <v>5308</v>
      </c>
      <c r="N854" s="110">
        <v>1736.9306640625</v>
      </c>
    </row>
    <row r="855" spans="1:14">
      <c r="A855" s="16">
        <v>908</v>
      </c>
      <c r="B855" s="16">
        <f t="shared" si="101"/>
        <v>16</v>
      </c>
      <c r="C855" s="11" t="str">
        <f t="shared" si="102"/>
        <v>Japon</v>
      </c>
      <c r="D855" s="2">
        <f t="shared" si="102"/>
        <v>0</v>
      </c>
      <c r="E855" s="16">
        <f t="shared" si="103"/>
        <v>28</v>
      </c>
      <c r="F855" s="16" t="str">
        <f t="shared" si="105"/>
        <v>Autres pays d’Europe</v>
      </c>
      <c r="G855" s="16">
        <f t="shared" si="106"/>
        <v>1</v>
      </c>
      <c r="H855" s="16">
        <f t="shared" si="107"/>
        <v>1</v>
      </c>
      <c r="I855" s="16" t="str">
        <f t="shared" si="108"/>
        <v>JaponAutres pays d’Europe</v>
      </c>
      <c r="J855" s="109">
        <f t="shared" si="104"/>
        <v>22453</v>
      </c>
      <c r="K855" s="109">
        <f>IF($H855=2,$N855,Notice!$C$67)</f>
        <v>500</v>
      </c>
      <c r="L855" s="109">
        <f>IF($H855=2,0,Notice!$C$66)</f>
        <v>1000</v>
      </c>
      <c r="M855" s="110">
        <v>22453</v>
      </c>
      <c r="N855" s="110">
        <v>1000</v>
      </c>
    </row>
    <row r="856" spans="1:14">
      <c r="A856" s="16">
        <v>909</v>
      </c>
      <c r="B856" s="16">
        <f t="shared" si="101"/>
        <v>17</v>
      </c>
      <c r="C856" s="11" t="str">
        <f t="shared" si="102"/>
        <v>Maroc</v>
      </c>
      <c r="D856" s="2">
        <f t="shared" si="102"/>
        <v>0</v>
      </c>
      <c r="E856" s="16">
        <f t="shared" si="103"/>
        <v>28</v>
      </c>
      <c r="F856" s="16" t="str">
        <f t="shared" si="105"/>
        <v>Autres pays d’Europe</v>
      </c>
      <c r="G856" s="16">
        <f t="shared" si="106"/>
        <v>1</v>
      </c>
      <c r="H856" s="16">
        <f t="shared" si="107"/>
        <v>1</v>
      </c>
      <c r="I856" s="16" t="str">
        <f t="shared" si="108"/>
        <v>MarocAutres pays d’Europe</v>
      </c>
      <c r="J856" s="109">
        <f t="shared" si="104"/>
        <v>3856</v>
      </c>
      <c r="K856" s="109">
        <f>IF($H856=2,$N856,Notice!$C$67)</f>
        <v>500</v>
      </c>
      <c r="L856" s="109">
        <f>IF($H856=2,0,Notice!$C$66)</f>
        <v>1000</v>
      </c>
      <c r="M856" s="110">
        <v>3856</v>
      </c>
      <c r="N856" s="110">
        <v>1000</v>
      </c>
    </row>
    <row r="857" spans="1:14">
      <c r="A857" s="16">
        <v>910</v>
      </c>
      <c r="B857" s="16">
        <f t="shared" si="101"/>
        <v>18</v>
      </c>
      <c r="C857" s="11" t="str">
        <f t="shared" si="102"/>
        <v>Mexique</v>
      </c>
      <c r="D857" s="2">
        <f t="shared" si="102"/>
        <v>0</v>
      </c>
      <c r="E857" s="16">
        <f t="shared" si="103"/>
        <v>28</v>
      </c>
      <c r="F857" s="16" t="str">
        <f t="shared" si="105"/>
        <v>Autres pays d’Europe</v>
      </c>
      <c r="G857" s="16">
        <f t="shared" si="106"/>
        <v>1</v>
      </c>
      <c r="H857" s="16">
        <f t="shared" si="107"/>
        <v>1</v>
      </c>
      <c r="I857" s="16" t="str">
        <f t="shared" si="108"/>
        <v>MexiqueAutres pays d’Europe</v>
      </c>
      <c r="J857" s="109">
        <f t="shared" si="104"/>
        <v>11814</v>
      </c>
      <c r="K857" s="109">
        <f>IF($H857=2,$N857,Notice!$C$67)</f>
        <v>500</v>
      </c>
      <c r="L857" s="109">
        <f>IF($H857=2,0,Notice!$C$66)</f>
        <v>1000</v>
      </c>
      <c r="M857" s="110">
        <v>11814</v>
      </c>
      <c r="N857" s="110">
        <v>1000</v>
      </c>
    </row>
    <row r="858" spans="1:14">
      <c r="A858" s="16">
        <v>911</v>
      </c>
      <c r="B858" s="16">
        <f t="shared" si="101"/>
        <v>19</v>
      </c>
      <c r="C858" s="11" t="str">
        <f t="shared" si="102"/>
        <v>Pologne</v>
      </c>
      <c r="D858" s="2">
        <f t="shared" si="102"/>
        <v>1</v>
      </c>
      <c r="E858" s="16">
        <f t="shared" si="103"/>
        <v>28</v>
      </c>
      <c r="F858" s="16" t="str">
        <f t="shared" si="105"/>
        <v>Autres pays d’Europe</v>
      </c>
      <c r="G858" s="16">
        <f t="shared" si="106"/>
        <v>1</v>
      </c>
      <c r="H858" s="16">
        <f t="shared" si="107"/>
        <v>2</v>
      </c>
      <c r="I858" s="16" t="str">
        <f t="shared" si="108"/>
        <v>PologneAutres pays d’Europe</v>
      </c>
      <c r="J858" s="109">
        <f t="shared" si="104"/>
        <v>0</v>
      </c>
      <c r="K858" s="109">
        <f>IF($H858=2,$N858,Notice!$C$67)</f>
        <v>0</v>
      </c>
      <c r="L858" s="109">
        <f>IF($H858=2,0,Notice!$C$66)</f>
        <v>0</v>
      </c>
      <c r="M858" s="110">
        <v>0</v>
      </c>
      <c r="N858" s="110">
        <v>0</v>
      </c>
    </row>
    <row r="859" spans="1:14">
      <c r="A859" s="16">
        <v>912</v>
      </c>
      <c r="B859" s="16">
        <f t="shared" si="101"/>
        <v>20</v>
      </c>
      <c r="C859" s="11" t="str">
        <f t="shared" si="102"/>
        <v>Portugal</v>
      </c>
      <c r="D859" s="2">
        <f t="shared" si="102"/>
        <v>1</v>
      </c>
      <c r="E859" s="16">
        <f t="shared" si="103"/>
        <v>28</v>
      </c>
      <c r="F859" s="16" t="str">
        <f t="shared" si="105"/>
        <v>Autres pays d’Europe</v>
      </c>
      <c r="G859" s="16">
        <f t="shared" si="106"/>
        <v>1</v>
      </c>
      <c r="H859" s="16">
        <f t="shared" si="107"/>
        <v>2</v>
      </c>
      <c r="I859" s="16" t="str">
        <f t="shared" si="108"/>
        <v>PortugalAutres pays d’Europe</v>
      </c>
      <c r="J859" s="109">
        <f t="shared" si="104"/>
        <v>0</v>
      </c>
      <c r="K859" s="109">
        <f>IF($H859=2,$N859,Notice!$C$67)</f>
        <v>3032.49267578125</v>
      </c>
      <c r="L859" s="109">
        <f>IF($H859=2,0,Notice!$C$66)</f>
        <v>0</v>
      </c>
      <c r="M859" s="110">
        <v>3279</v>
      </c>
      <c r="N859" s="110">
        <v>3032.49267578125</v>
      </c>
    </row>
    <row r="860" spans="1:14">
      <c r="A860" s="16">
        <v>913</v>
      </c>
      <c r="B860" s="16">
        <f t="shared" si="101"/>
        <v>21</v>
      </c>
      <c r="C860" s="11" t="str">
        <f t="shared" si="102"/>
        <v>République tchèque</v>
      </c>
      <c r="D860" s="2">
        <f t="shared" si="102"/>
        <v>1</v>
      </c>
      <c r="E860" s="16">
        <f t="shared" si="103"/>
        <v>28</v>
      </c>
      <c r="F860" s="16" t="str">
        <f t="shared" si="105"/>
        <v>Autres pays d’Europe</v>
      </c>
      <c r="G860" s="16">
        <f t="shared" si="106"/>
        <v>1</v>
      </c>
      <c r="H860" s="16">
        <f t="shared" si="107"/>
        <v>2</v>
      </c>
      <c r="I860" s="16" t="str">
        <f t="shared" si="108"/>
        <v>République tchèqueAutres pays d’Europe</v>
      </c>
      <c r="J860" s="109">
        <f t="shared" si="104"/>
        <v>0</v>
      </c>
      <c r="K860" s="109">
        <f>IF($H860=2,$N860,Notice!$C$67)</f>
        <v>661.34478759765625</v>
      </c>
      <c r="L860" s="109">
        <f>IF($H860=2,0,Notice!$C$66)</f>
        <v>0</v>
      </c>
      <c r="M860" s="110">
        <v>1166</v>
      </c>
      <c r="N860" s="110">
        <v>661.34478759765625</v>
      </c>
    </row>
    <row r="861" spans="1:14">
      <c r="A861" s="16">
        <v>914</v>
      </c>
      <c r="B861" s="16">
        <f t="shared" si="101"/>
        <v>22</v>
      </c>
      <c r="C861" s="11" t="str">
        <f t="shared" si="102"/>
        <v>Royaume-Uni</v>
      </c>
      <c r="D861" s="2">
        <f t="shared" si="102"/>
        <v>1</v>
      </c>
      <c r="E861" s="16">
        <f t="shared" si="103"/>
        <v>28</v>
      </c>
      <c r="F861" s="16" t="str">
        <f t="shared" si="105"/>
        <v>Autres pays d’Europe</v>
      </c>
      <c r="G861" s="16">
        <f t="shared" si="106"/>
        <v>1</v>
      </c>
      <c r="H861" s="16">
        <f t="shared" si="107"/>
        <v>2</v>
      </c>
      <c r="I861" s="16" t="str">
        <f t="shared" si="108"/>
        <v>Royaume-UniAutres pays d’Europe</v>
      </c>
      <c r="J861" s="109">
        <f t="shared" si="104"/>
        <v>0</v>
      </c>
      <c r="K861" s="109">
        <f>IF($H861=2,$N861,Notice!$C$67)</f>
        <v>2018.8590087890625</v>
      </c>
      <c r="L861" s="109">
        <f>IF($H861=2,0,Notice!$C$66)</f>
        <v>0</v>
      </c>
      <c r="M861" s="110">
        <v>1789</v>
      </c>
      <c r="N861" s="110">
        <v>2018.8590087890625</v>
      </c>
    </row>
    <row r="862" spans="1:14">
      <c r="A862" s="16">
        <v>915</v>
      </c>
      <c r="B862" s="16">
        <f t="shared" si="101"/>
        <v>23</v>
      </c>
      <c r="C862" s="11" t="str">
        <f t="shared" si="102"/>
        <v>Slovaquie</v>
      </c>
      <c r="D862" s="2">
        <f t="shared" si="102"/>
        <v>1</v>
      </c>
      <c r="E862" s="16">
        <f t="shared" si="103"/>
        <v>28</v>
      </c>
      <c r="F862" s="16" t="str">
        <f t="shared" si="105"/>
        <v>Autres pays d’Europe</v>
      </c>
      <c r="G862" s="16">
        <f t="shared" si="106"/>
        <v>1</v>
      </c>
      <c r="H862" s="16">
        <f t="shared" si="107"/>
        <v>2</v>
      </c>
      <c r="I862" s="16" t="str">
        <f t="shared" si="108"/>
        <v>SlovaquieAutres pays d’Europe</v>
      </c>
      <c r="J862" s="109">
        <f t="shared" si="104"/>
        <v>0</v>
      </c>
      <c r="K862" s="109">
        <f>IF($H862=2,$N862,Notice!$C$67)</f>
        <v>586.045654296875</v>
      </c>
      <c r="L862" s="109">
        <f>IF($H862=2,0,Notice!$C$66)</f>
        <v>0</v>
      </c>
      <c r="M862" s="110">
        <v>7094</v>
      </c>
      <c r="N862" s="110">
        <v>586.045654296875</v>
      </c>
    </row>
    <row r="863" spans="1:14">
      <c r="A863" s="16">
        <v>916</v>
      </c>
      <c r="B863" s="16">
        <f t="shared" si="101"/>
        <v>24</v>
      </c>
      <c r="C863" s="11" t="str">
        <f t="shared" si="102"/>
        <v>Slovénie</v>
      </c>
      <c r="D863" s="2">
        <f t="shared" si="102"/>
        <v>1</v>
      </c>
      <c r="E863" s="16">
        <f t="shared" si="103"/>
        <v>28</v>
      </c>
      <c r="F863" s="16" t="str">
        <f t="shared" si="105"/>
        <v>Autres pays d’Europe</v>
      </c>
      <c r="G863" s="16">
        <f t="shared" si="106"/>
        <v>1</v>
      </c>
      <c r="H863" s="16">
        <f t="shared" si="107"/>
        <v>2</v>
      </c>
      <c r="I863" s="16" t="str">
        <f t="shared" si="108"/>
        <v>SlovénieAutres pays d’Europe</v>
      </c>
      <c r="J863" s="109">
        <f t="shared" si="104"/>
        <v>0</v>
      </c>
      <c r="K863" s="109">
        <f>IF($H863=2,$N863,Notice!$C$67)</f>
        <v>1007.0477905273438</v>
      </c>
      <c r="L863" s="109">
        <f>IF($H863=2,0,Notice!$C$66)</f>
        <v>0</v>
      </c>
      <c r="M863" s="110">
        <v>7094</v>
      </c>
      <c r="N863" s="110">
        <v>1007.0477905273438</v>
      </c>
    </row>
    <row r="864" spans="1:14">
      <c r="A864" s="16">
        <v>917</v>
      </c>
      <c r="B864" s="16">
        <f t="shared" si="101"/>
        <v>25</v>
      </c>
      <c r="C864" s="11" t="str">
        <f t="shared" si="102"/>
        <v>Turquie</v>
      </c>
      <c r="D864" s="2">
        <f t="shared" si="102"/>
        <v>0</v>
      </c>
      <c r="E864" s="16">
        <f t="shared" si="103"/>
        <v>28</v>
      </c>
      <c r="F864" s="16" t="str">
        <f t="shared" si="105"/>
        <v>Autres pays d’Europe</v>
      </c>
      <c r="G864" s="16">
        <f t="shared" si="106"/>
        <v>1</v>
      </c>
      <c r="H864" s="16">
        <f t="shared" si="107"/>
        <v>1</v>
      </c>
      <c r="I864" s="16" t="str">
        <f t="shared" si="108"/>
        <v>TurquieAutres pays d’Europe</v>
      </c>
      <c r="J864" s="109">
        <f t="shared" si="104"/>
        <v>7162</v>
      </c>
      <c r="K864" s="109">
        <f>IF($H864=2,$N864,Notice!$C$67)</f>
        <v>500</v>
      </c>
      <c r="L864" s="109">
        <f>IF($H864=2,0,Notice!$C$66)</f>
        <v>1000</v>
      </c>
      <c r="M864" s="110">
        <v>7162</v>
      </c>
      <c r="N864" s="110">
        <v>1000</v>
      </c>
    </row>
    <row r="865" spans="1:14">
      <c r="A865" s="16">
        <v>918</v>
      </c>
      <c r="B865" s="16">
        <f t="shared" si="101"/>
        <v>26</v>
      </c>
      <c r="C865" s="11" t="str">
        <f t="shared" si="102"/>
        <v>Vietnam</v>
      </c>
      <c r="D865" s="2">
        <f t="shared" si="102"/>
        <v>0</v>
      </c>
      <c r="E865" s="16">
        <f t="shared" si="103"/>
        <v>28</v>
      </c>
      <c r="F865" s="16" t="str">
        <f t="shared" si="105"/>
        <v>Autres pays d’Europe</v>
      </c>
      <c r="G865" s="16">
        <f t="shared" si="106"/>
        <v>1</v>
      </c>
      <c r="H865" s="16">
        <f t="shared" si="107"/>
        <v>1</v>
      </c>
      <c r="I865" s="16" t="str">
        <f t="shared" si="108"/>
        <v>VietnamAutres pays d’Europe</v>
      </c>
      <c r="J865" s="109">
        <f t="shared" si="104"/>
        <v>18592</v>
      </c>
      <c r="K865" s="109">
        <f>IF($H865=2,$N865,Notice!$C$67)</f>
        <v>500</v>
      </c>
      <c r="L865" s="109">
        <f>IF($H865=2,0,Notice!$C$66)</f>
        <v>1000</v>
      </c>
      <c r="M865" s="110">
        <v>18592</v>
      </c>
      <c r="N865" s="110">
        <v>1000</v>
      </c>
    </row>
    <row r="866" spans="1:14">
      <c r="A866" s="16">
        <v>919</v>
      </c>
      <c r="B866" s="16">
        <f t="shared" si="101"/>
        <v>28</v>
      </c>
      <c r="C866" s="11" t="str">
        <f t="shared" si="102"/>
        <v>Autres pays d’Europe</v>
      </c>
      <c r="D866" s="2">
        <f t="shared" si="102"/>
        <v>1</v>
      </c>
      <c r="E866" s="16">
        <f t="shared" si="103"/>
        <v>28</v>
      </c>
      <c r="F866" s="16" t="str">
        <f t="shared" si="105"/>
        <v>Autres pays d’Europe</v>
      </c>
      <c r="G866" s="16">
        <f t="shared" si="106"/>
        <v>1</v>
      </c>
      <c r="H866" s="16">
        <f t="shared" si="107"/>
        <v>2</v>
      </c>
      <c r="I866" s="16" t="str">
        <f t="shared" si="108"/>
        <v>Autres pays d’EuropeAutres pays d’Europe</v>
      </c>
      <c r="J866" s="109">
        <f t="shared" si="104"/>
        <v>0</v>
      </c>
      <c r="K866" s="109">
        <f>IF($H866=2,$N866,Notice!$C$67)</f>
        <v>0</v>
      </c>
      <c r="L866" s="109">
        <f>IF($H866=2,0,Notice!$C$66)</f>
        <v>0</v>
      </c>
      <c r="M866" s="110">
        <v>0</v>
      </c>
      <c r="N866" s="110">
        <v>0</v>
      </c>
    </row>
    <row r="867" spans="1:14">
      <c r="A867" s="16">
        <v>920</v>
      </c>
      <c r="B867" s="16">
        <f t="shared" si="101"/>
        <v>29</v>
      </c>
      <c r="C867" s="11" t="str">
        <f t="shared" si="102"/>
        <v>Amérique du Nord</v>
      </c>
      <c r="D867" s="2">
        <f t="shared" si="102"/>
        <v>0</v>
      </c>
      <c r="E867" s="16">
        <f t="shared" si="103"/>
        <v>28</v>
      </c>
      <c r="F867" s="16" t="str">
        <f t="shared" si="105"/>
        <v>Autres pays d’Europe</v>
      </c>
      <c r="G867" s="16">
        <f t="shared" si="106"/>
        <v>1</v>
      </c>
      <c r="H867" s="16">
        <f t="shared" si="107"/>
        <v>1</v>
      </c>
      <c r="I867" s="16" t="str">
        <f t="shared" si="108"/>
        <v>Amérique du NordAutres pays d’Europe</v>
      </c>
      <c r="J867" s="109">
        <f t="shared" si="104"/>
        <v>9144</v>
      </c>
      <c r="K867" s="109">
        <f>IF($H867=2,$N867,Notice!$C$67)</f>
        <v>500</v>
      </c>
      <c r="L867" s="109">
        <f>IF($H867=2,0,Notice!$C$66)</f>
        <v>1000</v>
      </c>
      <c r="M867" s="110">
        <v>9144</v>
      </c>
      <c r="N867" s="110">
        <v>1000</v>
      </c>
    </row>
    <row r="868" spans="1:14">
      <c r="A868" s="16">
        <v>921</v>
      </c>
      <c r="B868" s="16">
        <f t="shared" ref="B868:B931" si="109">B837</f>
        <v>30</v>
      </c>
      <c r="C868" s="11" t="str">
        <f t="shared" ref="C868:D931" si="110">LOOKUP($B868,$B$4:$B$34,C$4:C$34)</f>
        <v>Amérique du Sud</v>
      </c>
      <c r="D868" s="2">
        <f t="shared" si="110"/>
        <v>0</v>
      </c>
      <c r="E868" s="16">
        <f t="shared" ref="E868:E931" si="111">E837+1</f>
        <v>28</v>
      </c>
      <c r="F868" s="16" t="str">
        <f t="shared" si="105"/>
        <v>Autres pays d’Europe</v>
      </c>
      <c r="G868" s="16">
        <f t="shared" si="106"/>
        <v>1</v>
      </c>
      <c r="H868" s="16">
        <f t="shared" si="107"/>
        <v>1</v>
      </c>
      <c r="I868" s="16" t="str">
        <f t="shared" si="108"/>
        <v>Amérique du SudAutres pays d’Europe</v>
      </c>
      <c r="J868" s="109">
        <f t="shared" si="104"/>
        <v>11909</v>
      </c>
      <c r="K868" s="109">
        <f>IF($H868=2,$N868,Notice!$C$67)</f>
        <v>500</v>
      </c>
      <c r="L868" s="109">
        <f>IF($H868=2,0,Notice!$C$66)</f>
        <v>1000</v>
      </c>
      <c r="M868" s="110">
        <v>11909</v>
      </c>
      <c r="N868" s="110">
        <v>1000</v>
      </c>
    </row>
    <row r="869" spans="1:14">
      <c r="A869" s="16">
        <v>922</v>
      </c>
      <c r="B869" s="16">
        <f t="shared" si="109"/>
        <v>31</v>
      </c>
      <c r="C869" s="11" t="str">
        <f t="shared" si="110"/>
        <v>CC du Golfe</v>
      </c>
      <c r="D869" s="2">
        <f t="shared" si="110"/>
        <v>0</v>
      </c>
      <c r="E869" s="16">
        <f t="shared" si="111"/>
        <v>28</v>
      </c>
      <c r="F869" s="16" t="str">
        <f t="shared" si="105"/>
        <v>Autres pays d’Europe</v>
      </c>
      <c r="G869" s="16">
        <f t="shared" si="106"/>
        <v>1</v>
      </c>
      <c r="H869" s="16">
        <f t="shared" si="107"/>
        <v>1</v>
      </c>
      <c r="I869" s="16" t="str">
        <f t="shared" si="108"/>
        <v>CC du GolfeAutres pays d’Europe</v>
      </c>
      <c r="J869" s="109">
        <f t="shared" si="104"/>
        <v>9304</v>
      </c>
      <c r="K869" s="109">
        <f>IF($H869=2,$N869,Notice!$C$67)</f>
        <v>500</v>
      </c>
      <c r="L869" s="109">
        <f>IF($H869=2,0,Notice!$C$66)</f>
        <v>1000</v>
      </c>
      <c r="M869" s="110">
        <v>9304</v>
      </c>
      <c r="N869" s="110">
        <v>1000</v>
      </c>
    </row>
    <row r="870" spans="1:14">
      <c r="A870" s="16">
        <v>923</v>
      </c>
      <c r="B870" s="16">
        <f t="shared" si="109"/>
        <v>32</v>
      </c>
      <c r="C870" s="11" t="str">
        <f t="shared" si="110"/>
        <v>Autre</v>
      </c>
      <c r="D870" s="2">
        <f t="shared" si="110"/>
        <v>0</v>
      </c>
      <c r="E870" s="16">
        <f t="shared" si="111"/>
        <v>28</v>
      </c>
      <c r="F870" s="16" t="str">
        <f t="shared" si="105"/>
        <v>Autres pays d’Europe</v>
      </c>
      <c r="G870" s="16">
        <f t="shared" si="106"/>
        <v>1</v>
      </c>
      <c r="H870" s="16">
        <f t="shared" si="107"/>
        <v>1</v>
      </c>
      <c r="I870" s="16" t="str">
        <f t="shared" si="108"/>
        <v>AutreAutres pays d’Europe</v>
      </c>
      <c r="J870" s="109">
        <f t="shared" si="104"/>
        <v>24000</v>
      </c>
      <c r="K870" s="109">
        <f>IF($H870=2,$N870,Notice!$C$67)</f>
        <v>500</v>
      </c>
      <c r="L870" s="109">
        <f>IF($H870=2,0,Notice!$C$66)</f>
        <v>1000</v>
      </c>
      <c r="M870" s="110">
        <v>24000</v>
      </c>
      <c r="N870" s="110">
        <v>1000</v>
      </c>
    </row>
    <row r="871" spans="1:14">
      <c r="A871" s="16">
        <v>925</v>
      </c>
      <c r="B871" s="16">
        <f t="shared" si="109"/>
        <v>33</v>
      </c>
      <c r="C871" s="11" t="str">
        <f t="shared" si="110"/>
        <v>Autres pays d’Amérique</v>
      </c>
      <c r="D871" s="2">
        <f t="shared" si="110"/>
        <v>0</v>
      </c>
      <c r="E871" s="16">
        <f t="shared" si="111"/>
        <v>28</v>
      </c>
      <c r="F871" s="16" t="str">
        <f t="shared" si="105"/>
        <v>Autres pays d’Europe</v>
      </c>
      <c r="G871" s="16">
        <f t="shared" si="106"/>
        <v>1</v>
      </c>
      <c r="H871" s="16">
        <f t="shared" si="107"/>
        <v>1</v>
      </c>
      <c r="I871" s="16" t="str">
        <f t="shared" si="108"/>
        <v>Autres pays d’AmériqueAutres pays d’Europe</v>
      </c>
      <c r="J871" s="109">
        <f t="shared" si="104"/>
        <v>8737</v>
      </c>
      <c r="K871" s="109">
        <f>IF($H871=2,$N871,Notice!$C$67)</f>
        <v>500</v>
      </c>
      <c r="L871" s="109">
        <f>IF($H871=2,0,Notice!$C$66)</f>
        <v>1000</v>
      </c>
      <c r="M871" s="110">
        <v>8737</v>
      </c>
      <c r="N871" s="110">
        <v>1000</v>
      </c>
    </row>
    <row r="872" spans="1:14">
      <c r="A872" s="16">
        <v>926</v>
      </c>
      <c r="B872" s="16">
        <f t="shared" si="109"/>
        <v>1</v>
      </c>
      <c r="C872" s="11" t="str">
        <f t="shared" si="110"/>
        <v>Allemagne</v>
      </c>
      <c r="D872" s="2">
        <f t="shared" si="110"/>
        <v>1</v>
      </c>
      <c r="E872" s="16">
        <f t="shared" si="111"/>
        <v>29</v>
      </c>
      <c r="F872" s="16" t="str">
        <f t="shared" si="105"/>
        <v>Amérique du Nord</v>
      </c>
      <c r="G872" s="16">
        <f t="shared" si="106"/>
        <v>0</v>
      </c>
      <c r="H872" s="16">
        <f t="shared" si="107"/>
        <v>1</v>
      </c>
      <c r="I872" s="16" t="str">
        <f t="shared" si="108"/>
        <v>AllemagneAmérique du Nord</v>
      </c>
      <c r="J872" s="109">
        <f t="shared" si="104"/>
        <v>8319</v>
      </c>
      <c r="K872" s="109">
        <f>IF($H872=2,$N872,Notice!$C$67)</f>
        <v>500</v>
      </c>
      <c r="L872" s="109">
        <f>IF($H872=2,0,Notice!$C$66)</f>
        <v>1000</v>
      </c>
      <c r="M872" s="110">
        <v>8319</v>
      </c>
      <c r="N872" s="110">
        <v>1000</v>
      </c>
    </row>
    <row r="873" spans="1:14">
      <c r="A873" s="16">
        <v>927</v>
      </c>
      <c r="B873" s="16">
        <f t="shared" si="109"/>
        <v>2</v>
      </c>
      <c r="C873" s="11" t="str">
        <f t="shared" si="110"/>
        <v>Autriche</v>
      </c>
      <c r="D873" s="2">
        <f t="shared" si="110"/>
        <v>1</v>
      </c>
      <c r="E873" s="16">
        <f t="shared" si="111"/>
        <v>29</v>
      </c>
      <c r="F873" s="16" t="str">
        <f t="shared" si="105"/>
        <v>Amérique du Nord</v>
      </c>
      <c r="G873" s="16">
        <f t="shared" si="106"/>
        <v>0</v>
      </c>
      <c r="H873" s="16">
        <f t="shared" si="107"/>
        <v>1</v>
      </c>
      <c r="I873" s="16" t="str">
        <f t="shared" si="108"/>
        <v>AutricheAmérique du Nord</v>
      </c>
      <c r="J873" s="109">
        <f t="shared" si="104"/>
        <v>11909</v>
      </c>
      <c r="K873" s="109">
        <f>IF($H873=2,$N873,Notice!$C$67)</f>
        <v>500</v>
      </c>
      <c r="L873" s="109">
        <f>IF($H873=2,0,Notice!$C$66)</f>
        <v>1000</v>
      </c>
      <c r="M873" s="110">
        <v>11909</v>
      </c>
      <c r="N873" s="110">
        <v>1000</v>
      </c>
    </row>
    <row r="874" spans="1:14">
      <c r="A874" s="16">
        <v>928</v>
      </c>
      <c r="B874" s="16">
        <f t="shared" si="109"/>
        <v>3</v>
      </c>
      <c r="C874" s="11" t="str">
        <f t="shared" si="110"/>
        <v>Belgique</v>
      </c>
      <c r="D874" s="2">
        <f t="shared" si="110"/>
        <v>1</v>
      </c>
      <c r="E874" s="16">
        <f t="shared" si="111"/>
        <v>29</v>
      </c>
      <c r="F874" s="16" t="str">
        <f t="shared" si="105"/>
        <v>Amérique du Nord</v>
      </c>
      <c r="G874" s="16">
        <f t="shared" si="106"/>
        <v>0</v>
      </c>
      <c r="H874" s="16">
        <f t="shared" si="107"/>
        <v>1</v>
      </c>
      <c r="I874" s="16" t="str">
        <f t="shared" si="108"/>
        <v>BelgiqueAmérique du Nord</v>
      </c>
      <c r="J874" s="109">
        <f t="shared" si="104"/>
        <v>8106</v>
      </c>
      <c r="K874" s="109">
        <f>IF($H874=2,$N874,Notice!$C$67)</f>
        <v>500</v>
      </c>
      <c r="L874" s="109">
        <f>IF($H874=2,0,Notice!$C$66)</f>
        <v>1000</v>
      </c>
      <c r="M874" s="110">
        <v>8106</v>
      </c>
      <c r="N874" s="110">
        <v>1000</v>
      </c>
    </row>
    <row r="875" spans="1:14">
      <c r="A875" s="16">
        <v>929</v>
      </c>
      <c r="B875" s="16">
        <f t="shared" si="109"/>
        <v>4</v>
      </c>
      <c r="C875" s="11" t="str">
        <f t="shared" si="110"/>
        <v>Brésil</v>
      </c>
      <c r="D875" s="2">
        <f t="shared" si="110"/>
        <v>0</v>
      </c>
      <c r="E875" s="16">
        <f t="shared" si="111"/>
        <v>29</v>
      </c>
      <c r="F875" s="16" t="str">
        <f t="shared" si="105"/>
        <v>Amérique du Nord</v>
      </c>
      <c r="G875" s="16">
        <f t="shared" si="106"/>
        <v>0</v>
      </c>
      <c r="H875" s="16">
        <f t="shared" si="107"/>
        <v>0</v>
      </c>
      <c r="I875" s="16" t="str">
        <f t="shared" si="108"/>
        <v>BrésilAmérique du Nord</v>
      </c>
      <c r="J875" s="109">
        <f t="shared" si="104"/>
        <v>9777</v>
      </c>
      <c r="K875" s="109">
        <f>IF($H875=2,$N875,Notice!$C$67)</f>
        <v>500</v>
      </c>
      <c r="L875" s="109">
        <f>IF($H875=2,0,Notice!$C$66)</f>
        <v>1000</v>
      </c>
      <c r="M875" s="110">
        <v>9777</v>
      </c>
      <c r="N875" s="110">
        <v>1000</v>
      </c>
    </row>
    <row r="876" spans="1:14">
      <c r="A876" s="16">
        <v>930</v>
      </c>
      <c r="B876" s="16">
        <f t="shared" si="109"/>
        <v>5</v>
      </c>
      <c r="C876" s="11" t="str">
        <f t="shared" si="110"/>
        <v>Chine</v>
      </c>
      <c r="D876" s="2">
        <f t="shared" si="110"/>
        <v>0</v>
      </c>
      <c r="E876" s="16">
        <f t="shared" si="111"/>
        <v>29</v>
      </c>
      <c r="F876" s="16" t="str">
        <f t="shared" si="105"/>
        <v>Amérique du Nord</v>
      </c>
      <c r="G876" s="16">
        <f t="shared" si="106"/>
        <v>0</v>
      </c>
      <c r="H876" s="16">
        <f t="shared" si="107"/>
        <v>0</v>
      </c>
      <c r="I876" s="16" t="str">
        <f t="shared" si="108"/>
        <v>ChineAmérique du Nord</v>
      </c>
      <c r="J876" s="109">
        <f t="shared" si="104"/>
        <v>10401</v>
      </c>
      <c r="K876" s="109">
        <f>IF($H876=2,$N876,Notice!$C$67)</f>
        <v>500</v>
      </c>
      <c r="L876" s="109">
        <f>IF($H876=2,0,Notice!$C$66)</f>
        <v>1000</v>
      </c>
      <c r="M876" s="110">
        <v>10401</v>
      </c>
      <c r="N876" s="110">
        <v>11354.009765625</v>
      </c>
    </row>
    <row r="877" spans="1:14">
      <c r="A877" s="16">
        <v>931</v>
      </c>
      <c r="B877" s="16">
        <f t="shared" si="109"/>
        <v>6</v>
      </c>
      <c r="C877" s="11" t="str">
        <f t="shared" si="110"/>
        <v>Corée du Sud</v>
      </c>
      <c r="D877" s="2">
        <f t="shared" si="110"/>
        <v>0</v>
      </c>
      <c r="E877" s="16">
        <f t="shared" si="111"/>
        <v>29</v>
      </c>
      <c r="F877" s="16" t="str">
        <f t="shared" si="105"/>
        <v>Amérique du Nord</v>
      </c>
      <c r="G877" s="16">
        <f t="shared" si="106"/>
        <v>0</v>
      </c>
      <c r="H877" s="16">
        <f t="shared" si="107"/>
        <v>0</v>
      </c>
      <c r="I877" s="16" t="str">
        <f t="shared" si="108"/>
        <v>Corée du SudAmérique du Nord</v>
      </c>
      <c r="J877" s="109">
        <f t="shared" si="104"/>
        <v>9755</v>
      </c>
      <c r="K877" s="109">
        <f>IF($H877=2,$N877,Notice!$C$67)</f>
        <v>500</v>
      </c>
      <c r="L877" s="109">
        <f>IF($H877=2,0,Notice!$C$66)</f>
        <v>1000</v>
      </c>
      <c r="M877" s="110">
        <v>9755</v>
      </c>
      <c r="N877" s="110">
        <v>1000</v>
      </c>
    </row>
    <row r="878" spans="1:14">
      <c r="A878" s="16">
        <v>932</v>
      </c>
      <c r="B878" s="16">
        <f t="shared" si="109"/>
        <v>7</v>
      </c>
      <c r="C878" s="11" t="str">
        <f t="shared" si="110"/>
        <v>Espagne</v>
      </c>
      <c r="D878" s="2">
        <f t="shared" si="110"/>
        <v>1</v>
      </c>
      <c r="E878" s="16">
        <f t="shared" si="111"/>
        <v>29</v>
      </c>
      <c r="F878" s="16" t="str">
        <f t="shared" si="105"/>
        <v>Amérique du Nord</v>
      </c>
      <c r="G878" s="16">
        <f t="shared" si="106"/>
        <v>0</v>
      </c>
      <c r="H878" s="16">
        <f t="shared" si="107"/>
        <v>1</v>
      </c>
      <c r="I878" s="16" t="str">
        <f t="shared" si="108"/>
        <v>EspagneAmérique du Nord</v>
      </c>
      <c r="J878" s="109">
        <f t="shared" si="104"/>
        <v>8601</v>
      </c>
      <c r="K878" s="109">
        <f>IF($H878=2,$N878,Notice!$C$67)</f>
        <v>500</v>
      </c>
      <c r="L878" s="109">
        <f>IF($H878=2,0,Notice!$C$66)</f>
        <v>1000</v>
      </c>
      <c r="M878" s="110">
        <v>8601</v>
      </c>
      <c r="N878" s="110">
        <v>1000</v>
      </c>
    </row>
    <row r="879" spans="1:14">
      <c r="A879" s="16">
        <v>933</v>
      </c>
      <c r="B879" s="16">
        <f t="shared" si="109"/>
        <v>8</v>
      </c>
      <c r="C879" s="11" t="str">
        <f t="shared" si="110"/>
        <v>États-Unis</v>
      </c>
      <c r="D879" s="2">
        <f t="shared" si="110"/>
        <v>0</v>
      </c>
      <c r="E879" s="16">
        <f t="shared" si="111"/>
        <v>29</v>
      </c>
      <c r="F879" s="16" t="str">
        <f t="shared" si="105"/>
        <v>Amérique du Nord</v>
      </c>
      <c r="G879" s="16">
        <f t="shared" si="106"/>
        <v>0</v>
      </c>
      <c r="H879" s="16">
        <f t="shared" si="107"/>
        <v>0</v>
      </c>
      <c r="I879" s="16" t="str">
        <f t="shared" si="108"/>
        <v>États-UnisAmérique du Nord</v>
      </c>
      <c r="J879" s="109">
        <f t="shared" si="104"/>
        <v>0</v>
      </c>
      <c r="K879" s="109">
        <f>IF($H879=2,$N879,Notice!$C$67)</f>
        <v>500</v>
      </c>
      <c r="L879" s="109">
        <f>IF($H879=2,0,Notice!$C$66)</f>
        <v>1000</v>
      </c>
      <c r="M879" s="110">
        <v>0</v>
      </c>
      <c r="N879" s="110">
        <v>0</v>
      </c>
    </row>
    <row r="880" spans="1:14">
      <c r="A880" s="16">
        <v>934</v>
      </c>
      <c r="B880" s="16">
        <f t="shared" si="109"/>
        <v>9</v>
      </c>
      <c r="C880" s="11" t="str">
        <f t="shared" si="110"/>
        <v>Finlande</v>
      </c>
      <c r="D880" s="2">
        <f t="shared" si="110"/>
        <v>1</v>
      </c>
      <c r="E880" s="16">
        <f t="shared" si="111"/>
        <v>29</v>
      </c>
      <c r="F880" s="16" t="str">
        <f t="shared" si="105"/>
        <v>Amérique du Nord</v>
      </c>
      <c r="G880" s="16">
        <f t="shared" si="106"/>
        <v>0</v>
      </c>
      <c r="H880" s="16">
        <f t="shared" si="107"/>
        <v>1</v>
      </c>
      <c r="I880" s="16" t="str">
        <f t="shared" si="108"/>
        <v>FinlandeAmérique du Nord</v>
      </c>
      <c r="J880" s="109">
        <f t="shared" si="104"/>
        <v>9296</v>
      </c>
      <c r="K880" s="109">
        <f>IF($H880=2,$N880,Notice!$C$67)</f>
        <v>500</v>
      </c>
      <c r="L880" s="109">
        <f>IF($H880=2,0,Notice!$C$66)</f>
        <v>1000</v>
      </c>
      <c r="M880" s="110">
        <v>9296</v>
      </c>
      <c r="N880" s="110">
        <v>1000</v>
      </c>
    </row>
    <row r="881" spans="1:14">
      <c r="A881" s="16">
        <v>935</v>
      </c>
      <c r="B881" s="16">
        <f t="shared" si="109"/>
        <v>11</v>
      </c>
      <c r="C881" s="11" t="str">
        <f t="shared" si="110"/>
        <v>France</v>
      </c>
      <c r="D881" s="2">
        <f t="shared" si="110"/>
        <v>1</v>
      </c>
      <c r="E881" s="16">
        <f t="shared" si="111"/>
        <v>29</v>
      </c>
      <c r="F881" s="16" t="str">
        <f t="shared" si="105"/>
        <v>Amérique du Nord</v>
      </c>
      <c r="G881" s="16">
        <f t="shared" si="106"/>
        <v>0</v>
      </c>
      <c r="H881" s="16">
        <f t="shared" si="107"/>
        <v>1</v>
      </c>
      <c r="I881" s="16" t="str">
        <f t="shared" si="108"/>
        <v>FranceAmérique du Nord</v>
      </c>
      <c r="J881" s="109">
        <f t="shared" si="104"/>
        <v>9673</v>
      </c>
      <c r="K881" s="109">
        <f>IF($H881=2,$N881,Notice!$C$67)</f>
        <v>500</v>
      </c>
      <c r="L881" s="109">
        <f>IF($H881=2,0,Notice!$C$66)</f>
        <v>1000</v>
      </c>
      <c r="M881" s="110">
        <v>9673</v>
      </c>
      <c r="N881" s="110">
        <v>1000</v>
      </c>
    </row>
    <row r="882" spans="1:14">
      <c r="A882" s="16">
        <v>936</v>
      </c>
      <c r="B882" s="16">
        <f t="shared" si="109"/>
        <v>12</v>
      </c>
      <c r="C882" s="11" t="str">
        <f t="shared" si="110"/>
        <v>Hongrie</v>
      </c>
      <c r="D882" s="2">
        <f t="shared" si="110"/>
        <v>1</v>
      </c>
      <c r="E882" s="16">
        <f t="shared" si="111"/>
        <v>29</v>
      </c>
      <c r="F882" s="16" t="str">
        <f t="shared" si="105"/>
        <v>Amérique du Nord</v>
      </c>
      <c r="G882" s="16">
        <f t="shared" si="106"/>
        <v>0</v>
      </c>
      <c r="H882" s="16">
        <f t="shared" si="107"/>
        <v>1</v>
      </c>
      <c r="I882" s="16" t="str">
        <f t="shared" si="108"/>
        <v>HongrieAmérique du Nord</v>
      </c>
      <c r="J882" s="109">
        <f t="shared" si="104"/>
        <v>11909</v>
      </c>
      <c r="K882" s="109">
        <f>IF($H882=2,$N882,Notice!$C$67)</f>
        <v>500</v>
      </c>
      <c r="L882" s="109">
        <f>IF($H882=2,0,Notice!$C$66)</f>
        <v>1000</v>
      </c>
      <c r="M882" s="110">
        <v>11909</v>
      </c>
      <c r="N882" s="110">
        <v>1000</v>
      </c>
    </row>
    <row r="883" spans="1:14">
      <c r="A883" s="16">
        <v>937</v>
      </c>
      <c r="B883" s="16">
        <f t="shared" si="109"/>
        <v>13</v>
      </c>
      <c r="C883" s="11" t="str">
        <f t="shared" si="110"/>
        <v>Inde</v>
      </c>
      <c r="D883" s="2">
        <f t="shared" si="110"/>
        <v>0</v>
      </c>
      <c r="E883" s="16">
        <f t="shared" si="111"/>
        <v>29</v>
      </c>
      <c r="F883" s="16" t="str">
        <f t="shared" si="105"/>
        <v>Amérique du Nord</v>
      </c>
      <c r="G883" s="16">
        <f t="shared" si="106"/>
        <v>0</v>
      </c>
      <c r="H883" s="16">
        <f t="shared" si="107"/>
        <v>0</v>
      </c>
      <c r="I883" s="16" t="str">
        <f t="shared" si="108"/>
        <v>IndeAmérique du Nord</v>
      </c>
      <c r="J883" s="109">
        <f t="shared" si="104"/>
        <v>18312</v>
      </c>
      <c r="K883" s="109">
        <f>IF($H883=2,$N883,Notice!$C$67)</f>
        <v>500</v>
      </c>
      <c r="L883" s="109">
        <f>IF($H883=2,0,Notice!$C$66)</f>
        <v>1000</v>
      </c>
      <c r="M883" s="110">
        <v>18312</v>
      </c>
      <c r="N883" s="110">
        <v>10876.44921875</v>
      </c>
    </row>
    <row r="884" spans="1:14">
      <c r="A884" s="16">
        <v>938</v>
      </c>
      <c r="B884" s="16">
        <f t="shared" si="109"/>
        <v>14</v>
      </c>
      <c r="C884" s="11" t="str">
        <f t="shared" si="110"/>
        <v>Indonésie</v>
      </c>
      <c r="D884" s="2">
        <f t="shared" si="110"/>
        <v>0</v>
      </c>
      <c r="E884" s="16">
        <f t="shared" si="111"/>
        <v>29</v>
      </c>
      <c r="F884" s="16" t="str">
        <f t="shared" si="105"/>
        <v>Amérique du Nord</v>
      </c>
      <c r="G884" s="16">
        <f t="shared" si="106"/>
        <v>0</v>
      </c>
      <c r="H884" s="16">
        <f t="shared" si="107"/>
        <v>0</v>
      </c>
      <c r="I884" s="16" t="str">
        <f t="shared" si="108"/>
        <v>IndonésieAmérique du Nord</v>
      </c>
      <c r="J884" s="109">
        <f t="shared" si="104"/>
        <v>13999</v>
      </c>
      <c r="K884" s="109">
        <f>IF($H884=2,$N884,Notice!$C$67)</f>
        <v>500</v>
      </c>
      <c r="L884" s="109">
        <f>IF($H884=2,0,Notice!$C$66)</f>
        <v>1000</v>
      </c>
      <c r="M884" s="110">
        <v>13999</v>
      </c>
      <c r="N884" s="110">
        <v>1000</v>
      </c>
    </row>
    <row r="885" spans="1:14">
      <c r="A885" s="16">
        <v>939</v>
      </c>
      <c r="B885" s="16">
        <f t="shared" si="109"/>
        <v>15</v>
      </c>
      <c r="C885" s="11" t="str">
        <f t="shared" si="110"/>
        <v>Italie</v>
      </c>
      <c r="D885" s="2">
        <f t="shared" si="110"/>
        <v>1</v>
      </c>
      <c r="E885" s="16">
        <f t="shared" si="111"/>
        <v>29</v>
      </c>
      <c r="F885" s="16" t="str">
        <f t="shared" si="105"/>
        <v>Amérique du Nord</v>
      </c>
      <c r="G885" s="16">
        <f t="shared" si="106"/>
        <v>0</v>
      </c>
      <c r="H885" s="16">
        <f t="shared" si="107"/>
        <v>1</v>
      </c>
      <c r="I885" s="16" t="str">
        <f t="shared" si="108"/>
        <v>ItalieAmérique du Nord</v>
      </c>
      <c r="J885" s="109">
        <f t="shared" si="104"/>
        <v>9967</v>
      </c>
      <c r="K885" s="109">
        <f>IF($H885=2,$N885,Notice!$C$67)</f>
        <v>500</v>
      </c>
      <c r="L885" s="109">
        <f>IF($H885=2,0,Notice!$C$66)</f>
        <v>1000</v>
      </c>
      <c r="M885" s="110">
        <v>9967</v>
      </c>
      <c r="N885" s="110">
        <v>1000</v>
      </c>
    </row>
    <row r="886" spans="1:14">
      <c r="A886" s="16">
        <v>940</v>
      </c>
      <c r="B886" s="16">
        <f t="shared" si="109"/>
        <v>16</v>
      </c>
      <c r="C886" s="11" t="str">
        <f t="shared" si="110"/>
        <v>Japon</v>
      </c>
      <c r="D886" s="2">
        <f t="shared" si="110"/>
        <v>0</v>
      </c>
      <c r="E886" s="16">
        <f t="shared" si="111"/>
        <v>29</v>
      </c>
      <c r="F886" s="16" t="str">
        <f t="shared" si="105"/>
        <v>Amérique du Nord</v>
      </c>
      <c r="G886" s="16">
        <f t="shared" si="106"/>
        <v>0</v>
      </c>
      <c r="H886" s="16">
        <f t="shared" si="107"/>
        <v>0</v>
      </c>
      <c r="I886" s="16" t="str">
        <f t="shared" si="108"/>
        <v>JaponAmérique du Nord</v>
      </c>
      <c r="J886" s="109">
        <f t="shared" si="104"/>
        <v>8905</v>
      </c>
      <c r="K886" s="109">
        <f>IF($H886=2,$N886,Notice!$C$67)</f>
        <v>500</v>
      </c>
      <c r="L886" s="109">
        <f>IF($H886=2,0,Notice!$C$66)</f>
        <v>1000</v>
      </c>
      <c r="M886" s="110">
        <v>8905</v>
      </c>
      <c r="N886" s="110">
        <v>1000</v>
      </c>
    </row>
    <row r="887" spans="1:14">
      <c r="A887" s="16">
        <v>941</v>
      </c>
      <c r="B887" s="16">
        <f t="shared" si="109"/>
        <v>17</v>
      </c>
      <c r="C887" s="11" t="str">
        <f t="shared" si="110"/>
        <v>Maroc</v>
      </c>
      <c r="D887" s="2">
        <f t="shared" si="110"/>
        <v>0</v>
      </c>
      <c r="E887" s="16">
        <f t="shared" si="111"/>
        <v>29</v>
      </c>
      <c r="F887" s="16" t="str">
        <f t="shared" si="105"/>
        <v>Amérique du Nord</v>
      </c>
      <c r="G887" s="16">
        <f t="shared" si="106"/>
        <v>0</v>
      </c>
      <c r="H887" s="16">
        <f t="shared" si="107"/>
        <v>0</v>
      </c>
      <c r="I887" s="16" t="str">
        <f t="shared" si="108"/>
        <v>MarocAmérique du Nord</v>
      </c>
      <c r="J887" s="109">
        <f t="shared" si="104"/>
        <v>8558</v>
      </c>
      <c r="K887" s="109">
        <f>IF($H887=2,$N887,Notice!$C$67)</f>
        <v>500</v>
      </c>
      <c r="L887" s="109">
        <f>IF($H887=2,0,Notice!$C$66)</f>
        <v>1000</v>
      </c>
      <c r="M887" s="110">
        <v>8558</v>
      </c>
      <c r="N887" s="110">
        <v>1000</v>
      </c>
    </row>
    <row r="888" spans="1:14">
      <c r="A888" s="16">
        <v>942</v>
      </c>
      <c r="B888" s="16">
        <f t="shared" si="109"/>
        <v>18</v>
      </c>
      <c r="C888" s="11" t="str">
        <f t="shared" si="110"/>
        <v>Mexique</v>
      </c>
      <c r="D888" s="2">
        <f t="shared" si="110"/>
        <v>0</v>
      </c>
      <c r="E888" s="16">
        <f t="shared" si="111"/>
        <v>29</v>
      </c>
      <c r="F888" s="16" t="str">
        <f t="shared" si="105"/>
        <v>Amérique du Nord</v>
      </c>
      <c r="G888" s="16">
        <f t="shared" si="106"/>
        <v>0</v>
      </c>
      <c r="H888" s="16">
        <f t="shared" si="107"/>
        <v>0</v>
      </c>
      <c r="I888" s="16" t="str">
        <f t="shared" si="108"/>
        <v>MexiqueAmérique du Nord</v>
      </c>
      <c r="J888" s="109">
        <f t="shared" si="104"/>
        <v>2759</v>
      </c>
      <c r="K888" s="109">
        <f>IF($H888=2,$N888,Notice!$C$67)</f>
        <v>500</v>
      </c>
      <c r="L888" s="109">
        <f>IF($H888=2,0,Notice!$C$66)</f>
        <v>1000</v>
      </c>
      <c r="M888" s="110">
        <v>2759</v>
      </c>
      <c r="N888" s="110">
        <v>2224.969970703125</v>
      </c>
    </row>
    <row r="889" spans="1:14">
      <c r="A889" s="16">
        <v>943</v>
      </c>
      <c r="B889" s="16">
        <f t="shared" si="109"/>
        <v>19</v>
      </c>
      <c r="C889" s="11" t="str">
        <f t="shared" si="110"/>
        <v>Pologne</v>
      </c>
      <c r="D889" s="2">
        <f t="shared" si="110"/>
        <v>1</v>
      </c>
      <c r="E889" s="16">
        <f t="shared" si="111"/>
        <v>29</v>
      </c>
      <c r="F889" s="16" t="str">
        <f t="shared" si="105"/>
        <v>Amérique du Nord</v>
      </c>
      <c r="G889" s="16">
        <f t="shared" si="106"/>
        <v>0</v>
      </c>
      <c r="H889" s="16">
        <f t="shared" si="107"/>
        <v>1</v>
      </c>
      <c r="I889" s="16" t="str">
        <f t="shared" si="108"/>
        <v>PologneAmérique du Nord</v>
      </c>
      <c r="J889" s="109">
        <f t="shared" si="104"/>
        <v>9139</v>
      </c>
      <c r="K889" s="109">
        <f>IF($H889=2,$N889,Notice!$C$67)</f>
        <v>500</v>
      </c>
      <c r="L889" s="109">
        <f>IF($H889=2,0,Notice!$C$66)</f>
        <v>1000</v>
      </c>
      <c r="M889" s="110">
        <v>9139</v>
      </c>
      <c r="N889" s="110">
        <v>1000</v>
      </c>
    </row>
    <row r="890" spans="1:14">
      <c r="A890" s="16">
        <v>944</v>
      </c>
      <c r="B890" s="16">
        <f t="shared" si="109"/>
        <v>20</v>
      </c>
      <c r="C890" s="11" t="str">
        <f t="shared" si="110"/>
        <v>Portugal</v>
      </c>
      <c r="D890" s="2">
        <f t="shared" si="110"/>
        <v>1</v>
      </c>
      <c r="E890" s="16">
        <f t="shared" si="111"/>
        <v>29</v>
      </c>
      <c r="F890" s="16" t="str">
        <f t="shared" si="105"/>
        <v>Amérique du Nord</v>
      </c>
      <c r="G890" s="16">
        <f t="shared" si="106"/>
        <v>0</v>
      </c>
      <c r="H890" s="16">
        <f t="shared" si="107"/>
        <v>1</v>
      </c>
      <c r="I890" s="16" t="str">
        <f t="shared" si="108"/>
        <v>PortugalAmérique du Nord</v>
      </c>
      <c r="J890" s="109">
        <f t="shared" si="104"/>
        <v>7944</v>
      </c>
      <c r="K890" s="109">
        <f>IF($H890=2,$N890,Notice!$C$67)</f>
        <v>500</v>
      </c>
      <c r="L890" s="109">
        <f>IF($H890=2,0,Notice!$C$66)</f>
        <v>1000</v>
      </c>
      <c r="M890" s="110">
        <v>7944</v>
      </c>
      <c r="N890" s="110">
        <v>1000</v>
      </c>
    </row>
    <row r="891" spans="1:14">
      <c r="A891" s="16">
        <v>945</v>
      </c>
      <c r="B891" s="16">
        <f t="shared" si="109"/>
        <v>21</v>
      </c>
      <c r="C891" s="11" t="str">
        <f t="shared" si="110"/>
        <v>République tchèque</v>
      </c>
      <c r="D891" s="2">
        <f t="shared" si="110"/>
        <v>1</v>
      </c>
      <c r="E891" s="16">
        <f t="shared" si="111"/>
        <v>29</v>
      </c>
      <c r="F891" s="16" t="str">
        <f t="shared" si="105"/>
        <v>Amérique du Nord</v>
      </c>
      <c r="G891" s="16">
        <f t="shared" si="106"/>
        <v>0</v>
      </c>
      <c r="H891" s="16">
        <f t="shared" si="107"/>
        <v>1</v>
      </c>
      <c r="I891" s="16" t="str">
        <f t="shared" si="108"/>
        <v>République tchèqueAmérique du Nord</v>
      </c>
      <c r="J891" s="109">
        <f t="shared" si="104"/>
        <v>8319</v>
      </c>
      <c r="K891" s="109">
        <f>IF($H891=2,$N891,Notice!$C$67)</f>
        <v>500</v>
      </c>
      <c r="L891" s="109">
        <f>IF($H891=2,0,Notice!$C$66)</f>
        <v>1000</v>
      </c>
      <c r="M891" s="110">
        <v>8319</v>
      </c>
      <c r="N891" s="110">
        <v>1000</v>
      </c>
    </row>
    <row r="892" spans="1:14">
      <c r="A892" s="16">
        <v>946</v>
      </c>
      <c r="B892" s="16">
        <f t="shared" si="109"/>
        <v>22</v>
      </c>
      <c r="C892" s="11" t="str">
        <f t="shared" si="110"/>
        <v>Royaume-Uni</v>
      </c>
      <c r="D892" s="2">
        <f t="shared" si="110"/>
        <v>1</v>
      </c>
      <c r="E892" s="16">
        <f t="shared" si="111"/>
        <v>29</v>
      </c>
      <c r="F892" s="16" t="str">
        <f t="shared" si="105"/>
        <v>Amérique du Nord</v>
      </c>
      <c r="G892" s="16">
        <f t="shared" si="106"/>
        <v>0</v>
      </c>
      <c r="H892" s="16">
        <f t="shared" si="107"/>
        <v>1</v>
      </c>
      <c r="I892" s="16" t="str">
        <f t="shared" si="108"/>
        <v>Royaume-UniAmérique du Nord</v>
      </c>
      <c r="J892" s="109">
        <f t="shared" si="104"/>
        <v>7767</v>
      </c>
      <c r="K892" s="109">
        <f>IF($H892=2,$N892,Notice!$C$67)</f>
        <v>500</v>
      </c>
      <c r="L892" s="109">
        <f>IF($H892=2,0,Notice!$C$66)</f>
        <v>1000</v>
      </c>
      <c r="M892" s="110">
        <v>7767</v>
      </c>
      <c r="N892" s="110">
        <v>1000</v>
      </c>
    </row>
    <row r="893" spans="1:14">
      <c r="A893" s="16">
        <v>947</v>
      </c>
      <c r="B893" s="16">
        <f t="shared" si="109"/>
        <v>23</v>
      </c>
      <c r="C893" s="11" t="str">
        <f t="shared" si="110"/>
        <v>Slovaquie</v>
      </c>
      <c r="D893" s="2">
        <f t="shared" si="110"/>
        <v>1</v>
      </c>
      <c r="E893" s="16">
        <f t="shared" si="111"/>
        <v>29</v>
      </c>
      <c r="F893" s="16" t="str">
        <f t="shared" si="105"/>
        <v>Amérique du Nord</v>
      </c>
      <c r="G893" s="16">
        <f t="shared" si="106"/>
        <v>0</v>
      </c>
      <c r="H893" s="16">
        <f t="shared" si="107"/>
        <v>1</v>
      </c>
      <c r="I893" s="16" t="str">
        <f t="shared" si="108"/>
        <v>SlovaquieAmérique du Nord</v>
      </c>
      <c r="J893" s="109">
        <f t="shared" si="104"/>
        <v>11909</v>
      </c>
      <c r="K893" s="109">
        <f>IF($H893=2,$N893,Notice!$C$67)</f>
        <v>500</v>
      </c>
      <c r="L893" s="109">
        <f>IF($H893=2,0,Notice!$C$66)</f>
        <v>1000</v>
      </c>
      <c r="M893" s="110">
        <v>11909</v>
      </c>
      <c r="N893" s="110">
        <v>1000</v>
      </c>
    </row>
    <row r="894" spans="1:14">
      <c r="A894" s="16">
        <v>948</v>
      </c>
      <c r="B894" s="16">
        <f t="shared" si="109"/>
        <v>24</v>
      </c>
      <c r="C894" s="11" t="str">
        <f t="shared" si="110"/>
        <v>Slovénie</v>
      </c>
      <c r="D894" s="2">
        <f t="shared" si="110"/>
        <v>1</v>
      </c>
      <c r="E894" s="16">
        <f t="shared" si="111"/>
        <v>29</v>
      </c>
      <c r="F894" s="16" t="str">
        <f t="shared" si="105"/>
        <v>Amérique du Nord</v>
      </c>
      <c r="G894" s="16">
        <f t="shared" si="106"/>
        <v>0</v>
      </c>
      <c r="H894" s="16">
        <f t="shared" si="107"/>
        <v>1</v>
      </c>
      <c r="I894" s="16" t="str">
        <f t="shared" si="108"/>
        <v>SlovénieAmérique du Nord</v>
      </c>
      <c r="J894" s="109">
        <f t="shared" si="104"/>
        <v>11909</v>
      </c>
      <c r="K894" s="109">
        <f>IF($H894=2,$N894,Notice!$C$67)</f>
        <v>500</v>
      </c>
      <c r="L894" s="109">
        <f>IF($H894=2,0,Notice!$C$66)</f>
        <v>1000</v>
      </c>
      <c r="M894" s="110">
        <v>11909</v>
      </c>
      <c r="N894" s="110">
        <v>1000</v>
      </c>
    </row>
    <row r="895" spans="1:14">
      <c r="A895" s="16">
        <v>949</v>
      </c>
      <c r="B895" s="16">
        <f t="shared" si="109"/>
        <v>25</v>
      </c>
      <c r="C895" s="11" t="str">
        <f t="shared" si="110"/>
        <v>Turquie</v>
      </c>
      <c r="D895" s="2">
        <f t="shared" si="110"/>
        <v>0</v>
      </c>
      <c r="E895" s="16">
        <f t="shared" si="111"/>
        <v>29</v>
      </c>
      <c r="F895" s="16" t="str">
        <f t="shared" si="105"/>
        <v>Amérique du Nord</v>
      </c>
      <c r="G895" s="16">
        <f t="shared" si="106"/>
        <v>0</v>
      </c>
      <c r="H895" s="16">
        <f t="shared" si="107"/>
        <v>0</v>
      </c>
      <c r="I895" s="16" t="str">
        <f t="shared" si="108"/>
        <v>TurquieAmérique du Nord</v>
      </c>
      <c r="J895" s="109">
        <f t="shared" si="104"/>
        <v>11823</v>
      </c>
      <c r="K895" s="109">
        <f>IF($H895=2,$N895,Notice!$C$67)</f>
        <v>500</v>
      </c>
      <c r="L895" s="109">
        <f>IF($H895=2,0,Notice!$C$66)</f>
        <v>1000</v>
      </c>
      <c r="M895" s="110">
        <v>11823</v>
      </c>
      <c r="N895" s="110">
        <v>4855.09814453125</v>
      </c>
    </row>
    <row r="896" spans="1:14">
      <c r="A896" s="16">
        <v>950</v>
      </c>
      <c r="B896" s="16">
        <f t="shared" si="109"/>
        <v>26</v>
      </c>
      <c r="C896" s="11" t="str">
        <f t="shared" si="110"/>
        <v>Vietnam</v>
      </c>
      <c r="D896" s="2">
        <f t="shared" si="110"/>
        <v>0</v>
      </c>
      <c r="E896" s="16">
        <f t="shared" si="111"/>
        <v>29</v>
      </c>
      <c r="F896" s="16" t="str">
        <f t="shared" si="105"/>
        <v>Amérique du Nord</v>
      </c>
      <c r="G896" s="16">
        <f t="shared" si="106"/>
        <v>0</v>
      </c>
      <c r="H896" s="16">
        <f t="shared" si="107"/>
        <v>0</v>
      </c>
      <c r="I896" s="16" t="str">
        <f t="shared" si="108"/>
        <v>VietnamAmérique du Nord</v>
      </c>
      <c r="J896" s="109">
        <f t="shared" si="104"/>
        <v>12906</v>
      </c>
      <c r="K896" s="109">
        <f>IF($H896=2,$N896,Notice!$C$67)</f>
        <v>500</v>
      </c>
      <c r="L896" s="109">
        <f>IF($H896=2,0,Notice!$C$66)</f>
        <v>1000</v>
      </c>
      <c r="M896" s="110">
        <v>12906</v>
      </c>
      <c r="N896" s="110">
        <v>14059.2734375</v>
      </c>
    </row>
    <row r="897" spans="1:14">
      <c r="A897" s="16">
        <v>951</v>
      </c>
      <c r="B897" s="16">
        <f t="shared" si="109"/>
        <v>28</v>
      </c>
      <c r="C897" s="11" t="str">
        <f t="shared" si="110"/>
        <v>Autres pays d’Europe</v>
      </c>
      <c r="D897" s="2">
        <f t="shared" si="110"/>
        <v>1</v>
      </c>
      <c r="E897" s="16">
        <f t="shared" si="111"/>
        <v>29</v>
      </c>
      <c r="F897" s="16" t="str">
        <f t="shared" si="105"/>
        <v>Amérique du Nord</v>
      </c>
      <c r="G897" s="16">
        <f t="shared" si="106"/>
        <v>0</v>
      </c>
      <c r="H897" s="16">
        <f t="shared" si="107"/>
        <v>1</v>
      </c>
      <c r="I897" s="16" t="str">
        <f t="shared" si="108"/>
        <v>Autres pays d’EuropeAmérique du Nord</v>
      </c>
      <c r="J897" s="109">
        <f t="shared" si="104"/>
        <v>9139</v>
      </c>
      <c r="K897" s="109">
        <f>IF($H897=2,$N897,Notice!$C$67)</f>
        <v>500</v>
      </c>
      <c r="L897" s="109">
        <f>IF($H897=2,0,Notice!$C$66)</f>
        <v>1000</v>
      </c>
      <c r="M897" s="110">
        <v>9139</v>
      </c>
      <c r="N897" s="110">
        <v>1000</v>
      </c>
    </row>
    <row r="898" spans="1:14">
      <c r="A898" s="16">
        <v>952</v>
      </c>
      <c r="B898" s="16">
        <f t="shared" si="109"/>
        <v>29</v>
      </c>
      <c r="C898" s="11" t="str">
        <f t="shared" si="110"/>
        <v>Amérique du Nord</v>
      </c>
      <c r="D898" s="2">
        <f t="shared" si="110"/>
        <v>0</v>
      </c>
      <c r="E898" s="16">
        <f t="shared" si="111"/>
        <v>29</v>
      </c>
      <c r="F898" s="16" t="str">
        <f t="shared" si="105"/>
        <v>Amérique du Nord</v>
      </c>
      <c r="G898" s="16">
        <f t="shared" si="106"/>
        <v>0</v>
      </c>
      <c r="H898" s="16">
        <f t="shared" si="107"/>
        <v>0</v>
      </c>
      <c r="I898" s="16" t="str">
        <f t="shared" si="108"/>
        <v>Amérique du NordAmérique du Nord</v>
      </c>
      <c r="J898" s="109">
        <f t="shared" si="104"/>
        <v>0</v>
      </c>
      <c r="K898" s="109">
        <f>IF($H898=2,$N898,Notice!$C$67)</f>
        <v>500</v>
      </c>
      <c r="L898" s="109">
        <f>IF($H898=2,0,Notice!$C$66)</f>
        <v>1000</v>
      </c>
      <c r="M898" s="110">
        <v>0</v>
      </c>
      <c r="N898" s="110">
        <v>0</v>
      </c>
    </row>
    <row r="899" spans="1:14">
      <c r="A899" s="16">
        <v>953</v>
      </c>
      <c r="B899" s="16">
        <f t="shared" si="109"/>
        <v>30</v>
      </c>
      <c r="C899" s="11" t="str">
        <f t="shared" si="110"/>
        <v>Amérique du Sud</v>
      </c>
      <c r="D899" s="2">
        <f t="shared" si="110"/>
        <v>0</v>
      </c>
      <c r="E899" s="16">
        <f t="shared" si="111"/>
        <v>29</v>
      </c>
      <c r="F899" s="16" t="str">
        <f t="shared" si="105"/>
        <v>Amérique du Nord</v>
      </c>
      <c r="G899" s="16">
        <f t="shared" si="106"/>
        <v>0</v>
      </c>
      <c r="H899" s="16">
        <f t="shared" si="107"/>
        <v>0</v>
      </c>
      <c r="I899" s="16" t="str">
        <f t="shared" si="108"/>
        <v>Amérique du SudAmérique du Nord</v>
      </c>
      <c r="J899" s="109">
        <f t="shared" si="104"/>
        <v>9777</v>
      </c>
      <c r="K899" s="109">
        <f>IF($H899=2,$N899,Notice!$C$67)</f>
        <v>500</v>
      </c>
      <c r="L899" s="109">
        <f>IF($H899=2,0,Notice!$C$66)</f>
        <v>1000</v>
      </c>
      <c r="M899" s="110">
        <v>9777</v>
      </c>
      <c r="N899" s="110">
        <v>1000</v>
      </c>
    </row>
    <row r="900" spans="1:14">
      <c r="A900" s="16">
        <v>954</v>
      </c>
      <c r="B900" s="16">
        <f t="shared" si="109"/>
        <v>31</v>
      </c>
      <c r="C900" s="11" t="str">
        <f t="shared" si="110"/>
        <v>CC du Golfe</v>
      </c>
      <c r="D900" s="2">
        <f t="shared" si="110"/>
        <v>0</v>
      </c>
      <c r="E900" s="16">
        <f t="shared" si="111"/>
        <v>29</v>
      </c>
      <c r="F900" s="16" t="str">
        <f t="shared" si="105"/>
        <v>Amérique du Nord</v>
      </c>
      <c r="G900" s="16">
        <f t="shared" si="106"/>
        <v>0</v>
      </c>
      <c r="H900" s="16">
        <f t="shared" si="107"/>
        <v>0</v>
      </c>
      <c r="I900" s="16" t="str">
        <f t="shared" si="108"/>
        <v>CC du GolfeAmérique du Nord</v>
      </c>
      <c r="J900" s="109">
        <f t="shared" ref="J900:J963" si="112">IF(H900=2,0,M900)</f>
        <v>14233</v>
      </c>
      <c r="K900" s="109">
        <f>IF($H900=2,$N900,Notice!$C$67)</f>
        <v>500</v>
      </c>
      <c r="L900" s="109">
        <f>IF($H900=2,0,Notice!$C$66)</f>
        <v>1000</v>
      </c>
      <c r="M900" s="110">
        <v>14233</v>
      </c>
      <c r="N900" s="110">
        <v>1000</v>
      </c>
    </row>
    <row r="901" spans="1:14">
      <c r="A901" s="16">
        <v>955</v>
      </c>
      <c r="B901" s="16">
        <f t="shared" si="109"/>
        <v>32</v>
      </c>
      <c r="C901" s="11" t="str">
        <f t="shared" si="110"/>
        <v>Autre</v>
      </c>
      <c r="D901" s="2">
        <f t="shared" si="110"/>
        <v>0</v>
      </c>
      <c r="E901" s="16">
        <f t="shared" si="111"/>
        <v>29</v>
      </c>
      <c r="F901" s="16" t="str">
        <f t="shared" ref="F901:F964" si="113">LOOKUP($E901,$B$4:$B$34,C$4:C$34)</f>
        <v>Amérique du Nord</v>
      </c>
      <c r="G901" s="16">
        <f t="shared" ref="G901:G964" si="114">LOOKUP($E901,$B$4:$B$34,D$4:D$34)</f>
        <v>0</v>
      </c>
      <c r="H901" s="16">
        <f t="shared" ref="H901:H964" si="115">D901+G901</f>
        <v>0</v>
      </c>
      <c r="I901" s="16" t="str">
        <f t="shared" ref="I901:I964" si="116">C901&amp;F901</f>
        <v>AutreAmérique du Nord</v>
      </c>
      <c r="J901" s="109">
        <f t="shared" si="112"/>
        <v>24000</v>
      </c>
      <c r="K901" s="109">
        <f>IF($H901=2,$N901,Notice!$C$67)</f>
        <v>500</v>
      </c>
      <c r="L901" s="109">
        <f>IF($H901=2,0,Notice!$C$66)</f>
        <v>1000</v>
      </c>
      <c r="M901" s="110">
        <v>24000</v>
      </c>
      <c r="N901" s="110">
        <v>1000</v>
      </c>
    </row>
    <row r="902" spans="1:14">
      <c r="A902" s="16">
        <v>956</v>
      </c>
      <c r="B902" s="16">
        <f t="shared" si="109"/>
        <v>33</v>
      </c>
      <c r="C902" s="11" t="str">
        <f t="shared" si="110"/>
        <v>Autres pays d’Amérique</v>
      </c>
      <c r="D902" s="2">
        <f t="shared" si="110"/>
        <v>0</v>
      </c>
      <c r="E902" s="16">
        <f t="shared" si="111"/>
        <v>29</v>
      </c>
      <c r="F902" s="16" t="str">
        <f t="shared" si="113"/>
        <v>Amérique du Nord</v>
      </c>
      <c r="G902" s="16">
        <f t="shared" si="114"/>
        <v>0</v>
      </c>
      <c r="H902" s="16">
        <f t="shared" si="115"/>
        <v>0</v>
      </c>
      <c r="I902" s="16" t="str">
        <f t="shared" si="116"/>
        <v>Autres pays d’AmériqueAmérique du Nord</v>
      </c>
      <c r="J902" s="109">
        <f t="shared" si="112"/>
        <v>2719</v>
      </c>
      <c r="K902" s="109">
        <f>IF($H902=2,$N902,Notice!$C$67)</f>
        <v>500</v>
      </c>
      <c r="L902" s="109">
        <f>IF($H902=2,0,Notice!$C$66)</f>
        <v>1000</v>
      </c>
      <c r="M902" s="110">
        <v>2719</v>
      </c>
      <c r="N902" s="110">
        <v>5456.0146484375</v>
      </c>
    </row>
    <row r="903" spans="1:14">
      <c r="A903" s="16">
        <v>957</v>
      </c>
      <c r="B903" s="16">
        <f t="shared" si="109"/>
        <v>1</v>
      </c>
      <c r="C903" s="11" t="str">
        <f t="shared" si="110"/>
        <v>Allemagne</v>
      </c>
      <c r="D903" s="2">
        <f t="shared" si="110"/>
        <v>1</v>
      </c>
      <c r="E903" s="16">
        <f t="shared" si="111"/>
        <v>30</v>
      </c>
      <c r="F903" s="16" t="str">
        <f t="shared" si="113"/>
        <v>Amérique du Sud</v>
      </c>
      <c r="G903" s="16">
        <f t="shared" si="114"/>
        <v>0</v>
      </c>
      <c r="H903" s="16">
        <f t="shared" si="115"/>
        <v>1</v>
      </c>
      <c r="I903" s="16" t="str">
        <f t="shared" si="116"/>
        <v>AllemagneAmérique du Sud</v>
      </c>
      <c r="J903" s="109">
        <f t="shared" si="112"/>
        <v>10409</v>
      </c>
      <c r="K903" s="109">
        <f>IF($H903=2,$N903,Notice!$C$67)</f>
        <v>500</v>
      </c>
      <c r="L903" s="109">
        <f>IF($H903=2,0,Notice!$C$66)</f>
        <v>1000</v>
      </c>
      <c r="M903" s="110">
        <v>10409</v>
      </c>
      <c r="N903" s="110">
        <v>1000</v>
      </c>
    </row>
    <row r="904" spans="1:14">
      <c r="A904" s="16">
        <v>958</v>
      </c>
      <c r="B904" s="16">
        <f t="shared" si="109"/>
        <v>2</v>
      </c>
      <c r="C904" s="11" t="str">
        <f t="shared" si="110"/>
        <v>Autriche</v>
      </c>
      <c r="D904" s="2">
        <f t="shared" si="110"/>
        <v>1</v>
      </c>
      <c r="E904" s="16">
        <f t="shared" si="111"/>
        <v>30</v>
      </c>
      <c r="F904" s="16" t="str">
        <f t="shared" si="113"/>
        <v>Amérique du Sud</v>
      </c>
      <c r="G904" s="16">
        <f t="shared" si="114"/>
        <v>0</v>
      </c>
      <c r="H904" s="16">
        <f t="shared" si="115"/>
        <v>1</v>
      </c>
      <c r="I904" s="16" t="str">
        <f t="shared" si="116"/>
        <v>AutricheAmérique du Sud</v>
      </c>
      <c r="J904" s="109">
        <f t="shared" si="112"/>
        <v>12132</v>
      </c>
      <c r="K904" s="109">
        <f>IF($H904=2,$N904,Notice!$C$67)</f>
        <v>500</v>
      </c>
      <c r="L904" s="109">
        <f>IF($H904=2,0,Notice!$C$66)</f>
        <v>1000</v>
      </c>
      <c r="M904" s="110">
        <v>12132</v>
      </c>
      <c r="N904" s="110">
        <v>1000</v>
      </c>
    </row>
    <row r="905" spans="1:14">
      <c r="A905" s="16">
        <v>959</v>
      </c>
      <c r="B905" s="16">
        <f t="shared" si="109"/>
        <v>3</v>
      </c>
      <c r="C905" s="11" t="str">
        <f t="shared" si="110"/>
        <v>Belgique</v>
      </c>
      <c r="D905" s="2">
        <f t="shared" si="110"/>
        <v>1</v>
      </c>
      <c r="E905" s="16">
        <f t="shared" si="111"/>
        <v>30</v>
      </c>
      <c r="F905" s="16" t="str">
        <f t="shared" si="113"/>
        <v>Amérique du Sud</v>
      </c>
      <c r="G905" s="16">
        <f t="shared" si="114"/>
        <v>0</v>
      </c>
      <c r="H905" s="16">
        <f t="shared" si="115"/>
        <v>1</v>
      </c>
      <c r="I905" s="16" t="str">
        <f t="shared" si="116"/>
        <v>BelgiqueAmérique du Sud</v>
      </c>
      <c r="J905" s="109">
        <f t="shared" si="112"/>
        <v>10179</v>
      </c>
      <c r="K905" s="109">
        <f>IF($H905=2,$N905,Notice!$C$67)</f>
        <v>500</v>
      </c>
      <c r="L905" s="109">
        <f>IF($H905=2,0,Notice!$C$66)</f>
        <v>1000</v>
      </c>
      <c r="M905" s="110">
        <v>10179</v>
      </c>
      <c r="N905" s="110">
        <v>1000</v>
      </c>
    </row>
    <row r="906" spans="1:14">
      <c r="A906" s="16">
        <v>960</v>
      </c>
      <c r="B906" s="16">
        <f t="shared" si="109"/>
        <v>4</v>
      </c>
      <c r="C906" s="11" t="str">
        <f t="shared" si="110"/>
        <v>Brésil</v>
      </c>
      <c r="D906" s="2">
        <f t="shared" si="110"/>
        <v>0</v>
      </c>
      <c r="E906" s="16">
        <f t="shared" si="111"/>
        <v>30</v>
      </c>
      <c r="F906" s="16" t="str">
        <f t="shared" si="113"/>
        <v>Amérique du Sud</v>
      </c>
      <c r="G906" s="16">
        <f t="shared" si="114"/>
        <v>0</v>
      </c>
      <c r="H906" s="16">
        <f t="shared" si="115"/>
        <v>0</v>
      </c>
      <c r="I906" s="16" t="str">
        <f t="shared" si="116"/>
        <v>BrésilAmérique du Sud</v>
      </c>
      <c r="J906" s="109">
        <f t="shared" si="112"/>
        <v>0</v>
      </c>
      <c r="K906" s="109">
        <f>IF($H906=2,$N906,Notice!$C$67)</f>
        <v>500</v>
      </c>
      <c r="L906" s="109">
        <f>IF($H906=2,0,Notice!$C$66)</f>
        <v>1000</v>
      </c>
      <c r="M906" s="110">
        <v>0</v>
      </c>
      <c r="N906" s="110">
        <v>0</v>
      </c>
    </row>
    <row r="907" spans="1:14">
      <c r="A907" s="16">
        <v>961</v>
      </c>
      <c r="B907" s="16">
        <f t="shared" si="109"/>
        <v>5</v>
      </c>
      <c r="C907" s="11" t="str">
        <f t="shared" si="110"/>
        <v>Chine</v>
      </c>
      <c r="D907" s="2">
        <f t="shared" si="110"/>
        <v>0</v>
      </c>
      <c r="E907" s="16">
        <f t="shared" si="111"/>
        <v>30</v>
      </c>
      <c r="F907" s="16" t="str">
        <f t="shared" si="113"/>
        <v>Amérique du Sud</v>
      </c>
      <c r="G907" s="16">
        <f t="shared" si="114"/>
        <v>0</v>
      </c>
      <c r="H907" s="16">
        <f t="shared" si="115"/>
        <v>0</v>
      </c>
      <c r="I907" s="16" t="str">
        <f t="shared" si="116"/>
        <v>ChineAmérique du Sud</v>
      </c>
      <c r="J907" s="109">
        <f t="shared" si="112"/>
        <v>21466</v>
      </c>
      <c r="K907" s="109">
        <f>IF($H907=2,$N907,Notice!$C$67)</f>
        <v>500</v>
      </c>
      <c r="L907" s="109">
        <f>IF($H907=2,0,Notice!$C$66)</f>
        <v>1000</v>
      </c>
      <c r="M907" s="110">
        <v>21466</v>
      </c>
      <c r="N907" s="110">
        <v>11520.66015625</v>
      </c>
    </row>
    <row r="908" spans="1:14">
      <c r="A908" s="16">
        <v>962</v>
      </c>
      <c r="B908" s="16">
        <f t="shared" si="109"/>
        <v>6</v>
      </c>
      <c r="C908" s="11" t="str">
        <f t="shared" si="110"/>
        <v>Corée du Sud</v>
      </c>
      <c r="D908" s="2">
        <f t="shared" si="110"/>
        <v>0</v>
      </c>
      <c r="E908" s="16">
        <f t="shared" si="111"/>
        <v>30</v>
      </c>
      <c r="F908" s="16" t="str">
        <f t="shared" si="113"/>
        <v>Amérique du Sud</v>
      </c>
      <c r="G908" s="16">
        <f t="shared" si="114"/>
        <v>0</v>
      </c>
      <c r="H908" s="16">
        <f t="shared" si="115"/>
        <v>0</v>
      </c>
      <c r="I908" s="16" t="str">
        <f t="shared" si="116"/>
        <v>Corée du SudAmérique du Sud</v>
      </c>
      <c r="J908" s="109">
        <f t="shared" si="112"/>
        <v>22053</v>
      </c>
      <c r="K908" s="109">
        <f>IF($H908=2,$N908,Notice!$C$67)</f>
        <v>500</v>
      </c>
      <c r="L908" s="109">
        <f>IF($H908=2,0,Notice!$C$66)</f>
        <v>1000</v>
      </c>
      <c r="M908" s="110">
        <v>22053</v>
      </c>
      <c r="N908" s="110">
        <v>1000</v>
      </c>
    </row>
    <row r="909" spans="1:14">
      <c r="A909" s="16">
        <v>963</v>
      </c>
      <c r="B909" s="16">
        <f t="shared" si="109"/>
        <v>7</v>
      </c>
      <c r="C909" s="11" t="str">
        <f t="shared" si="110"/>
        <v>Espagne</v>
      </c>
      <c r="D909" s="2">
        <f t="shared" si="110"/>
        <v>1</v>
      </c>
      <c r="E909" s="16">
        <f t="shared" si="111"/>
        <v>30</v>
      </c>
      <c r="F909" s="16" t="str">
        <f t="shared" si="113"/>
        <v>Amérique du Sud</v>
      </c>
      <c r="G909" s="16">
        <f t="shared" si="114"/>
        <v>0</v>
      </c>
      <c r="H909" s="16">
        <f t="shared" si="115"/>
        <v>1</v>
      </c>
      <c r="I909" s="16" t="str">
        <f t="shared" si="116"/>
        <v>EspagneAmérique du Sud</v>
      </c>
      <c r="J909" s="109">
        <f t="shared" si="112"/>
        <v>8824</v>
      </c>
      <c r="K909" s="109">
        <f>IF($H909=2,$N909,Notice!$C$67)</f>
        <v>500</v>
      </c>
      <c r="L909" s="109">
        <f>IF($H909=2,0,Notice!$C$66)</f>
        <v>1000</v>
      </c>
      <c r="M909" s="110">
        <v>8824</v>
      </c>
      <c r="N909" s="110">
        <v>1000</v>
      </c>
    </row>
    <row r="910" spans="1:14">
      <c r="A910" s="16">
        <v>964</v>
      </c>
      <c r="B910" s="16">
        <f t="shared" si="109"/>
        <v>8</v>
      </c>
      <c r="C910" s="11" t="str">
        <f t="shared" si="110"/>
        <v>États-Unis</v>
      </c>
      <c r="D910" s="2">
        <f t="shared" si="110"/>
        <v>0</v>
      </c>
      <c r="E910" s="16">
        <f t="shared" si="111"/>
        <v>30</v>
      </c>
      <c r="F910" s="16" t="str">
        <f t="shared" si="113"/>
        <v>Amérique du Sud</v>
      </c>
      <c r="G910" s="16">
        <f t="shared" si="114"/>
        <v>0</v>
      </c>
      <c r="H910" s="16">
        <f t="shared" si="115"/>
        <v>0</v>
      </c>
      <c r="I910" s="16" t="str">
        <f t="shared" si="116"/>
        <v>États-UnisAmérique du Sud</v>
      </c>
      <c r="J910" s="109">
        <f t="shared" si="112"/>
        <v>9779</v>
      </c>
      <c r="K910" s="109">
        <f>IF($H910=2,$N910,Notice!$C$67)</f>
        <v>500</v>
      </c>
      <c r="L910" s="109">
        <f>IF($H910=2,0,Notice!$C$66)</f>
        <v>1000</v>
      </c>
      <c r="M910" s="110">
        <v>9779</v>
      </c>
      <c r="N910" s="110">
        <v>1000</v>
      </c>
    </row>
    <row r="911" spans="1:14">
      <c r="A911" s="16">
        <v>965</v>
      </c>
      <c r="B911" s="16">
        <f t="shared" si="109"/>
        <v>9</v>
      </c>
      <c r="C911" s="11" t="str">
        <f t="shared" si="110"/>
        <v>Finlande</v>
      </c>
      <c r="D911" s="2">
        <f t="shared" si="110"/>
        <v>1</v>
      </c>
      <c r="E911" s="16">
        <f t="shared" si="111"/>
        <v>30</v>
      </c>
      <c r="F911" s="16" t="str">
        <f t="shared" si="113"/>
        <v>Amérique du Sud</v>
      </c>
      <c r="G911" s="16">
        <f t="shared" si="114"/>
        <v>0</v>
      </c>
      <c r="H911" s="16">
        <f t="shared" si="115"/>
        <v>1</v>
      </c>
      <c r="I911" s="16" t="str">
        <f t="shared" si="116"/>
        <v>FinlandeAmérique du Sud</v>
      </c>
      <c r="J911" s="109">
        <f t="shared" si="112"/>
        <v>12099</v>
      </c>
      <c r="K911" s="109">
        <f>IF($H911=2,$N911,Notice!$C$67)</f>
        <v>500</v>
      </c>
      <c r="L911" s="109">
        <f>IF($H911=2,0,Notice!$C$66)</f>
        <v>1000</v>
      </c>
      <c r="M911" s="110">
        <v>12099</v>
      </c>
      <c r="N911" s="110">
        <v>1000</v>
      </c>
    </row>
    <row r="912" spans="1:14">
      <c r="A912" s="16">
        <v>966</v>
      </c>
      <c r="B912" s="16">
        <f t="shared" si="109"/>
        <v>11</v>
      </c>
      <c r="C912" s="11" t="str">
        <f t="shared" si="110"/>
        <v>France</v>
      </c>
      <c r="D912" s="2">
        <f t="shared" si="110"/>
        <v>1</v>
      </c>
      <c r="E912" s="16">
        <f t="shared" si="111"/>
        <v>30</v>
      </c>
      <c r="F912" s="16" t="str">
        <f t="shared" si="113"/>
        <v>Amérique du Sud</v>
      </c>
      <c r="G912" s="16">
        <f t="shared" si="114"/>
        <v>0</v>
      </c>
      <c r="H912" s="16">
        <f t="shared" si="115"/>
        <v>1</v>
      </c>
      <c r="I912" s="16" t="str">
        <f t="shared" si="116"/>
        <v>FranceAmérique du Sud</v>
      </c>
      <c r="J912" s="109">
        <f t="shared" si="112"/>
        <v>9896</v>
      </c>
      <c r="K912" s="109">
        <f>IF($H912=2,$N912,Notice!$C$67)</f>
        <v>500</v>
      </c>
      <c r="L912" s="109">
        <f>IF($H912=2,0,Notice!$C$66)</f>
        <v>1000</v>
      </c>
      <c r="M912" s="110">
        <v>9896</v>
      </c>
      <c r="N912" s="110">
        <v>1000</v>
      </c>
    </row>
    <row r="913" spans="1:14">
      <c r="A913" s="16">
        <v>967</v>
      </c>
      <c r="B913" s="16">
        <f t="shared" si="109"/>
        <v>12</v>
      </c>
      <c r="C913" s="11" t="str">
        <f t="shared" si="110"/>
        <v>Hongrie</v>
      </c>
      <c r="D913" s="2">
        <f t="shared" si="110"/>
        <v>1</v>
      </c>
      <c r="E913" s="16">
        <f t="shared" si="111"/>
        <v>30</v>
      </c>
      <c r="F913" s="16" t="str">
        <f t="shared" si="113"/>
        <v>Amérique du Sud</v>
      </c>
      <c r="G913" s="16">
        <f t="shared" si="114"/>
        <v>0</v>
      </c>
      <c r="H913" s="16">
        <f t="shared" si="115"/>
        <v>1</v>
      </c>
      <c r="I913" s="16" t="str">
        <f t="shared" si="116"/>
        <v>HongrieAmérique du Sud</v>
      </c>
      <c r="J913" s="109">
        <f t="shared" si="112"/>
        <v>12132</v>
      </c>
      <c r="K913" s="109">
        <f>IF($H913=2,$N913,Notice!$C$67)</f>
        <v>500</v>
      </c>
      <c r="L913" s="109">
        <f>IF($H913=2,0,Notice!$C$66)</f>
        <v>1000</v>
      </c>
      <c r="M913" s="110">
        <v>12132</v>
      </c>
      <c r="N913" s="110">
        <v>1000</v>
      </c>
    </row>
    <row r="914" spans="1:14">
      <c r="A914" s="16">
        <v>968</v>
      </c>
      <c r="B914" s="16">
        <f t="shared" si="109"/>
        <v>13</v>
      </c>
      <c r="C914" s="11" t="str">
        <f t="shared" si="110"/>
        <v>Inde</v>
      </c>
      <c r="D914" s="2">
        <f t="shared" si="110"/>
        <v>0</v>
      </c>
      <c r="E914" s="16">
        <f t="shared" si="111"/>
        <v>30</v>
      </c>
      <c r="F914" s="16" t="str">
        <f t="shared" si="113"/>
        <v>Amérique du Sud</v>
      </c>
      <c r="G914" s="16">
        <f t="shared" si="114"/>
        <v>0</v>
      </c>
      <c r="H914" s="16">
        <f t="shared" si="115"/>
        <v>0</v>
      </c>
      <c r="I914" s="16" t="str">
        <f t="shared" si="116"/>
        <v>IndeAmérique du Sud</v>
      </c>
      <c r="J914" s="109">
        <f t="shared" si="112"/>
        <v>15750</v>
      </c>
      <c r="K914" s="109">
        <f>IF($H914=2,$N914,Notice!$C$67)</f>
        <v>500</v>
      </c>
      <c r="L914" s="109">
        <f>IF($H914=2,0,Notice!$C$66)</f>
        <v>1000</v>
      </c>
      <c r="M914" s="110">
        <v>15750</v>
      </c>
      <c r="N914" s="110">
        <v>10969.806640625</v>
      </c>
    </row>
    <row r="915" spans="1:14">
      <c r="A915" s="16">
        <v>969</v>
      </c>
      <c r="B915" s="16">
        <f t="shared" si="109"/>
        <v>14</v>
      </c>
      <c r="C915" s="11" t="str">
        <f t="shared" si="110"/>
        <v>Indonésie</v>
      </c>
      <c r="D915" s="2">
        <f t="shared" si="110"/>
        <v>0</v>
      </c>
      <c r="E915" s="16">
        <f t="shared" si="111"/>
        <v>30</v>
      </c>
      <c r="F915" s="16" t="str">
        <f t="shared" si="113"/>
        <v>Amérique du Sud</v>
      </c>
      <c r="G915" s="16">
        <f t="shared" si="114"/>
        <v>0</v>
      </c>
      <c r="H915" s="16">
        <f t="shared" si="115"/>
        <v>0</v>
      </c>
      <c r="I915" s="16" t="str">
        <f t="shared" si="116"/>
        <v>IndonésieAmérique du Sud</v>
      </c>
      <c r="J915" s="109">
        <f t="shared" si="112"/>
        <v>16783</v>
      </c>
      <c r="K915" s="109">
        <f>IF($H915=2,$N915,Notice!$C$67)</f>
        <v>500</v>
      </c>
      <c r="L915" s="109">
        <f>IF($H915=2,0,Notice!$C$66)</f>
        <v>1000</v>
      </c>
      <c r="M915" s="110">
        <v>16783</v>
      </c>
      <c r="N915" s="110">
        <v>1000</v>
      </c>
    </row>
    <row r="916" spans="1:14">
      <c r="A916" s="16">
        <v>970</v>
      </c>
      <c r="B916" s="16">
        <f t="shared" si="109"/>
        <v>15</v>
      </c>
      <c r="C916" s="11" t="str">
        <f t="shared" si="110"/>
        <v>Italie</v>
      </c>
      <c r="D916" s="2">
        <f t="shared" si="110"/>
        <v>1</v>
      </c>
      <c r="E916" s="16">
        <f t="shared" si="111"/>
        <v>30</v>
      </c>
      <c r="F916" s="16" t="str">
        <f t="shared" si="113"/>
        <v>Amérique du Sud</v>
      </c>
      <c r="G916" s="16">
        <f t="shared" si="114"/>
        <v>0</v>
      </c>
      <c r="H916" s="16">
        <f t="shared" si="115"/>
        <v>1</v>
      </c>
      <c r="I916" s="16" t="str">
        <f t="shared" si="116"/>
        <v>ItalieAmérique du Sud</v>
      </c>
      <c r="J916" s="109">
        <f t="shared" si="112"/>
        <v>10190</v>
      </c>
      <c r="K916" s="109">
        <f>IF($H916=2,$N916,Notice!$C$67)</f>
        <v>500</v>
      </c>
      <c r="L916" s="109">
        <f>IF($H916=2,0,Notice!$C$66)</f>
        <v>1000</v>
      </c>
      <c r="M916" s="110">
        <v>10190</v>
      </c>
      <c r="N916" s="110">
        <v>1000</v>
      </c>
    </row>
    <row r="917" spans="1:14">
      <c r="A917" s="16">
        <v>971</v>
      </c>
      <c r="B917" s="16">
        <f t="shared" si="109"/>
        <v>16</v>
      </c>
      <c r="C917" s="11" t="str">
        <f t="shared" si="110"/>
        <v>Japon</v>
      </c>
      <c r="D917" s="2">
        <f t="shared" si="110"/>
        <v>0</v>
      </c>
      <c r="E917" s="16">
        <f t="shared" si="111"/>
        <v>30</v>
      </c>
      <c r="F917" s="16" t="str">
        <f t="shared" si="113"/>
        <v>Amérique du Sud</v>
      </c>
      <c r="G917" s="16">
        <f t="shared" si="114"/>
        <v>0</v>
      </c>
      <c r="H917" s="16">
        <f t="shared" si="115"/>
        <v>0</v>
      </c>
      <c r="I917" s="16" t="str">
        <f t="shared" si="116"/>
        <v>JaponAmérique du Sud</v>
      </c>
      <c r="J917" s="109">
        <f t="shared" si="112"/>
        <v>22375</v>
      </c>
      <c r="K917" s="109">
        <f>IF($H917=2,$N917,Notice!$C$67)</f>
        <v>500</v>
      </c>
      <c r="L917" s="109">
        <f>IF($H917=2,0,Notice!$C$66)</f>
        <v>1000</v>
      </c>
      <c r="M917" s="110">
        <v>22375</v>
      </c>
      <c r="N917" s="110">
        <v>1000</v>
      </c>
    </row>
    <row r="918" spans="1:14">
      <c r="A918" s="16">
        <v>972</v>
      </c>
      <c r="B918" s="16">
        <f t="shared" si="109"/>
        <v>17</v>
      </c>
      <c r="C918" s="11" t="str">
        <f t="shared" si="110"/>
        <v>Maroc</v>
      </c>
      <c r="D918" s="2">
        <f t="shared" si="110"/>
        <v>0</v>
      </c>
      <c r="E918" s="16">
        <f t="shared" si="111"/>
        <v>30</v>
      </c>
      <c r="F918" s="16" t="str">
        <f t="shared" si="113"/>
        <v>Amérique du Sud</v>
      </c>
      <c r="G918" s="16">
        <f t="shared" si="114"/>
        <v>0</v>
      </c>
      <c r="H918" s="16">
        <f t="shared" si="115"/>
        <v>0</v>
      </c>
      <c r="I918" s="16" t="str">
        <f t="shared" si="116"/>
        <v>MarocAmérique du Sud</v>
      </c>
      <c r="J918" s="109">
        <f t="shared" si="112"/>
        <v>8781</v>
      </c>
      <c r="K918" s="109">
        <f>IF($H918=2,$N918,Notice!$C$67)</f>
        <v>500</v>
      </c>
      <c r="L918" s="109">
        <f>IF($H918=2,0,Notice!$C$66)</f>
        <v>1000</v>
      </c>
      <c r="M918" s="110">
        <v>8781</v>
      </c>
      <c r="N918" s="110">
        <v>1000</v>
      </c>
    </row>
    <row r="919" spans="1:14">
      <c r="A919" s="16">
        <v>973</v>
      </c>
      <c r="B919" s="16">
        <f t="shared" si="109"/>
        <v>18</v>
      </c>
      <c r="C919" s="11" t="str">
        <f t="shared" si="110"/>
        <v>Mexique</v>
      </c>
      <c r="D919" s="2">
        <f t="shared" si="110"/>
        <v>0</v>
      </c>
      <c r="E919" s="16">
        <f t="shared" si="111"/>
        <v>30</v>
      </c>
      <c r="F919" s="16" t="str">
        <f t="shared" si="113"/>
        <v>Amérique du Sud</v>
      </c>
      <c r="G919" s="16">
        <f t="shared" si="114"/>
        <v>0</v>
      </c>
      <c r="H919" s="16">
        <f t="shared" si="115"/>
        <v>0</v>
      </c>
      <c r="I919" s="16" t="str">
        <f t="shared" si="116"/>
        <v>MexiqueAmérique du Sud</v>
      </c>
      <c r="J919" s="109">
        <f t="shared" si="112"/>
        <v>11037</v>
      </c>
      <c r="K919" s="109">
        <f>IF($H919=2,$N919,Notice!$C$67)</f>
        <v>500</v>
      </c>
      <c r="L919" s="109">
        <f>IF($H919=2,0,Notice!$C$66)</f>
        <v>1000</v>
      </c>
      <c r="M919" s="110">
        <v>11037</v>
      </c>
      <c r="N919" s="110">
        <v>1000</v>
      </c>
    </row>
    <row r="920" spans="1:14">
      <c r="A920" s="16">
        <v>974</v>
      </c>
      <c r="B920" s="16">
        <f t="shared" si="109"/>
        <v>19</v>
      </c>
      <c r="C920" s="11" t="str">
        <f t="shared" si="110"/>
        <v>Pologne</v>
      </c>
      <c r="D920" s="2">
        <f t="shared" si="110"/>
        <v>1</v>
      </c>
      <c r="E920" s="16">
        <f t="shared" si="111"/>
        <v>30</v>
      </c>
      <c r="F920" s="16" t="str">
        <f t="shared" si="113"/>
        <v>Amérique du Sud</v>
      </c>
      <c r="G920" s="16">
        <f t="shared" si="114"/>
        <v>0</v>
      </c>
      <c r="H920" s="16">
        <f t="shared" si="115"/>
        <v>1</v>
      </c>
      <c r="I920" s="16" t="str">
        <f t="shared" si="116"/>
        <v>PologneAmérique du Sud</v>
      </c>
      <c r="J920" s="109">
        <f t="shared" si="112"/>
        <v>11908</v>
      </c>
      <c r="K920" s="109">
        <f>IF($H920=2,$N920,Notice!$C$67)</f>
        <v>500</v>
      </c>
      <c r="L920" s="109">
        <f>IF($H920=2,0,Notice!$C$66)</f>
        <v>1000</v>
      </c>
      <c r="M920" s="110">
        <v>11908</v>
      </c>
      <c r="N920" s="110">
        <v>1000</v>
      </c>
    </row>
    <row r="921" spans="1:14">
      <c r="A921" s="16">
        <v>975</v>
      </c>
      <c r="B921" s="16">
        <f t="shared" si="109"/>
        <v>20</v>
      </c>
      <c r="C921" s="11" t="str">
        <f t="shared" si="110"/>
        <v>Portugal</v>
      </c>
      <c r="D921" s="2">
        <f t="shared" si="110"/>
        <v>1</v>
      </c>
      <c r="E921" s="16">
        <f t="shared" si="111"/>
        <v>30</v>
      </c>
      <c r="F921" s="16" t="str">
        <f t="shared" si="113"/>
        <v>Amérique du Sud</v>
      </c>
      <c r="G921" s="16">
        <f t="shared" si="114"/>
        <v>0</v>
      </c>
      <c r="H921" s="16">
        <f t="shared" si="115"/>
        <v>1</v>
      </c>
      <c r="I921" s="16" t="str">
        <f t="shared" si="116"/>
        <v>PortugalAmérique du Sud</v>
      </c>
      <c r="J921" s="109">
        <f t="shared" si="112"/>
        <v>8760</v>
      </c>
      <c r="K921" s="109">
        <f>IF($H921=2,$N921,Notice!$C$67)</f>
        <v>500</v>
      </c>
      <c r="L921" s="109">
        <f>IF($H921=2,0,Notice!$C$66)</f>
        <v>1000</v>
      </c>
      <c r="M921" s="110">
        <v>8760</v>
      </c>
      <c r="N921" s="110">
        <v>1000</v>
      </c>
    </row>
    <row r="922" spans="1:14">
      <c r="A922" s="16">
        <v>976</v>
      </c>
      <c r="B922" s="16">
        <f t="shared" si="109"/>
        <v>21</v>
      </c>
      <c r="C922" s="11" t="str">
        <f t="shared" si="110"/>
        <v>République tchèque</v>
      </c>
      <c r="D922" s="2">
        <f t="shared" si="110"/>
        <v>1</v>
      </c>
      <c r="E922" s="16">
        <f t="shared" si="111"/>
        <v>30</v>
      </c>
      <c r="F922" s="16" t="str">
        <f t="shared" si="113"/>
        <v>Amérique du Sud</v>
      </c>
      <c r="G922" s="16">
        <f t="shared" si="114"/>
        <v>0</v>
      </c>
      <c r="H922" s="16">
        <f t="shared" si="115"/>
        <v>1</v>
      </c>
      <c r="I922" s="16" t="str">
        <f t="shared" si="116"/>
        <v>République tchèqueAmérique du Sud</v>
      </c>
      <c r="J922" s="109">
        <f t="shared" si="112"/>
        <v>10409</v>
      </c>
      <c r="K922" s="109">
        <f>IF($H922=2,$N922,Notice!$C$67)</f>
        <v>500</v>
      </c>
      <c r="L922" s="109">
        <f>IF($H922=2,0,Notice!$C$66)</f>
        <v>1000</v>
      </c>
      <c r="M922" s="110">
        <v>10409</v>
      </c>
      <c r="N922" s="110">
        <v>1000</v>
      </c>
    </row>
    <row r="923" spans="1:14">
      <c r="A923" s="16">
        <v>977</v>
      </c>
      <c r="B923" s="16">
        <f t="shared" si="109"/>
        <v>22</v>
      </c>
      <c r="C923" s="11" t="str">
        <f t="shared" si="110"/>
        <v>Royaume-Uni</v>
      </c>
      <c r="D923" s="2">
        <f t="shared" si="110"/>
        <v>1</v>
      </c>
      <c r="E923" s="16">
        <f t="shared" si="111"/>
        <v>30</v>
      </c>
      <c r="F923" s="16" t="str">
        <f t="shared" si="113"/>
        <v>Amérique du Sud</v>
      </c>
      <c r="G923" s="16">
        <f t="shared" si="114"/>
        <v>0</v>
      </c>
      <c r="H923" s="16">
        <f t="shared" si="115"/>
        <v>1</v>
      </c>
      <c r="I923" s="16" t="str">
        <f t="shared" si="116"/>
        <v>Royaume-UniAmérique du Sud</v>
      </c>
      <c r="J923" s="109">
        <f t="shared" si="112"/>
        <v>9938</v>
      </c>
      <c r="K923" s="109">
        <f>IF($H923=2,$N923,Notice!$C$67)</f>
        <v>500</v>
      </c>
      <c r="L923" s="109">
        <f>IF($H923=2,0,Notice!$C$66)</f>
        <v>1000</v>
      </c>
      <c r="M923" s="110">
        <v>9938</v>
      </c>
      <c r="N923" s="110">
        <v>1000</v>
      </c>
    </row>
    <row r="924" spans="1:14">
      <c r="A924" s="16">
        <v>978</v>
      </c>
      <c r="B924" s="16">
        <f t="shared" si="109"/>
        <v>23</v>
      </c>
      <c r="C924" s="11" t="str">
        <f t="shared" si="110"/>
        <v>Slovaquie</v>
      </c>
      <c r="D924" s="2">
        <f t="shared" si="110"/>
        <v>1</v>
      </c>
      <c r="E924" s="16">
        <f t="shared" si="111"/>
        <v>30</v>
      </c>
      <c r="F924" s="16" t="str">
        <f t="shared" si="113"/>
        <v>Amérique du Sud</v>
      </c>
      <c r="G924" s="16">
        <f t="shared" si="114"/>
        <v>0</v>
      </c>
      <c r="H924" s="16">
        <f t="shared" si="115"/>
        <v>1</v>
      </c>
      <c r="I924" s="16" t="str">
        <f t="shared" si="116"/>
        <v>SlovaquieAmérique du Sud</v>
      </c>
      <c r="J924" s="109">
        <f t="shared" si="112"/>
        <v>12132</v>
      </c>
      <c r="K924" s="109">
        <f>IF($H924=2,$N924,Notice!$C$67)</f>
        <v>500</v>
      </c>
      <c r="L924" s="109">
        <f>IF($H924=2,0,Notice!$C$66)</f>
        <v>1000</v>
      </c>
      <c r="M924" s="110">
        <v>12132</v>
      </c>
      <c r="N924" s="110">
        <v>1000</v>
      </c>
    </row>
    <row r="925" spans="1:14">
      <c r="A925" s="16">
        <v>980</v>
      </c>
      <c r="B925" s="16">
        <f t="shared" si="109"/>
        <v>24</v>
      </c>
      <c r="C925" s="11" t="str">
        <f t="shared" si="110"/>
        <v>Slovénie</v>
      </c>
      <c r="D925" s="2">
        <f t="shared" si="110"/>
        <v>1</v>
      </c>
      <c r="E925" s="16">
        <f t="shared" si="111"/>
        <v>30</v>
      </c>
      <c r="F925" s="16" t="str">
        <f t="shared" si="113"/>
        <v>Amérique du Sud</v>
      </c>
      <c r="G925" s="16">
        <f t="shared" si="114"/>
        <v>0</v>
      </c>
      <c r="H925" s="16">
        <f t="shared" si="115"/>
        <v>1</v>
      </c>
      <c r="I925" s="16" t="str">
        <f t="shared" si="116"/>
        <v>SlovénieAmérique du Sud</v>
      </c>
      <c r="J925" s="109">
        <f t="shared" si="112"/>
        <v>12132</v>
      </c>
      <c r="K925" s="109">
        <f>IF($H925=2,$N925,Notice!$C$67)</f>
        <v>500</v>
      </c>
      <c r="L925" s="109">
        <f>IF($H925=2,0,Notice!$C$66)</f>
        <v>1000</v>
      </c>
      <c r="M925" s="110">
        <v>12132</v>
      </c>
      <c r="N925" s="110">
        <v>1000</v>
      </c>
    </row>
    <row r="926" spans="1:14">
      <c r="A926" s="16">
        <v>981</v>
      </c>
      <c r="B926" s="16">
        <f t="shared" si="109"/>
        <v>25</v>
      </c>
      <c r="C926" s="11" t="str">
        <f t="shared" si="110"/>
        <v>Turquie</v>
      </c>
      <c r="D926" s="2">
        <f t="shared" si="110"/>
        <v>0</v>
      </c>
      <c r="E926" s="16">
        <f t="shared" si="111"/>
        <v>30</v>
      </c>
      <c r="F926" s="16" t="str">
        <f t="shared" si="113"/>
        <v>Amérique du Sud</v>
      </c>
      <c r="G926" s="16">
        <f t="shared" si="114"/>
        <v>0</v>
      </c>
      <c r="H926" s="16">
        <f t="shared" si="115"/>
        <v>0</v>
      </c>
      <c r="I926" s="16" t="str">
        <f t="shared" si="116"/>
        <v>TurquieAmérique du Sud</v>
      </c>
      <c r="J926" s="109">
        <f t="shared" si="112"/>
        <v>12046</v>
      </c>
      <c r="K926" s="109">
        <f>IF($H926=2,$N926,Notice!$C$67)</f>
        <v>500</v>
      </c>
      <c r="L926" s="109">
        <f>IF($H926=2,0,Notice!$C$66)</f>
        <v>1000</v>
      </c>
      <c r="M926" s="110">
        <v>12046</v>
      </c>
      <c r="N926" s="110">
        <v>4960.78466796875</v>
      </c>
    </row>
    <row r="927" spans="1:14">
      <c r="A927" s="16">
        <v>982</v>
      </c>
      <c r="B927" s="16">
        <f t="shared" si="109"/>
        <v>26</v>
      </c>
      <c r="C927" s="11" t="str">
        <f t="shared" si="110"/>
        <v>Vietnam</v>
      </c>
      <c r="D927" s="2">
        <f t="shared" si="110"/>
        <v>0</v>
      </c>
      <c r="E927" s="16">
        <f t="shared" si="111"/>
        <v>30</v>
      </c>
      <c r="F927" s="16" t="str">
        <f t="shared" si="113"/>
        <v>Amérique du Sud</v>
      </c>
      <c r="G927" s="16">
        <f t="shared" si="114"/>
        <v>0</v>
      </c>
      <c r="H927" s="16">
        <f t="shared" si="115"/>
        <v>0</v>
      </c>
      <c r="I927" s="16" t="str">
        <f t="shared" si="116"/>
        <v>VietnamAmérique du Sud</v>
      </c>
      <c r="J927" s="109">
        <f t="shared" si="112"/>
        <v>18631</v>
      </c>
      <c r="K927" s="109">
        <f>IF($H927=2,$N927,Notice!$C$67)</f>
        <v>500</v>
      </c>
      <c r="L927" s="109">
        <f>IF($H927=2,0,Notice!$C$66)</f>
        <v>1000</v>
      </c>
      <c r="M927" s="110">
        <v>18631</v>
      </c>
      <c r="N927" s="110">
        <v>14227.0498046875</v>
      </c>
    </row>
    <row r="928" spans="1:14">
      <c r="A928" s="16">
        <v>983</v>
      </c>
      <c r="B928" s="16">
        <f t="shared" si="109"/>
        <v>28</v>
      </c>
      <c r="C928" s="11" t="str">
        <f t="shared" si="110"/>
        <v>Autres pays d’Europe</v>
      </c>
      <c r="D928" s="2">
        <f t="shared" si="110"/>
        <v>1</v>
      </c>
      <c r="E928" s="16">
        <f t="shared" si="111"/>
        <v>30</v>
      </c>
      <c r="F928" s="16" t="str">
        <f t="shared" si="113"/>
        <v>Amérique du Sud</v>
      </c>
      <c r="G928" s="16">
        <f t="shared" si="114"/>
        <v>0</v>
      </c>
      <c r="H928" s="16">
        <f t="shared" si="115"/>
        <v>1</v>
      </c>
      <c r="I928" s="16" t="str">
        <f t="shared" si="116"/>
        <v>Autres pays d’EuropeAmérique du Sud</v>
      </c>
      <c r="J928" s="109">
        <f t="shared" si="112"/>
        <v>11908</v>
      </c>
      <c r="K928" s="109">
        <f>IF($H928=2,$N928,Notice!$C$67)</f>
        <v>500</v>
      </c>
      <c r="L928" s="109">
        <f>IF($H928=2,0,Notice!$C$66)</f>
        <v>1000</v>
      </c>
      <c r="M928" s="110">
        <v>11908</v>
      </c>
      <c r="N928" s="110">
        <v>1000</v>
      </c>
    </row>
    <row r="929" spans="1:14">
      <c r="A929" s="16">
        <v>984</v>
      </c>
      <c r="B929" s="16">
        <f t="shared" si="109"/>
        <v>29</v>
      </c>
      <c r="C929" s="11" t="str">
        <f t="shared" si="110"/>
        <v>Amérique du Nord</v>
      </c>
      <c r="D929" s="2">
        <f t="shared" si="110"/>
        <v>0</v>
      </c>
      <c r="E929" s="16">
        <f t="shared" si="111"/>
        <v>30</v>
      </c>
      <c r="F929" s="16" t="str">
        <f t="shared" si="113"/>
        <v>Amérique du Sud</v>
      </c>
      <c r="G929" s="16">
        <f t="shared" si="114"/>
        <v>0</v>
      </c>
      <c r="H929" s="16">
        <f t="shared" si="115"/>
        <v>0</v>
      </c>
      <c r="I929" s="16" t="str">
        <f t="shared" si="116"/>
        <v>Amérique du NordAmérique du Sud</v>
      </c>
      <c r="J929" s="109">
        <f t="shared" si="112"/>
        <v>9779</v>
      </c>
      <c r="K929" s="109">
        <f>IF($H929=2,$N929,Notice!$C$67)</f>
        <v>500</v>
      </c>
      <c r="L929" s="109">
        <f>IF($H929=2,0,Notice!$C$66)</f>
        <v>1000</v>
      </c>
      <c r="M929" s="110">
        <v>9779</v>
      </c>
      <c r="N929" s="110">
        <v>1000</v>
      </c>
    </row>
    <row r="930" spans="1:14">
      <c r="A930" s="16">
        <v>985</v>
      </c>
      <c r="B930" s="16">
        <f t="shared" si="109"/>
        <v>30</v>
      </c>
      <c r="C930" s="11" t="str">
        <f t="shared" si="110"/>
        <v>Amérique du Sud</v>
      </c>
      <c r="D930" s="2">
        <f t="shared" si="110"/>
        <v>0</v>
      </c>
      <c r="E930" s="16">
        <f t="shared" si="111"/>
        <v>30</v>
      </c>
      <c r="F930" s="16" t="str">
        <f t="shared" si="113"/>
        <v>Amérique du Sud</v>
      </c>
      <c r="G930" s="16">
        <f t="shared" si="114"/>
        <v>0</v>
      </c>
      <c r="H930" s="16">
        <f t="shared" si="115"/>
        <v>0</v>
      </c>
      <c r="I930" s="16" t="str">
        <f t="shared" si="116"/>
        <v>Amérique du SudAmérique du Sud</v>
      </c>
      <c r="J930" s="109">
        <f t="shared" si="112"/>
        <v>0</v>
      </c>
      <c r="K930" s="109">
        <f>IF($H930=2,$N930,Notice!$C$67)</f>
        <v>500</v>
      </c>
      <c r="L930" s="109">
        <f>IF($H930=2,0,Notice!$C$66)</f>
        <v>1000</v>
      </c>
      <c r="M930" s="110">
        <v>0</v>
      </c>
      <c r="N930" s="110">
        <v>0</v>
      </c>
    </row>
    <row r="931" spans="1:14">
      <c r="A931" s="16">
        <v>986</v>
      </c>
      <c r="B931" s="16">
        <f t="shared" si="109"/>
        <v>31</v>
      </c>
      <c r="C931" s="11" t="str">
        <f t="shared" si="110"/>
        <v>CC du Golfe</v>
      </c>
      <c r="D931" s="2">
        <f t="shared" si="110"/>
        <v>0</v>
      </c>
      <c r="E931" s="16">
        <f t="shared" si="111"/>
        <v>30</v>
      </c>
      <c r="F931" s="16" t="str">
        <f t="shared" si="113"/>
        <v>Amérique du Sud</v>
      </c>
      <c r="G931" s="16">
        <f t="shared" si="114"/>
        <v>0</v>
      </c>
      <c r="H931" s="16">
        <f t="shared" si="115"/>
        <v>0</v>
      </c>
      <c r="I931" s="16" t="str">
        <f t="shared" si="116"/>
        <v>CC du GolfeAmérique du Sud</v>
      </c>
      <c r="J931" s="109">
        <f t="shared" si="112"/>
        <v>14235</v>
      </c>
      <c r="K931" s="109">
        <f>IF($H931=2,$N931,Notice!$C$67)</f>
        <v>500</v>
      </c>
      <c r="L931" s="109">
        <f>IF($H931=2,0,Notice!$C$66)</f>
        <v>1000</v>
      </c>
      <c r="M931" s="110">
        <v>14235</v>
      </c>
      <c r="N931" s="110">
        <v>1000</v>
      </c>
    </row>
    <row r="932" spans="1:14">
      <c r="A932" s="16">
        <v>987</v>
      </c>
      <c r="B932" s="16">
        <f t="shared" ref="B932:B995" si="117">B901</f>
        <v>32</v>
      </c>
      <c r="C932" s="11" t="str">
        <f t="shared" ref="C932:D995" si="118">LOOKUP($B932,$B$4:$B$34,C$4:C$34)</f>
        <v>Autre</v>
      </c>
      <c r="D932" s="2">
        <f t="shared" si="118"/>
        <v>0</v>
      </c>
      <c r="E932" s="16">
        <f t="shared" ref="E932:E995" si="119">E901+1</f>
        <v>30</v>
      </c>
      <c r="F932" s="16" t="str">
        <f t="shared" si="113"/>
        <v>Amérique du Sud</v>
      </c>
      <c r="G932" s="16">
        <f t="shared" si="114"/>
        <v>0</v>
      </c>
      <c r="H932" s="16">
        <f t="shared" si="115"/>
        <v>0</v>
      </c>
      <c r="I932" s="16" t="str">
        <f t="shared" si="116"/>
        <v>AutreAmérique du Sud</v>
      </c>
      <c r="J932" s="109">
        <f t="shared" si="112"/>
        <v>24000</v>
      </c>
      <c r="K932" s="109">
        <f>IF($H932=2,$N932,Notice!$C$67)</f>
        <v>500</v>
      </c>
      <c r="L932" s="109">
        <f>IF($H932=2,0,Notice!$C$66)</f>
        <v>1000</v>
      </c>
      <c r="M932" s="110">
        <v>24000</v>
      </c>
      <c r="N932" s="110">
        <v>1000</v>
      </c>
    </row>
    <row r="933" spans="1:14">
      <c r="A933" s="16">
        <v>988</v>
      </c>
      <c r="B933" s="16">
        <f t="shared" si="117"/>
        <v>33</v>
      </c>
      <c r="C933" s="11" t="str">
        <f t="shared" si="118"/>
        <v>Autres pays d’Amérique</v>
      </c>
      <c r="D933" s="2">
        <f t="shared" si="118"/>
        <v>0</v>
      </c>
      <c r="E933" s="16">
        <f t="shared" si="119"/>
        <v>30</v>
      </c>
      <c r="F933" s="16" t="str">
        <f t="shared" si="113"/>
        <v>Amérique du Sud</v>
      </c>
      <c r="G933" s="16">
        <f t="shared" si="114"/>
        <v>0</v>
      </c>
      <c r="H933" s="16">
        <f t="shared" si="115"/>
        <v>0</v>
      </c>
      <c r="I933" s="16" t="str">
        <f t="shared" si="116"/>
        <v>Autres pays d’AmériqueAmérique du Sud</v>
      </c>
      <c r="J933" s="109">
        <f t="shared" si="112"/>
        <v>8308</v>
      </c>
      <c r="K933" s="109">
        <f>IF($H933=2,$N933,Notice!$C$67)</f>
        <v>500</v>
      </c>
      <c r="L933" s="109">
        <f>IF($H933=2,0,Notice!$C$66)</f>
        <v>1000</v>
      </c>
      <c r="M933" s="110">
        <v>8308</v>
      </c>
      <c r="N933" s="110">
        <v>1000</v>
      </c>
    </row>
    <row r="934" spans="1:14">
      <c r="A934" s="16">
        <v>989</v>
      </c>
      <c r="B934" s="16">
        <f t="shared" si="117"/>
        <v>1</v>
      </c>
      <c r="C934" s="11" t="str">
        <f t="shared" si="118"/>
        <v>Allemagne</v>
      </c>
      <c r="D934" s="2">
        <f t="shared" si="118"/>
        <v>1</v>
      </c>
      <c r="E934" s="16">
        <f t="shared" si="119"/>
        <v>31</v>
      </c>
      <c r="F934" s="16" t="str">
        <f t="shared" si="113"/>
        <v>CC du Golfe</v>
      </c>
      <c r="G934" s="16">
        <f t="shared" si="114"/>
        <v>0</v>
      </c>
      <c r="H934" s="16">
        <f t="shared" si="115"/>
        <v>1</v>
      </c>
      <c r="I934" s="16" t="str">
        <f t="shared" si="116"/>
        <v>AllemagneCC du Golfe</v>
      </c>
      <c r="J934" s="109">
        <f t="shared" si="112"/>
        <v>8294</v>
      </c>
      <c r="K934" s="109">
        <f>IF($H934=2,$N934,Notice!$C$67)</f>
        <v>500</v>
      </c>
      <c r="L934" s="109">
        <f>IF($H934=2,0,Notice!$C$66)</f>
        <v>1000</v>
      </c>
      <c r="M934" s="110">
        <v>8294</v>
      </c>
      <c r="N934" s="110">
        <v>1000</v>
      </c>
    </row>
    <row r="935" spans="1:14">
      <c r="A935" s="16">
        <v>990</v>
      </c>
      <c r="B935" s="16">
        <f t="shared" si="117"/>
        <v>2</v>
      </c>
      <c r="C935" s="11" t="str">
        <f t="shared" si="118"/>
        <v>Autriche</v>
      </c>
      <c r="D935" s="2">
        <f t="shared" si="118"/>
        <v>1</v>
      </c>
      <c r="E935" s="16">
        <f t="shared" si="119"/>
        <v>31</v>
      </c>
      <c r="F935" s="16" t="str">
        <f t="shared" si="113"/>
        <v>CC du Golfe</v>
      </c>
      <c r="G935" s="16">
        <f t="shared" si="114"/>
        <v>0</v>
      </c>
      <c r="H935" s="16">
        <f t="shared" si="115"/>
        <v>1</v>
      </c>
      <c r="I935" s="16" t="str">
        <f t="shared" si="116"/>
        <v>AutricheCC du Golfe</v>
      </c>
      <c r="J935" s="109">
        <f t="shared" si="112"/>
        <v>3246</v>
      </c>
      <c r="K935" s="109">
        <f>IF($H935=2,$N935,Notice!$C$67)</f>
        <v>500</v>
      </c>
      <c r="L935" s="109">
        <f>IF($H935=2,0,Notice!$C$66)</f>
        <v>1000</v>
      </c>
      <c r="M935" s="110">
        <v>3246</v>
      </c>
      <c r="N935" s="110">
        <v>1000</v>
      </c>
    </row>
    <row r="936" spans="1:14">
      <c r="A936" s="16">
        <v>992</v>
      </c>
      <c r="B936" s="16">
        <f t="shared" si="117"/>
        <v>3</v>
      </c>
      <c r="C936" s="11" t="str">
        <f t="shared" si="118"/>
        <v>Belgique</v>
      </c>
      <c r="D936" s="2">
        <f t="shared" si="118"/>
        <v>1</v>
      </c>
      <c r="E936" s="16">
        <f t="shared" si="119"/>
        <v>31</v>
      </c>
      <c r="F936" s="16" t="str">
        <f t="shared" si="113"/>
        <v>CC du Golfe</v>
      </c>
      <c r="G936" s="16">
        <f t="shared" si="114"/>
        <v>0</v>
      </c>
      <c r="H936" s="16">
        <f t="shared" si="115"/>
        <v>1</v>
      </c>
      <c r="I936" s="16" t="str">
        <f t="shared" si="116"/>
        <v>BelgiqueCC du Golfe</v>
      </c>
      <c r="J936" s="109">
        <f t="shared" si="112"/>
        <v>7902</v>
      </c>
      <c r="K936" s="109">
        <f>IF($H936=2,$N936,Notice!$C$67)</f>
        <v>500</v>
      </c>
      <c r="L936" s="109">
        <f>IF($H936=2,0,Notice!$C$66)</f>
        <v>1000</v>
      </c>
      <c r="M936" s="110">
        <v>7902</v>
      </c>
      <c r="N936" s="110">
        <v>1000</v>
      </c>
    </row>
    <row r="937" spans="1:14">
      <c r="A937" s="16">
        <v>993</v>
      </c>
      <c r="B937" s="16">
        <f t="shared" si="117"/>
        <v>4</v>
      </c>
      <c r="C937" s="11" t="str">
        <f t="shared" si="118"/>
        <v>Brésil</v>
      </c>
      <c r="D937" s="2">
        <f t="shared" si="118"/>
        <v>0</v>
      </c>
      <c r="E937" s="16">
        <f t="shared" si="119"/>
        <v>31</v>
      </c>
      <c r="F937" s="16" t="str">
        <f t="shared" si="113"/>
        <v>CC du Golfe</v>
      </c>
      <c r="G937" s="16">
        <f t="shared" si="114"/>
        <v>0</v>
      </c>
      <c r="H937" s="16">
        <f t="shared" si="115"/>
        <v>0</v>
      </c>
      <c r="I937" s="16" t="str">
        <f t="shared" si="116"/>
        <v>BrésilCC du Golfe</v>
      </c>
      <c r="J937" s="109">
        <f t="shared" si="112"/>
        <v>14235</v>
      </c>
      <c r="K937" s="109">
        <f>IF($H937=2,$N937,Notice!$C$67)</f>
        <v>500</v>
      </c>
      <c r="L937" s="109">
        <f>IF($H937=2,0,Notice!$C$66)</f>
        <v>1000</v>
      </c>
      <c r="M937" s="110">
        <v>14235</v>
      </c>
      <c r="N937" s="110">
        <v>1000</v>
      </c>
    </row>
    <row r="938" spans="1:14">
      <c r="A938" s="16">
        <v>994</v>
      </c>
      <c r="B938" s="16">
        <f t="shared" si="117"/>
        <v>5</v>
      </c>
      <c r="C938" s="11" t="str">
        <f t="shared" si="118"/>
        <v>Chine</v>
      </c>
      <c r="D938" s="2">
        <f t="shared" si="118"/>
        <v>0</v>
      </c>
      <c r="E938" s="16">
        <f t="shared" si="119"/>
        <v>31</v>
      </c>
      <c r="F938" s="16" t="str">
        <f t="shared" si="113"/>
        <v>CC du Golfe</v>
      </c>
      <c r="G938" s="16">
        <f t="shared" si="114"/>
        <v>0</v>
      </c>
      <c r="H938" s="16">
        <f t="shared" si="115"/>
        <v>0</v>
      </c>
      <c r="I938" s="16" t="str">
        <f t="shared" si="116"/>
        <v>ChineCC du Golfe</v>
      </c>
      <c r="J938" s="109">
        <f t="shared" si="112"/>
        <v>12015</v>
      </c>
      <c r="K938" s="109">
        <f>IF($H938=2,$N938,Notice!$C$67)</f>
        <v>500</v>
      </c>
      <c r="L938" s="109">
        <f>IF($H938=2,0,Notice!$C$66)</f>
        <v>1000</v>
      </c>
      <c r="M938" s="110">
        <v>12015</v>
      </c>
      <c r="N938" s="110">
        <v>7788.11767578125</v>
      </c>
    </row>
    <row r="939" spans="1:14">
      <c r="A939" s="16">
        <v>995</v>
      </c>
      <c r="B939" s="16">
        <f t="shared" si="117"/>
        <v>6</v>
      </c>
      <c r="C939" s="11" t="str">
        <f t="shared" si="118"/>
        <v>Corée du Sud</v>
      </c>
      <c r="D939" s="2">
        <f t="shared" si="118"/>
        <v>0</v>
      </c>
      <c r="E939" s="16">
        <f t="shared" si="119"/>
        <v>31</v>
      </c>
      <c r="F939" s="16" t="str">
        <f t="shared" si="113"/>
        <v>CC du Golfe</v>
      </c>
      <c r="G939" s="16">
        <f t="shared" si="114"/>
        <v>0</v>
      </c>
      <c r="H939" s="16">
        <f t="shared" si="115"/>
        <v>0</v>
      </c>
      <c r="I939" s="16" t="str">
        <f t="shared" si="116"/>
        <v>Corée du SudCC du Golfe</v>
      </c>
      <c r="J939" s="109">
        <f t="shared" si="112"/>
        <v>12602</v>
      </c>
      <c r="K939" s="109">
        <f>IF($H939=2,$N939,Notice!$C$67)</f>
        <v>500</v>
      </c>
      <c r="L939" s="109">
        <f>IF($H939=2,0,Notice!$C$66)</f>
        <v>1000</v>
      </c>
      <c r="M939" s="110">
        <v>12602</v>
      </c>
      <c r="N939" s="110">
        <v>1000</v>
      </c>
    </row>
    <row r="940" spans="1:14">
      <c r="A940" s="16">
        <v>996</v>
      </c>
      <c r="B940" s="16">
        <f t="shared" si="117"/>
        <v>7</v>
      </c>
      <c r="C940" s="11" t="str">
        <f t="shared" si="118"/>
        <v>Espagne</v>
      </c>
      <c r="D940" s="2">
        <f t="shared" si="118"/>
        <v>1</v>
      </c>
      <c r="E940" s="16">
        <f t="shared" si="119"/>
        <v>31</v>
      </c>
      <c r="F940" s="16" t="str">
        <f t="shared" si="113"/>
        <v>CC du Golfe</v>
      </c>
      <c r="G940" s="16">
        <f t="shared" si="114"/>
        <v>0</v>
      </c>
      <c r="H940" s="16">
        <f t="shared" si="115"/>
        <v>1</v>
      </c>
      <c r="I940" s="16" t="str">
        <f t="shared" si="116"/>
        <v>EspagneCC du Golfe</v>
      </c>
      <c r="J940" s="109">
        <f t="shared" si="112"/>
        <v>4805</v>
      </c>
      <c r="K940" s="109">
        <f>IF($H940=2,$N940,Notice!$C$67)</f>
        <v>500</v>
      </c>
      <c r="L940" s="109">
        <f>IF($H940=2,0,Notice!$C$66)</f>
        <v>1000</v>
      </c>
      <c r="M940" s="110">
        <v>4805</v>
      </c>
      <c r="N940" s="110">
        <v>1000</v>
      </c>
    </row>
    <row r="941" spans="1:14">
      <c r="A941" s="16">
        <v>997</v>
      </c>
      <c r="B941" s="16">
        <f t="shared" si="117"/>
        <v>8</v>
      </c>
      <c r="C941" s="11" t="str">
        <f t="shared" si="118"/>
        <v>États-Unis</v>
      </c>
      <c r="D941" s="2">
        <f t="shared" si="118"/>
        <v>0</v>
      </c>
      <c r="E941" s="16">
        <f t="shared" si="119"/>
        <v>31</v>
      </c>
      <c r="F941" s="16" t="str">
        <f t="shared" si="113"/>
        <v>CC du Golfe</v>
      </c>
      <c r="G941" s="16">
        <f t="shared" si="114"/>
        <v>0</v>
      </c>
      <c r="H941" s="16">
        <f t="shared" si="115"/>
        <v>0</v>
      </c>
      <c r="I941" s="16" t="str">
        <f t="shared" si="116"/>
        <v>États-UnisCC du Golfe</v>
      </c>
      <c r="J941" s="109">
        <f t="shared" si="112"/>
        <v>14235</v>
      </c>
      <c r="K941" s="109">
        <f>IF($H941=2,$N941,Notice!$C$67)</f>
        <v>500</v>
      </c>
      <c r="L941" s="109">
        <f>IF($H941=2,0,Notice!$C$66)</f>
        <v>1000</v>
      </c>
      <c r="M941" s="110">
        <v>14235</v>
      </c>
      <c r="N941" s="110">
        <v>1000</v>
      </c>
    </row>
    <row r="942" spans="1:14">
      <c r="A942" s="16">
        <v>998</v>
      </c>
      <c r="B942" s="16">
        <f t="shared" si="117"/>
        <v>9</v>
      </c>
      <c r="C942" s="11" t="str">
        <f t="shared" si="118"/>
        <v>Finlande</v>
      </c>
      <c r="D942" s="2">
        <f t="shared" si="118"/>
        <v>1</v>
      </c>
      <c r="E942" s="16">
        <f t="shared" si="119"/>
        <v>31</v>
      </c>
      <c r="F942" s="16" t="str">
        <f t="shared" si="113"/>
        <v>CC du Golfe</v>
      </c>
      <c r="G942" s="16">
        <f t="shared" si="114"/>
        <v>0</v>
      </c>
      <c r="H942" s="16">
        <f t="shared" si="115"/>
        <v>1</v>
      </c>
      <c r="I942" s="16" t="str">
        <f t="shared" si="116"/>
        <v>FinlandeCC du Golfe</v>
      </c>
      <c r="J942" s="109">
        <f t="shared" si="112"/>
        <v>9700</v>
      </c>
      <c r="K942" s="109">
        <f>IF($H942=2,$N942,Notice!$C$67)</f>
        <v>500</v>
      </c>
      <c r="L942" s="109">
        <f>IF($H942=2,0,Notice!$C$66)</f>
        <v>1000</v>
      </c>
      <c r="M942" s="110">
        <v>9700</v>
      </c>
      <c r="N942" s="110">
        <v>1000</v>
      </c>
    </row>
    <row r="943" spans="1:14">
      <c r="A943" s="16">
        <v>1000</v>
      </c>
      <c r="B943" s="16">
        <f t="shared" si="117"/>
        <v>11</v>
      </c>
      <c r="C943" s="11" t="str">
        <f t="shared" si="118"/>
        <v>France</v>
      </c>
      <c r="D943" s="2">
        <f t="shared" si="118"/>
        <v>1</v>
      </c>
      <c r="E943" s="16">
        <f t="shared" si="119"/>
        <v>31</v>
      </c>
      <c r="F943" s="16" t="str">
        <f t="shared" si="113"/>
        <v>CC du Golfe</v>
      </c>
      <c r="G943" s="16">
        <f t="shared" si="114"/>
        <v>0</v>
      </c>
      <c r="H943" s="16">
        <f t="shared" si="115"/>
        <v>1</v>
      </c>
      <c r="I943" s="16" t="str">
        <f t="shared" si="116"/>
        <v>FranceCC du Golfe</v>
      </c>
      <c r="J943" s="109">
        <f t="shared" si="112"/>
        <v>3365</v>
      </c>
      <c r="K943" s="109">
        <f>IF($H943=2,$N943,Notice!$C$67)</f>
        <v>500</v>
      </c>
      <c r="L943" s="109">
        <f>IF($H943=2,0,Notice!$C$66)</f>
        <v>1000</v>
      </c>
      <c r="M943" s="110">
        <v>3365</v>
      </c>
      <c r="N943" s="110">
        <v>1000</v>
      </c>
    </row>
    <row r="944" spans="1:14">
      <c r="A944" s="16">
        <v>1002</v>
      </c>
      <c r="B944" s="16">
        <f t="shared" si="117"/>
        <v>12</v>
      </c>
      <c r="C944" s="11" t="str">
        <f t="shared" si="118"/>
        <v>Hongrie</v>
      </c>
      <c r="D944" s="2">
        <f t="shared" si="118"/>
        <v>1</v>
      </c>
      <c r="E944" s="16">
        <f t="shared" si="119"/>
        <v>31</v>
      </c>
      <c r="F944" s="16" t="str">
        <f t="shared" si="113"/>
        <v>CC du Golfe</v>
      </c>
      <c r="G944" s="16">
        <f t="shared" si="114"/>
        <v>0</v>
      </c>
      <c r="H944" s="16">
        <f t="shared" si="115"/>
        <v>1</v>
      </c>
      <c r="I944" s="16" t="str">
        <f t="shared" si="116"/>
        <v>HongrieCC du Golfe</v>
      </c>
      <c r="J944" s="109">
        <f t="shared" si="112"/>
        <v>3246</v>
      </c>
      <c r="K944" s="109">
        <f>IF($H944=2,$N944,Notice!$C$67)</f>
        <v>500</v>
      </c>
      <c r="L944" s="109">
        <f>IF($H944=2,0,Notice!$C$66)</f>
        <v>1000</v>
      </c>
      <c r="M944" s="110">
        <v>3246</v>
      </c>
      <c r="N944" s="110">
        <v>1000</v>
      </c>
    </row>
    <row r="945" spans="1:14">
      <c r="A945" s="16">
        <v>1003</v>
      </c>
      <c r="B945" s="16">
        <f t="shared" si="117"/>
        <v>13</v>
      </c>
      <c r="C945" s="11" t="str">
        <f t="shared" si="118"/>
        <v>Inde</v>
      </c>
      <c r="D945" s="2">
        <f t="shared" si="118"/>
        <v>0</v>
      </c>
      <c r="E945" s="16">
        <f t="shared" si="119"/>
        <v>31</v>
      </c>
      <c r="F945" s="16" t="str">
        <f t="shared" si="113"/>
        <v>CC du Golfe</v>
      </c>
      <c r="G945" s="16">
        <f t="shared" si="114"/>
        <v>0</v>
      </c>
      <c r="H945" s="16">
        <f t="shared" si="115"/>
        <v>0</v>
      </c>
      <c r="I945" s="16" t="str">
        <f t="shared" si="116"/>
        <v>IndeCC du Golfe</v>
      </c>
      <c r="J945" s="109">
        <f t="shared" si="112"/>
        <v>4377</v>
      </c>
      <c r="K945" s="109">
        <f>IF($H945=2,$N945,Notice!$C$67)</f>
        <v>500</v>
      </c>
      <c r="L945" s="109">
        <f>IF($H945=2,0,Notice!$C$66)</f>
        <v>1000</v>
      </c>
      <c r="M945" s="110">
        <v>4377</v>
      </c>
      <c r="N945" s="110">
        <v>6006.73046875</v>
      </c>
    </row>
    <row r="946" spans="1:14">
      <c r="A946" s="16">
        <v>1004</v>
      </c>
      <c r="B946" s="16">
        <f t="shared" si="117"/>
        <v>14</v>
      </c>
      <c r="C946" s="11" t="str">
        <f t="shared" si="118"/>
        <v>Indonésie</v>
      </c>
      <c r="D946" s="2">
        <f t="shared" si="118"/>
        <v>0</v>
      </c>
      <c r="E946" s="16">
        <f t="shared" si="119"/>
        <v>31</v>
      </c>
      <c r="F946" s="16" t="str">
        <f t="shared" si="113"/>
        <v>CC du Golfe</v>
      </c>
      <c r="G946" s="16">
        <f t="shared" si="114"/>
        <v>0</v>
      </c>
      <c r="H946" s="16">
        <f t="shared" si="115"/>
        <v>0</v>
      </c>
      <c r="I946" s="16" t="str">
        <f t="shared" si="116"/>
        <v>IndonésieCC du Golfe</v>
      </c>
      <c r="J946" s="109">
        <f t="shared" si="112"/>
        <v>8326</v>
      </c>
      <c r="K946" s="109">
        <f>IF($H946=2,$N946,Notice!$C$67)</f>
        <v>500</v>
      </c>
      <c r="L946" s="109">
        <f>IF($H946=2,0,Notice!$C$66)</f>
        <v>1000</v>
      </c>
      <c r="M946" s="110">
        <v>8326</v>
      </c>
      <c r="N946" s="110">
        <v>1000</v>
      </c>
    </row>
    <row r="947" spans="1:14">
      <c r="A947" s="16">
        <v>1005</v>
      </c>
      <c r="B947" s="16">
        <f t="shared" si="117"/>
        <v>15</v>
      </c>
      <c r="C947" s="11" t="str">
        <f t="shared" si="118"/>
        <v>Italie</v>
      </c>
      <c r="D947" s="2">
        <f t="shared" si="118"/>
        <v>1</v>
      </c>
      <c r="E947" s="16">
        <f t="shared" si="119"/>
        <v>31</v>
      </c>
      <c r="F947" s="16" t="str">
        <f t="shared" si="113"/>
        <v>CC du Golfe</v>
      </c>
      <c r="G947" s="16">
        <f t="shared" si="114"/>
        <v>0</v>
      </c>
      <c r="H947" s="16">
        <f t="shared" si="115"/>
        <v>1</v>
      </c>
      <c r="I947" s="16" t="str">
        <f t="shared" si="116"/>
        <v>ItalieCC du Golfe</v>
      </c>
      <c r="J947" s="109">
        <f t="shared" si="112"/>
        <v>3042</v>
      </c>
      <c r="K947" s="109">
        <f>IF($H947=2,$N947,Notice!$C$67)</f>
        <v>500</v>
      </c>
      <c r="L947" s="109">
        <f>IF($H947=2,0,Notice!$C$66)</f>
        <v>1000</v>
      </c>
      <c r="M947" s="110">
        <v>3042</v>
      </c>
      <c r="N947" s="110">
        <v>1000</v>
      </c>
    </row>
    <row r="948" spans="1:14">
      <c r="A948" s="16">
        <v>1006</v>
      </c>
      <c r="B948" s="16">
        <f t="shared" si="117"/>
        <v>16</v>
      </c>
      <c r="C948" s="11" t="str">
        <f t="shared" si="118"/>
        <v>Japon</v>
      </c>
      <c r="D948" s="2">
        <f t="shared" si="118"/>
        <v>0</v>
      </c>
      <c r="E948" s="16">
        <f t="shared" si="119"/>
        <v>31</v>
      </c>
      <c r="F948" s="16" t="str">
        <f t="shared" si="113"/>
        <v>CC du Golfe</v>
      </c>
      <c r="G948" s="16">
        <f t="shared" si="114"/>
        <v>0</v>
      </c>
      <c r="H948" s="16">
        <f t="shared" si="115"/>
        <v>0</v>
      </c>
      <c r="I948" s="16" t="str">
        <f t="shared" si="116"/>
        <v>JaponCC du Golfe</v>
      </c>
      <c r="J948" s="109">
        <f t="shared" si="112"/>
        <v>12922</v>
      </c>
      <c r="K948" s="109">
        <f>IF($H948=2,$N948,Notice!$C$67)</f>
        <v>500</v>
      </c>
      <c r="L948" s="109">
        <f>IF($H948=2,0,Notice!$C$66)</f>
        <v>1000</v>
      </c>
      <c r="M948" s="110">
        <v>12922</v>
      </c>
      <c r="N948" s="110">
        <v>1000</v>
      </c>
    </row>
    <row r="949" spans="1:14">
      <c r="A949" s="16">
        <v>1007</v>
      </c>
      <c r="B949" s="16">
        <f t="shared" si="117"/>
        <v>17</v>
      </c>
      <c r="C949" s="11" t="str">
        <f t="shared" si="118"/>
        <v>Maroc</v>
      </c>
      <c r="D949" s="2">
        <f t="shared" si="118"/>
        <v>0</v>
      </c>
      <c r="E949" s="16">
        <f t="shared" si="119"/>
        <v>31</v>
      </c>
      <c r="F949" s="16" t="str">
        <f t="shared" si="113"/>
        <v>CC du Golfe</v>
      </c>
      <c r="G949" s="16">
        <f t="shared" si="114"/>
        <v>0</v>
      </c>
      <c r="H949" s="16">
        <f t="shared" si="115"/>
        <v>0</v>
      </c>
      <c r="I949" s="16" t="str">
        <f t="shared" si="116"/>
        <v>MarocCC du Golfe</v>
      </c>
      <c r="J949" s="109">
        <f t="shared" si="112"/>
        <v>4884</v>
      </c>
      <c r="K949" s="109">
        <f>IF($H949=2,$N949,Notice!$C$67)</f>
        <v>500</v>
      </c>
      <c r="L949" s="109">
        <f>IF($H949=2,0,Notice!$C$66)</f>
        <v>1000</v>
      </c>
      <c r="M949" s="110">
        <v>4884</v>
      </c>
      <c r="N949" s="110">
        <v>7937.44970703125</v>
      </c>
    </row>
    <row r="950" spans="1:14">
      <c r="A950" s="16">
        <v>1008</v>
      </c>
      <c r="B950" s="16">
        <f t="shared" si="117"/>
        <v>18</v>
      </c>
      <c r="C950" s="11" t="str">
        <f t="shared" si="118"/>
        <v>Mexique</v>
      </c>
      <c r="D950" s="2">
        <f t="shared" si="118"/>
        <v>0</v>
      </c>
      <c r="E950" s="16">
        <f t="shared" si="119"/>
        <v>31</v>
      </c>
      <c r="F950" s="16" t="str">
        <f t="shared" si="113"/>
        <v>CC du Golfe</v>
      </c>
      <c r="G950" s="16">
        <f t="shared" si="114"/>
        <v>0</v>
      </c>
      <c r="H950" s="16">
        <f t="shared" si="115"/>
        <v>0</v>
      </c>
      <c r="I950" s="16" t="str">
        <f t="shared" si="116"/>
        <v>MexiqueCC du Golfe</v>
      </c>
      <c r="J950" s="109">
        <f t="shared" si="112"/>
        <v>16592</v>
      </c>
      <c r="K950" s="109">
        <f>IF($H950=2,$N950,Notice!$C$67)</f>
        <v>500</v>
      </c>
      <c r="L950" s="109">
        <f>IF($H950=2,0,Notice!$C$66)</f>
        <v>1000</v>
      </c>
      <c r="M950" s="110">
        <v>16592</v>
      </c>
      <c r="N950" s="110">
        <v>1000</v>
      </c>
    </row>
    <row r="951" spans="1:14">
      <c r="A951" s="16">
        <v>1009</v>
      </c>
      <c r="B951" s="16">
        <f t="shared" si="117"/>
        <v>19</v>
      </c>
      <c r="C951" s="11" t="str">
        <f t="shared" si="118"/>
        <v>Pologne</v>
      </c>
      <c r="D951" s="2">
        <f t="shared" si="118"/>
        <v>1</v>
      </c>
      <c r="E951" s="16">
        <f t="shared" si="119"/>
        <v>31</v>
      </c>
      <c r="F951" s="16" t="str">
        <f t="shared" si="113"/>
        <v>CC du Golfe</v>
      </c>
      <c r="G951" s="16">
        <f t="shared" si="114"/>
        <v>0</v>
      </c>
      <c r="H951" s="16">
        <f t="shared" si="115"/>
        <v>1</v>
      </c>
      <c r="I951" s="16" t="str">
        <f t="shared" si="116"/>
        <v>PologneCC du Golfe</v>
      </c>
      <c r="J951" s="109">
        <f t="shared" si="112"/>
        <v>9304</v>
      </c>
      <c r="K951" s="109">
        <f>IF($H951=2,$N951,Notice!$C$67)</f>
        <v>500</v>
      </c>
      <c r="L951" s="109">
        <f>IF($H951=2,0,Notice!$C$66)</f>
        <v>1000</v>
      </c>
      <c r="M951" s="110">
        <v>9304</v>
      </c>
      <c r="N951" s="110">
        <v>1000</v>
      </c>
    </row>
    <row r="952" spans="1:14">
      <c r="A952" s="16">
        <v>1010</v>
      </c>
      <c r="B952" s="16">
        <f t="shared" si="117"/>
        <v>20</v>
      </c>
      <c r="C952" s="11" t="str">
        <f t="shared" si="118"/>
        <v>Portugal</v>
      </c>
      <c r="D952" s="2">
        <f t="shared" si="118"/>
        <v>1</v>
      </c>
      <c r="E952" s="16">
        <f t="shared" si="119"/>
        <v>31</v>
      </c>
      <c r="F952" s="16" t="str">
        <f t="shared" si="113"/>
        <v>CC du Golfe</v>
      </c>
      <c r="G952" s="16">
        <f t="shared" si="114"/>
        <v>0</v>
      </c>
      <c r="H952" s="16">
        <f t="shared" si="115"/>
        <v>1</v>
      </c>
      <c r="I952" s="16" t="str">
        <f t="shared" si="116"/>
        <v>PortugalCC du Golfe</v>
      </c>
      <c r="J952" s="109">
        <f t="shared" si="112"/>
        <v>5346</v>
      </c>
      <c r="K952" s="109">
        <f>IF($H952=2,$N952,Notice!$C$67)</f>
        <v>500</v>
      </c>
      <c r="L952" s="109">
        <f>IF($H952=2,0,Notice!$C$66)</f>
        <v>1000</v>
      </c>
      <c r="M952" s="110">
        <v>5346</v>
      </c>
      <c r="N952" s="110">
        <v>1000</v>
      </c>
    </row>
    <row r="953" spans="1:14">
      <c r="A953" s="16">
        <v>1011</v>
      </c>
      <c r="B953" s="16">
        <f t="shared" si="117"/>
        <v>21</v>
      </c>
      <c r="C953" s="11" t="str">
        <f t="shared" si="118"/>
        <v>République tchèque</v>
      </c>
      <c r="D953" s="2">
        <f t="shared" si="118"/>
        <v>1</v>
      </c>
      <c r="E953" s="16">
        <f t="shared" si="119"/>
        <v>31</v>
      </c>
      <c r="F953" s="16" t="str">
        <f t="shared" si="113"/>
        <v>CC du Golfe</v>
      </c>
      <c r="G953" s="16">
        <f t="shared" si="114"/>
        <v>0</v>
      </c>
      <c r="H953" s="16">
        <f t="shared" si="115"/>
        <v>1</v>
      </c>
      <c r="I953" s="16" t="str">
        <f t="shared" si="116"/>
        <v>République tchèqueCC du Golfe</v>
      </c>
      <c r="J953" s="109">
        <f t="shared" si="112"/>
        <v>8294</v>
      </c>
      <c r="K953" s="109">
        <f>IF($H953=2,$N953,Notice!$C$67)</f>
        <v>500</v>
      </c>
      <c r="L953" s="109">
        <f>IF($H953=2,0,Notice!$C$66)</f>
        <v>1000</v>
      </c>
      <c r="M953" s="110">
        <v>8294</v>
      </c>
      <c r="N953" s="110">
        <v>1000</v>
      </c>
    </row>
    <row r="954" spans="1:14">
      <c r="A954" s="16">
        <v>1012</v>
      </c>
      <c r="B954" s="16">
        <f t="shared" si="117"/>
        <v>22</v>
      </c>
      <c r="C954" s="11" t="str">
        <f t="shared" si="118"/>
        <v>Royaume-Uni</v>
      </c>
      <c r="D954" s="2">
        <f t="shared" si="118"/>
        <v>1</v>
      </c>
      <c r="E954" s="16">
        <f t="shared" si="119"/>
        <v>31</v>
      </c>
      <c r="F954" s="16" t="str">
        <f t="shared" si="113"/>
        <v>CC du Golfe</v>
      </c>
      <c r="G954" s="16">
        <f t="shared" si="114"/>
        <v>0</v>
      </c>
      <c r="H954" s="16">
        <f t="shared" si="115"/>
        <v>1</v>
      </c>
      <c r="I954" s="16" t="str">
        <f t="shared" si="116"/>
        <v>Royaume-UniCC du Golfe</v>
      </c>
      <c r="J954" s="109">
        <f t="shared" si="112"/>
        <v>7463</v>
      </c>
      <c r="K954" s="109">
        <f>IF($H954=2,$N954,Notice!$C$67)</f>
        <v>500</v>
      </c>
      <c r="L954" s="109">
        <f>IF($H954=2,0,Notice!$C$66)</f>
        <v>1000</v>
      </c>
      <c r="M954" s="110">
        <v>7463</v>
      </c>
      <c r="N954" s="110">
        <v>1000</v>
      </c>
    </row>
    <row r="955" spans="1:14">
      <c r="A955" s="16">
        <v>1013</v>
      </c>
      <c r="B955" s="16">
        <f t="shared" si="117"/>
        <v>23</v>
      </c>
      <c r="C955" s="11" t="str">
        <f t="shared" si="118"/>
        <v>Slovaquie</v>
      </c>
      <c r="D955" s="2">
        <f t="shared" si="118"/>
        <v>1</v>
      </c>
      <c r="E955" s="16">
        <f t="shared" si="119"/>
        <v>31</v>
      </c>
      <c r="F955" s="16" t="str">
        <f t="shared" si="113"/>
        <v>CC du Golfe</v>
      </c>
      <c r="G955" s="16">
        <f t="shared" si="114"/>
        <v>0</v>
      </c>
      <c r="H955" s="16">
        <f t="shared" si="115"/>
        <v>1</v>
      </c>
      <c r="I955" s="16" t="str">
        <f t="shared" si="116"/>
        <v>SlovaquieCC du Golfe</v>
      </c>
      <c r="J955" s="109">
        <f t="shared" si="112"/>
        <v>3246</v>
      </c>
      <c r="K955" s="109">
        <f>IF($H955=2,$N955,Notice!$C$67)</f>
        <v>500</v>
      </c>
      <c r="L955" s="109">
        <f>IF($H955=2,0,Notice!$C$66)</f>
        <v>1000</v>
      </c>
      <c r="M955" s="110">
        <v>3246</v>
      </c>
      <c r="N955" s="110">
        <v>1000</v>
      </c>
    </row>
    <row r="956" spans="1:14">
      <c r="A956" s="16">
        <v>1014</v>
      </c>
      <c r="B956" s="16">
        <f t="shared" si="117"/>
        <v>24</v>
      </c>
      <c r="C956" s="11" t="str">
        <f t="shared" si="118"/>
        <v>Slovénie</v>
      </c>
      <c r="D956" s="2">
        <f t="shared" si="118"/>
        <v>1</v>
      </c>
      <c r="E956" s="16">
        <f t="shared" si="119"/>
        <v>31</v>
      </c>
      <c r="F956" s="16" t="str">
        <f t="shared" si="113"/>
        <v>CC du Golfe</v>
      </c>
      <c r="G956" s="16">
        <f t="shared" si="114"/>
        <v>0</v>
      </c>
      <c r="H956" s="16">
        <f t="shared" si="115"/>
        <v>1</v>
      </c>
      <c r="I956" s="16" t="str">
        <f t="shared" si="116"/>
        <v>SlovénieCC du Golfe</v>
      </c>
      <c r="J956" s="109">
        <f t="shared" si="112"/>
        <v>3246</v>
      </c>
      <c r="K956" s="109">
        <f>IF($H956=2,$N956,Notice!$C$67)</f>
        <v>500</v>
      </c>
      <c r="L956" s="109">
        <f>IF($H956=2,0,Notice!$C$66)</f>
        <v>1000</v>
      </c>
      <c r="M956" s="110">
        <v>3246</v>
      </c>
      <c r="N956" s="110">
        <v>1000</v>
      </c>
    </row>
    <row r="957" spans="1:14">
      <c r="A957" s="16">
        <v>1015</v>
      </c>
      <c r="B957" s="16">
        <f t="shared" si="117"/>
        <v>25</v>
      </c>
      <c r="C957" s="11" t="str">
        <f t="shared" si="118"/>
        <v>Turquie</v>
      </c>
      <c r="D957" s="2">
        <f t="shared" si="118"/>
        <v>0</v>
      </c>
      <c r="E957" s="16">
        <f t="shared" si="119"/>
        <v>31</v>
      </c>
      <c r="F957" s="16" t="str">
        <f t="shared" si="113"/>
        <v>CC du Golfe</v>
      </c>
      <c r="G957" s="16">
        <f t="shared" si="114"/>
        <v>0</v>
      </c>
      <c r="H957" s="16">
        <f t="shared" si="115"/>
        <v>0</v>
      </c>
      <c r="I957" s="16" t="str">
        <f t="shared" si="116"/>
        <v>TurquieCC du Golfe</v>
      </c>
      <c r="J957" s="109">
        <f t="shared" si="112"/>
        <v>2791</v>
      </c>
      <c r="K957" s="109">
        <f>IF($H957=2,$N957,Notice!$C$67)</f>
        <v>500</v>
      </c>
      <c r="L957" s="109">
        <f>IF($H957=2,0,Notice!$C$66)</f>
        <v>1000</v>
      </c>
      <c r="M957" s="110">
        <v>2791</v>
      </c>
      <c r="N957" s="110">
        <v>2032.499755859375</v>
      </c>
    </row>
    <row r="958" spans="1:14">
      <c r="A958" s="16">
        <v>1016</v>
      </c>
      <c r="B958" s="16">
        <f t="shared" si="117"/>
        <v>26</v>
      </c>
      <c r="C958" s="11" t="str">
        <f t="shared" si="118"/>
        <v>Vietnam</v>
      </c>
      <c r="D958" s="2">
        <f t="shared" si="118"/>
        <v>0</v>
      </c>
      <c r="E958" s="16">
        <f t="shared" si="119"/>
        <v>31</v>
      </c>
      <c r="F958" s="16" t="str">
        <f t="shared" si="113"/>
        <v>CC du Golfe</v>
      </c>
      <c r="G958" s="16">
        <f t="shared" si="114"/>
        <v>0</v>
      </c>
      <c r="H958" s="16">
        <f t="shared" si="115"/>
        <v>0</v>
      </c>
      <c r="I958" s="16" t="str">
        <f t="shared" si="116"/>
        <v>VietnamCC du Golfe</v>
      </c>
      <c r="J958" s="109">
        <f t="shared" si="112"/>
        <v>8982</v>
      </c>
      <c r="K958" s="109">
        <f>IF($H958=2,$N958,Notice!$C$67)</f>
        <v>500</v>
      </c>
      <c r="L958" s="109">
        <f>IF($H958=2,0,Notice!$C$66)</f>
        <v>1000</v>
      </c>
      <c r="M958" s="110">
        <v>8982</v>
      </c>
      <c r="N958" s="110">
        <v>10040.001953125</v>
      </c>
    </row>
    <row r="959" spans="1:14">
      <c r="A959" s="16">
        <v>1017</v>
      </c>
      <c r="B959" s="16">
        <f t="shared" si="117"/>
        <v>28</v>
      </c>
      <c r="C959" s="11" t="str">
        <f t="shared" si="118"/>
        <v>Autres pays d’Europe</v>
      </c>
      <c r="D959" s="2">
        <f t="shared" si="118"/>
        <v>1</v>
      </c>
      <c r="E959" s="16">
        <f t="shared" si="119"/>
        <v>31</v>
      </c>
      <c r="F959" s="16" t="str">
        <f t="shared" si="113"/>
        <v>CC du Golfe</v>
      </c>
      <c r="G959" s="16">
        <f t="shared" si="114"/>
        <v>0</v>
      </c>
      <c r="H959" s="16">
        <f t="shared" si="115"/>
        <v>1</v>
      </c>
      <c r="I959" s="16" t="str">
        <f t="shared" si="116"/>
        <v>Autres pays d’EuropeCC du Golfe</v>
      </c>
      <c r="J959" s="109">
        <f t="shared" si="112"/>
        <v>9304</v>
      </c>
      <c r="K959" s="109">
        <f>IF($H959=2,$N959,Notice!$C$67)</f>
        <v>500</v>
      </c>
      <c r="L959" s="109">
        <f>IF($H959=2,0,Notice!$C$66)</f>
        <v>1000</v>
      </c>
      <c r="M959" s="110">
        <v>9304</v>
      </c>
      <c r="N959" s="110">
        <v>1000</v>
      </c>
    </row>
    <row r="960" spans="1:14">
      <c r="A960" s="16">
        <v>1018</v>
      </c>
      <c r="B960" s="16">
        <f t="shared" si="117"/>
        <v>29</v>
      </c>
      <c r="C960" s="11" t="str">
        <f t="shared" si="118"/>
        <v>Amérique du Nord</v>
      </c>
      <c r="D960" s="2">
        <f t="shared" si="118"/>
        <v>0</v>
      </c>
      <c r="E960" s="16">
        <f t="shared" si="119"/>
        <v>31</v>
      </c>
      <c r="F960" s="16" t="str">
        <f t="shared" si="113"/>
        <v>CC du Golfe</v>
      </c>
      <c r="G960" s="16">
        <f t="shared" si="114"/>
        <v>0</v>
      </c>
      <c r="H960" s="16">
        <f t="shared" si="115"/>
        <v>0</v>
      </c>
      <c r="I960" s="16" t="str">
        <f t="shared" si="116"/>
        <v>Amérique du NordCC du Golfe</v>
      </c>
      <c r="J960" s="109">
        <f t="shared" si="112"/>
        <v>14235</v>
      </c>
      <c r="K960" s="109">
        <f>IF($H960=2,$N960,Notice!$C$67)</f>
        <v>500</v>
      </c>
      <c r="L960" s="109">
        <f>IF($H960=2,0,Notice!$C$66)</f>
        <v>1000</v>
      </c>
      <c r="M960" s="110">
        <v>14235</v>
      </c>
      <c r="N960" s="110">
        <v>1000</v>
      </c>
    </row>
    <row r="961" spans="1:14">
      <c r="A961" s="16">
        <v>1019</v>
      </c>
      <c r="B961" s="16">
        <f t="shared" si="117"/>
        <v>30</v>
      </c>
      <c r="C961" s="11" t="str">
        <f t="shared" si="118"/>
        <v>Amérique du Sud</v>
      </c>
      <c r="D961" s="2">
        <f t="shared" si="118"/>
        <v>0</v>
      </c>
      <c r="E961" s="16">
        <f t="shared" si="119"/>
        <v>31</v>
      </c>
      <c r="F961" s="16" t="str">
        <f t="shared" si="113"/>
        <v>CC du Golfe</v>
      </c>
      <c r="G961" s="16">
        <f t="shared" si="114"/>
        <v>0</v>
      </c>
      <c r="H961" s="16">
        <f t="shared" si="115"/>
        <v>0</v>
      </c>
      <c r="I961" s="16" t="str">
        <f t="shared" si="116"/>
        <v>Amérique du SudCC du Golfe</v>
      </c>
      <c r="J961" s="109">
        <f t="shared" si="112"/>
        <v>14235</v>
      </c>
      <c r="K961" s="109">
        <f>IF($H961=2,$N961,Notice!$C$67)</f>
        <v>500</v>
      </c>
      <c r="L961" s="109">
        <f>IF($H961=2,0,Notice!$C$66)</f>
        <v>1000</v>
      </c>
      <c r="M961" s="110">
        <v>14235</v>
      </c>
      <c r="N961" s="110">
        <v>1000</v>
      </c>
    </row>
    <row r="962" spans="1:14">
      <c r="A962" s="16">
        <v>1020</v>
      </c>
      <c r="B962" s="16">
        <f t="shared" si="117"/>
        <v>31</v>
      </c>
      <c r="C962" s="11" t="str">
        <f t="shared" si="118"/>
        <v>CC du Golfe</v>
      </c>
      <c r="D962" s="2">
        <f t="shared" si="118"/>
        <v>0</v>
      </c>
      <c r="E962" s="16">
        <f t="shared" si="119"/>
        <v>31</v>
      </c>
      <c r="F962" s="16" t="str">
        <f t="shared" si="113"/>
        <v>CC du Golfe</v>
      </c>
      <c r="G962" s="16">
        <f t="shared" si="114"/>
        <v>0</v>
      </c>
      <c r="H962" s="16">
        <f t="shared" si="115"/>
        <v>0</v>
      </c>
      <c r="I962" s="16" t="str">
        <f t="shared" si="116"/>
        <v>CC du GolfeCC du Golfe</v>
      </c>
      <c r="J962" s="109">
        <f t="shared" si="112"/>
        <v>0</v>
      </c>
      <c r="K962" s="109">
        <f>IF($H962=2,$N962,Notice!$C$67)</f>
        <v>500</v>
      </c>
      <c r="L962" s="109">
        <f>IF($H962=2,0,Notice!$C$66)</f>
        <v>1000</v>
      </c>
      <c r="M962" s="110">
        <v>0</v>
      </c>
      <c r="N962" s="110">
        <v>0</v>
      </c>
    </row>
    <row r="963" spans="1:14">
      <c r="A963" s="16">
        <v>1021</v>
      </c>
      <c r="B963" s="16">
        <f t="shared" si="117"/>
        <v>32</v>
      </c>
      <c r="C963" s="11" t="str">
        <f t="shared" si="118"/>
        <v>Autre</v>
      </c>
      <c r="D963" s="2">
        <f t="shared" si="118"/>
        <v>0</v>
      </c>
      <c r="E963" s="16">
        <f t="shared" si="119"/>
        <v>31</v>
      </c>
      <c r="F963" s="16" t="str">
        <f t="shared" si="113"/>
        <v>CC du Golfe</v>
      </c>
      <c r="G963" s="16">
        <f t="shared" si="114"/>
        <v>0</v>
      </c>
      <c r="H963" s="16">
        <f t="shared" si="115"/>
        <v>0</v>
      </c>
      <c r="I963" s="16" t="str">
        <f t="shared" si="116"/>
        <v>AutreCC du Golfe</v>
      </c>
      <c r="J963" s="109">
        <f t="shared" si="112"/>
        <v>24000</v>
      </c>
      <c r="K963" s="109">
        <f>IF($H963=2,$N963,Notice!$C$67)</f>
        <v>500</v>
      </c>
      <c r="L963" s="109">
        <f>IF($H963=2,0,Notice!$C$66)</f>
        <v>1000</v>
      </c>
      <c r="M963" s="110">
        <v>24000</v>
      </c>
      <c r="N963" s="110">
        <v>1000</v>
      </c>
    </row>
    <row r="964" spans="1:14">
      <c r="A964" s="16">
        <v>1022</v>
      </c>
      <c r="B964" s="16">
        <f t="shared" si="117"/>
        <v>33</v>
      </c>
      <c r="C964" s="11" t="str">
        <f t="shared" si="118"/>
        <v>Autres pays d’Amérique</v>
      </c>
      <c r="D964" s="2">
        <f t="shared" si="118"/>
        <v>0</v>
      </c>
      <c r="E964" s="16">
        <f t="shared" si="119"/>
        <v>31</v>
      </c>
      <c r="F964" s="16" t="str">
        <f t="shared" si="113"/>
        <v>CC du Golfe</v>
      </c>
      <c r="G964" s="16">
        <f t="shared" si="114"/>
        <v>0</v>
      </c>
      <c r="H964" s="16">
        <f t="shared" si="115"/>
        <v>0</v>
      </c>
      <c r="I964" s="16" t="str">
        <f t="shared" si="116"/>
        <v>Autres pays d’AmériqueCC du Golfe</v>
      </c>
      <c r="J964" s="109">
        <f t="shared" ref="J964:J1026" si="120">IF(H964=2,0,M964)</f>
        <v>13756</v>
      </c>
      <c r="K964" s="109">
        <f>IF($H964=2,$N964,Notice!$C$67)</f>
        <v>500</v>
      </c>
      <c r="L964" s="109">
        <f>IF($H964=2,0,Notice!$C$66)</f>
        <v>1000</v>
      </c>
      <c r="M964" s="110">
        <v>13756</v>
      </c>
      <c r="N964" s="110">
        <v>1000</v>
      </c>
    </row>
    <row r="965" spans="1:14">
      <c r="A965" s="16">
        <v>1023</v>
      </c>
      <c r="B965" s="16">
        <f t="shared" si="117"/>
        <v>1</v>
      </c>
      <c r="C965" s="11" t="str">
        <f t="shared" si="118"/>
        <v>Allemagne</v>
      </c>
      <c r="D965" s="2">
        <f t="shared" si="118"/>
        <v>1</v>
      </c>
      <c r="E965" s="16">
        <f t="shared" si="119"/>
        <v>32</v>
      </c>
      <c r="F965" s="16" t="str">
        <f t="shared" ref="F965:F1026" si="121">LOOKUP($E965,$B$4:$B$34,C$4:C$34)</f>
        <v>Autre</v>
      </c>
      <c r="G965" s="16">
        <f t="shared" ref="G965:G1026" si="122">LOOKUP($E965,$B$4:$B$34,D$4:D$34)</f>
        <v>0</v>
      </c>
      <c r="H965" s="16">
        <f t="shared" ref="H965:H996" si="123">D965+G965</f>
        <v>1</v>
      </c>
      <c r="I965" s="16" t="str">
        <f t="shared" ref="I965:I1026" si="124">C965&amp;F965</f>
        <v>AllemagneAutre</v>
      </c>
      <c r="J965" s="109">
        <f t="shared" si="120"/>
        <v>24000</v>
      </c>
      <c r="K965" s="109">
        <f>IF($H965=2,$N965,Notice!$C$67)</f>
        <v>500</v>
      </c>
      <c r="L965" s="109">
        <f>IF($H965=2,0,Notice!$C$66)</f>
        <v>1000</v>
      </c>
      <c r="M965" s="110">
        <v>24000</v>
      </c>
      <c r="N965" s="110">
        <v>1000</v>
      </c>
    </row>
    <row r="966" spans="1:14">
      <c r="A966" s="16">
        <v>1024</v>
      </c>
      <c r="B966" s="16">
        <f t="shared" si="117"/>
        <v>2</v>
      </c>
      <c r="C966" s="11" t="str">
        <f t="shared" si="118"/>
        <v>Autriche</v>
      </c>
      <c r="D966" s="2">
        <f t="shared" si="118"/>
        <v>1</v>
      </c>
      <c r="E966" s="16">
        <f t="shared" si="119"/>
        <v>32</v>
      </c>
      <c r="F966" s="16" t="str">
        <f t="shared" si="121"/>
        <v>Autre</v>
      </c>
      <c r="G966" s="16">
        <f t="shared" si="122"/>
        <v>0</v>
      </c>
      <c r="H966" s="16">
        <f t="shared" si="123"/>
        <v>1</v>
      </c>
      <c r="I966" s="16" t="str">
        <f t="shared" si="124"/>
        <v>AutricheAutre</v>
      </c>
      <c r="J966" s="109">
        <f t="shared" si="120"/>
        <v>24000</v>
      </c>
      <c r="K966" s="109">
        <f>IF($H966=2,$N966,Notice!$C$67)</f>
        <v>500</v>
      </c>
      <c r="L966" s="109">
        <f>IF($H966=2,0,Notice!$C$66)</f>
        <v>1000</v>
      </c>
      <c r="M966" s="110">
        <v>24000</v>
      </c>
      <c r="N966" s="110">
        <v>1000</v>
      </c>
    </row>
    <row r="967" spans="1:14">
      <c r="A967" s="16">
        <v>1026</v>
      </c>
      <c r="B967" s="16">
        <f t="shared" si="117"/>
        <v>3</v>
      </c>
      <c r="C967" s="11" t="str">
        <f t="shared" si="118"/>
        <v>Belgique</v>
      </c>
      <c r="D967" s="2">
        <f t="shared" si="118"/>
        <v>1</v>
      </c>
      <c r="E967" s="16">
        <f t="shared" si="119"/>
        <v>32</v>
      </c>
      <c r="F967" s="16" t="str">
        <f t="shared" si="121"/>
        <v>Autre</v>
      </c>
      <c r="G967" s="16">
        <f t="shared" si="122"/>
        <v>0</v>
      </c>
      <c r="H967" s="16">
        <f t="shared" si="123"/>
        <v>1</v>
      </c>
      <c r="I967" s="16" t="str">
        <f t="shared" si="124"/>
        <v>BelgiqueAutre</v>
      </c>
      <c r="J967" s="109">
        <f t="shared" si="120"/>
        <v>24000</v>
      </c>
      <c r="K967" s="109">
        <f>IF($H967=2,$N967,Notice!$C$67)</f>
        <v>500</v>
      </c>
      <c r="L967" s="109">
        <f>IF($H967=2,0,Notice!$C$66)</f>
        <v>1000</v>
      </c>
      <c r="M967" s="110">
        <v>24000</v>
      </c>
      <c r="N967" s="110">
        <v>1000</v>
      </c>
    </row>
    <row r="968" spans="1:14">
      <c r="A968" s="16">
        <v>1027</v>
      </c>
      <c r="B968" s="16">
        <f t="shared" si="117"/>
        <v>4</v>
      </c>
      <c r="C968" s="11" t="str">
        <f t="shared" si="118"/>
        <v>Brésil</v>
      </c>
      <c r="D968" s="2">
        <f t="shared" si="118"/>
        <v>0</v>
      </c>
      <c r="E968" s="16">
        <f t="shared" si="119"/>
        <v>32</v>
      </c>
      <c r="F968" s="16" t="str">
        <f t="shared" si="121"/>
        <v>Autre</v>
      </c>
      <c r="G968" s="16">
        <f t="shared" si="122"/>
        <v>0</v>
      </c>
      <c r="H968" s="16">
        <f t="shared" si="123"/>
        <v>0</v>
      </c>
      <c r="I968" s="16" t="str">
        <f t="shared" si="124"/>
        <v>BrésilAutre</v>
      </c>
      <c r="J968" s="109">
        <f t="shared" si="120"/>
        <v>24000</v>
      </c>
      <c r="K968" s="109">
        <f>IF($H968=2,$N968,Notice!$C$67)</f>
        <v>500</v>
      </c>
      <c r="L968" s="109">
        <f>IF($H968=2,0,Notice!$C$66)</f>
        <v>1000</v>
      </c>
      <c r="M968" s="110">
        <v>24000</v>
      </c>
      <c r="N968" s="110">
        <v>1000</v>
      </c>
    </row>
    <row r="969" spans="1:14">
      <c r="A969" s="16">
        <v>1029</v>
      </c>
      <c r="B969" s="16">
        <f t="shared" si="117"/>
        <v>5</v>
      </c>
      <c r="C969" s="11" t="str">
        <f t="shared" si="118"/>
        <v>Chine</v>
      </c>
      <c r="D969" s="2">
        <f t="shared" si="118"/>
        <v>0</v>
      </c>
      <c r="E969" s="16">
        <f t="shared" si="119"/>
        <v>32</v>
      </c>
      <c r="F969" s="16" t="str">
        <f t="shared" si="121"/>
        <v>Autre</v>
      </c>
      <c r="G969" s="16">
        <f t="shared" si="122"/>
        <v>0</v>
      </c>
      <c r="H969" s="16">
        <f t="shared" si="123"/>
        <v>0</v>
      </c>
      <c r="I969" s="16" t="str">
        <f t="shared" si="124"/>
        <v>ChineAutre</v>
      </c>
      <c r="J969" s="109">
        <f t="shared" si="120"/>
        <v>24000</v>
      </c>
      <c r="K969" s="109">
        <f>IF($H969=2,$N969,Notice!$C$67)</f>
        <v>500</v>
      </c>
      <c r="L969" s="109">
        <f>IF($H969=2,0,Notice!$C$66)</f>
        <v>1000</v>
      </c>
      <c r="M969" s="110">
        <v>24000</v>
      </c>
      <c r="N969" s="110">
        <v>1000</v>
      </c>
    </row>
    <row r="970" spans="1:14">
      <c r="A970" s="16">
        <v>1030</v>
      </c>
      <c r="B970" s="16">
        <f t="shared" si="117"/>
        <v>6</v>
      </c>
      <c r="C970" s="11" t="str">
        <f t="shared" si="118"/>
        <v>Corée du Sud</v>
      </c>
      <c r="D970" s="2">
        <f t="shared" si="118"/>
        <v>0</v>
      </c>
      <c r="E970" s="16">
        <f t="shared" si="119"/>
        <v>32</v>
      </c>
      <c r="F970" s="16" t="str">
        <f t="shared" si="121"/>
        <v>Autre</v>
      </c>
      <c r="G970" s="16">
        <f t="shared" si="122"/>
        <v>0</v>
      </c>
      <c r="H970" s="16">
        <f t="shared" si="123"/>
        <v>0</v>
      </c>
      <c r="I970" s="16" t="str">
        <f t="shared" si="124"/>
        <v>Corée du SudAutre</v>
      </c>
      <c r="J970" s="109">
        <f t="shared" si="120"/>
        <v>24000</v>
      </c>
      <c r="K970" s="109">
        <f>IF($H970=2,$N970,Notice!$C$67)</f>
        <v>500</v>
      </c>
      <c r="L970" s="109">
        <f>IF($H970=2,0,Notice!$C$66)</f>
        <v>1000</v>
      </c>
      <c r="M970" s="110">
        <v>24000</v>
      </c>
      <c r="N970" s="110">
        <v>1000</v>
      </c>
    </row>
    <row r="971" spans="1:14">
      <c r="A971" s="16">
        <v>1031</v>
      </c>
      <c r="B971" s="16">
        <f t="shared" si="117"/>
        <v>7</v>
      </c>
      <c r="C971" s="11" t="str">
        <f t="shared" si="118"/>
        <v>Espagne</v>
      </c>
      <c r="D971" s="2">
        <f t="shared" si="118"/>
        <v>1</v>
      </c>
      <c r="E971" s="16">
        <f t="shared" si="119"/>
        <v>32</v>
      </c>
      <c r="F971" s="16" t="str">
        <f t="shared" si="121"/>
        <v>Autre</v>
      </c>
      <c r="G971" s="16">
        <f t="shared" si="122"/>
        <v>0</v>
      </c>
      <c r="H971" s="16">
        <f t="shared" si="123"/>
        <v>1</v>
      </c>
      <c r="I971" s="16" t="str">
        <f t="shared" si="124"/>
        <v>EspagneAutre</v>
      </c>
      <c r="J971" s="109">
        <f t="shared" si="120"/>
        <v>24000</v>
      </c>
      <c r="K971" s="109">
        <f>IF($H971=2,$N971,Notice!$C$67)</f>
        <v>500</v>
      </c>
      <c r="L971" s="109">
        <f>IF($H971=2,0,Notice!$C$66)</f>
        <v>1000</v>
      </c>
      <c r="M971" s="110">
        <v>24000</v>
      </c>
      <c r="N971" s="110">
        <v>1000</v>
      </c>
    </row>
    <row r="972" spans="1:14">
      <c r="A972" s="16">
        <v>1032</v>
      </c>
      <c r="B972" s="16">
        <f t="shared" si="117"/>
        <v>8</v>
      </c>
      <c r="C972" s="11" t="str">
        <f t="shared" si="118"/>
        <v>États-Unis</v>
      </c>
      <c r="D972" s="2">
        <f t="shared" si="118"/>
        <v>0</v>
      </c>
      <c r="E972" s="16">
        <f t="shared" si="119"/>
        <v>32</v>
      </c>
      <c r="F972" s="16" t="str">
        <f t="shared" si="121"/>
        <v>Autre</v>
      </c>
      <c r="G972" s="16">
        <f t="shared" si="122"/>
        <v>0</v>
      </c>
      <c r="H972" s="16">
        <f t="shared" si="123"/>
        <v>0</v>
      </c>
      <c r="I972" s="16" t="str">
        <f t="shared" si="124"/>
        <v>États-UnisAutre</v>
      </c>
      <c r="J972" s="109">
        <f t="shared" si="120"/>
        <v>24000</v>
      </c>
      <c r="K972" s="109">
        <f>IF($H972=2,$N972,Notice!$C$67)</f>
        <v>500</v>
      </c>
      <c r="L972" s="109">
        <f>IF($H972=2,0,Notice!$C$66)</f>
        <v>1000</v>
      </c>
      <c r="M972" s="110">
        <v>24000</v>
      </c>
      <c r="N972" s="110">
        <v>1000</v>
      </c>
    </row>
    <row r="973" spans="1:14">
      <c r="A973" s="16">
        <v>1033</v>
      </c>
      <c r="B973" s="16">
        <f t="shared" si="117"/>
        <v>9</v>
      </c>
      <c r="C973" s="11" t="str">
        <f t="shared" si="118"/>
        <v>Finlande</v>
      </c>
      <c r="D973" s="2">
        <f t="shared" si="118"/>
        <v>1</v>
      </c>
      <c r="E973" s="16">
        <f t="shared" si="119"/>
        <v>32</v>
      </c>
      <c r="F973" s="16" t="str">
        <f t="shared" si="121"/>
        <v>Autre</v>
      </c>
      <c r="G973" s="16">
        <f t="shared" si="122"/>
        <v>0</v>
      </c>
      <c r="H973" s="16">
        <f t="shared" si="123"/>
        <v>1</v>
      </c>
      <c r="I973" s="16" t="str">
        <f t="shared" si="124"/>
        <v>FinlandeAutre</v>
      </c>
      <c r="J973" s="109">
        <f t="shared" si="120"/>
        <v>24000</v>
      </c>
      <c r="K973" s="109">
        <f>IF($H973=2,$N973,Notice!$C$67)</f>
        <v>500</v>
      </c>
      <c r="L973" s="109">
        <f>IF($H973=2,0,Notice!$C$66)</f>
        <v>1000</v>
      </c>
      <c r="M973" s="110">
        <v>24000</v>
      </c>
      <c r="N973" s="110">
        <v>1000</v>
      </c>
    </row>
    <row r="974" spans="1:14">
      <c r="A974" s="16">
        <v>1034</v>
      </c>
      <c r="B974" s="16">
        <f t="shared" si="117"/>
        <v>11</v>
      </c>
      <c r="C974" s="11" t="str">
        <f t="shared" si="118"/>
        <v>France</v>
      </c>
      <c r="D974" s="2">
        <f t="shared" si="118"/>
        <v>1</v>
      </c>
      <c r="E974" s="16">
        <f t="shared" si="119"/>
        <v>32</v>
      </c>
      <c r="F974" s="16" t="str">
        <f t="shared" si="121"/>
        <v>Autre</v>
      </c>
      <c r="G974" s="16">
        <f t="shared" si="122"/>
        <v>0</v>
      </c>
      <c r="H974" s="16">
        <f t="shared" si="123"/>
        <v>1</v>
      </c>
      <c r="I974" s="16" t="str">
        <f t="shared" si="124"/>
        <v>FranceAutre</v>
      </c>
      <c r="J974" s="109">
        <f t="shared" si="120"/>
        <v>24000</v>
      </c>
      <c r="K974" s="109">
        <f>IF($H974=2,$N974,Notice!$C$67)</f>
        <v>500</v>
      </c>
      <c r="L974" s="109">
        <f>IF($H974=2,0,Notice!$C$66)</f>
        <v>1000</v>
      </c>
      <c r="M974" s="110">
        <v>24000</v>
      </c>
      <c r="N974" s="110">
        <v>1000</v>
      </c>
    </row>
    <row r="975" spans="1:14">
      <c r="A975" s="16">
        <v>1036</v>
      </c>
      <c r="B975" s="16">
        <f t="shared" si="117"/>
        <v>12</v>
      </c>
      <c r="C975" s="11" t="str">
        <f t="shared" si="118"/>
        <v>Hongrie</v>
      </c>
      <c r="D975" s="2">
        <f t="shared" si="118"/>
        <v>1</v>
      </c>
      <c r="E975" s="16">
        <f t="shared" si="119"/>
        <v>32</v>
      </c>
      <c r="F975" s="16" t="str">
        <f t="shared" si="121"/>
        <v>Autre</v>
      </c>
      <c r="G975" s="16">
        <f t="shared" si="122"/>
        <v>0</v>
      </c>
      <c r="H975" s="16">
        <f t="shared" si="123"/>
        <v>1</v>
      </c>
      <c r="I975" s="16" t="str">
        <f t="shared" si="124"/>
        <v>HongrieAutre</v>
      </c>
      <c r="J975" s="109">
        <f t="shared" si="120"/>
        <v>24000</v>
      </c>
      <c r="K975" s="109">
        <f>IF($H975=2,$N975,Notice!$C$67)</f>
        <v>500</v>
      </c>
      <c r="L975" s="109">
        <f>IF($H975=2,0,Notice!$C$66)</f>
        <v>1000</v>
      </c>
      <c r="M975" s="110">
        <v>24000</v>
      </c>
      <c r="N975" s="110">
        <v>1000</v>
      </c>
    </row>
    <row r="976" spans="1:14">
      <c r="A976" s="16">
        <v>1037</v>
      </c>
      <c r="B976" s="16">
        <f t="shared" si="117"/>
        <v>13</v>
      </c>
      <c r="C976" s="11" t="str">
        <f t="shared" si="118"/>
        <v>Inde</v>
      </c>
      <c r="D976" s="2">
        <f t="shared" si="118"/>
        <v>0</v>
      </c>
      <c r="E976" s="16">
        <f t="shared" si="119"/>
        <v>32</v>
      </c>
      <c r="F976" s="16" t="str">
        <f t="shared" si="121"/>
        <v>Autre</v>
      </c>
      <c r="G976" s="16">
        <f t="shared" si="122"/>
        <v>0</v>
      </c>
      <c r="H976" s="16">
        <f t="shared" si="123"/>
        <v>0</v>
      </c>
      <c r="I976" s="16" t="str">
        <f t="shared" si="124"/>
        <v>IndeAutre</v>
      </c>
      <c r="J976" s="109">
        <f t="shared" si="120"/>
        <v>24000</v>
      </c>
      <c r="K976" s="109">
        <f>IF($H976=2,$N976,Notice!$C$67)</f>
        <v>500</v>
      </c>
      <c r="L976" s="109">
        <f>IF($H976=2,0,Notice!$C$66)</f>
        <v>1000</v>
      </c>
      <c r="M976" s="110">
        <v>24000</v>
      </c>
      <c r="N976" s="110">
        <v>1000</v>
      </c>
    </row>
    <row r="977" spans="1:14">
      <c r="A977" s="16">
        <v>1038</v>
      </c>
      <c r="B977" s="16">
        <f t="shared" si="117"/>
        <v>14</v>
      </c>
      <c r="C977" s="11" t="str">
        <f t="shared" si="118"/>
        <v>Indonésie</v>
      </c>
      <c r="D977" s="2">
        <f t="shared" si="118"/>
        <v>0</v>
      </c>
      <c r="E977" s="16">
        <f t="shared" si="119"/>
        <v>32</v>
      </c>
      <c r="F977" s="16" t="str">
        <f t="shared" si="121"/>
        <v>Autre</v>
      </c>
      <c r="G977" s="16">
        <f t="shared" si="122"/>
        <v>0</v>
      </c>
      <c r="H977" s="16">
        <f t="shared" si="123"/>
        <v>0</v>
      </c>
      <c r="I977" s="16" t="str">
        <f t="shared" si="124"/>
        <v>IndonésieAutre</v>
      </c>
      <c r="J977" s="109">
        <f t="shared" si="120"/>
        <v>24000</v>
      </c>
      <c r="K977" s="109">
        <f>IF($H977=2,$N977,Notice!$C$67)</f>
        <v>500</v>
      </c>
      <c r="L977" s="109">
        <f>IF($H977=2,0,Notice!$C$66)</f>
        <v>1000</v>
      </c>
      <c r="M977" s="110">
        <v>24000</v>
      </c>
      <c r="N977" s="110">
        <v>1000</v>
      </c>
    </row>
    <row r="978" spans="1:14">
      <c r="A978" s="16">
        <v>1039</v>
      </c>
      <c r="B978" s="16">
        <f t="shared" si="117"/>
        <v>15</v>
      </c>
      <c r="C978" s="11" t="str">
        <f t="shared" si="118"/>
        <v>Italie</v>
      </c>
      <c r="D978" s="2">
        <f t="shared" si="118"/>
        <v>1</v>
      </c>
      <c r="E978" s="16">
        <f t="shared" si="119"/>
        <v>32</v>
      </c>
      <c r="F978" s="16" t="str">
        <f t="shared" si="121"/>
        <v>Autre</v>
      </c>
      <c r="G978" s="16">
        <f t="shared" si="122"/>
        <v>0</v>
      </c>
      <c r="H978" s="16">
        <f t="shared" si="123"/>
        <v>1</v>
      </c>
      <c r="I978" s="16" t="str">
        <f t="shared" si="124"/>
        <v>ItalieAutre</v>
      </c>
      <c r="J978" s="109">
        <f t="shared" si="120"/>
        <v>24000</v>
      </c>
      <c r="K978" s="109">
        <f>IF($H978=2,$N978,Notice!$C$67)</f>
        <v>500</v>
      </c>
      <c r="L978" s="109">
        <f>IF($H978=2,0,Notice!$C$66)</f>
        <v>1000</v>
      </c>
      <c r="M978" s="110">
        <v>24000</v>
      </c>
      <c r="N978" s="110">
        <v>1000</v>
      </c>
    </row>
    <row r="979" spans="1:14">
      <c r="A979" s="16">
        <v>1040</v>
      </c>
      <c r="B979" s="16">
        <f t="shared" si="117"/>
        <v>16</v>
      </c>
      <c r="C979" s="11" t="str">
        <f t="shared" si="118"/>
        <v>Japon</v>
      </c>
      <c r="D979" s="2">
        <f t="shared" si="118"/>
        <v>0</v>
      </c>
      <c r="E979" s="16">
        <f t="shared" si="119"/>
        <v>32</v>
      </c>
      <c r="F979" s="16" t="str">
        <f t="shared" si="121"/>
        <v>Autre</v>
      </c>
      <c r="G979" s="16">
        <f t="shared" si="122"/>
        <v>0</v>
      </c>
      <c r="H979" s="16">
        <f t="shared" si="123"/>
        <v>0</v>
      </c>
      <c r="I979" s="16" t="str">
        <f t="shared" si="124"/>
        <v>JaponAutre</v>
      </c>
      <c r="J979" s="109">
        <f t="shared" si="120"/>
        <v>24000</v>
      </c>
      <c r="K979" s="109">
        <f>IF($H979=2,$N979,Notice!$C$67)</f>
        <v>500</v>
      </c>
      <c r="L979" s="109">
        <f>IF($H979=2,0,Notice!$C$66)</f>
        <v>1000</v>
      </c>
      <c r="M979" s="110">
        <v>24000</v>
      </c>
      <c r="N979" s="110">
        <v>1000</v>
      </c>
    </row>
    <row r="980" spans="1:14">
      <c r="A980" s="16">
        <v>1041</v>
      </c>
      <c r="B980" s="16">
        <f t="shared" si="117"/>
        <v>17</v>
      </c>
      <c r="C980" s="11" t="str">
        <f t="shared" si="118"/>
        <v>Maroc</v>
      </c>
      <c r="D980" s="2">
        <f t="shared" si="118"/>
        <v>0</v>
      </c>
      <c r="E980" s="16">
        <f t="shared" si="119"/>
        <v>32</v>
      </c>
      <c r="F980" s="16" t="str">
        <f t="shared" si="121"/>
        <v>Autre</v>
      </c>
      <c r="G980" s="16">
        <f t="shared" si="122"/>
        <v>0</v>
      </c>
      <c r="H980" s="16">
        <f t="shared" si="123"/>
        <v>0</v>
      </c>
      <c r="I980" s="16" t="str">
        <f t="shared" si="124"/>
        <v>MarocAutre</v>
      </c>
      <c r="J980" s="109">
        <f t="shared" si="120"/>
        <v>24000</v>
      </c>
      <c r="K980" s="109">
        <f>IF($H980=2,$N980,Notice!$C$67)</f>
        <v>500</v>
      </c>
      <c r="L980" s="109">
        <f>IF($H980=2,0,Notice!$C$66)</f>
        <v>1000</v>
      </c>
      <c r="M980" s="110">
        <v>24000</v>
      </c>
      <c r="N980" s="110">
        <v>1000</v>
      </c>
    </row>
    <row r="981" spans="1:14">
      <c r="A981" s="16">
        <v>1042</v>
      </c>
      <c r="B981" s="16">
        <f t="shared" si="117"/>
        <v>18</v>
      </c>
      <c r="C981" s="11" t="str">
        <f t="shared" si="118"/>
        <v>Mexique</v>
      </c>
      <c r="D981" s="2">
        <f t="shared" si="118"/>
        <v>0</v>
      </c>
      <c r="E981" s="16">
        <f t="shared" si="119"/>
        <v>32</v>
      </c>
      <c r="F981" s="16" t="str">
        <f t="shared" si="121"/>
        <v>Autre</v>
      </c>
      <c r="G981" s="16">
        <f t="shared" si="122"/>
        <v>0</v>
      </c>
      <c r="H981" s="16">
        <f t="shared" si="123"/>
        <v>0</v>
      </c>
      <c r="I981" s="16" t="str">
        <f t="shared" si="124"/>
        <v>MexiqueAutre</v>
      </c>
      <c r="J981" s="109">
        <f t="shared" si="120"/>
        <v>24000</v>
      </c>
      <c r="K981" s="109">
        <f>IF($H981=2,$N981,Notice!$C$67)</f>
        <v>500</v>
      </c>
      <c r="L981" s="109">
        <f>IF($H981=2,0,Notice!$C$66)</f>
        <v>1000</v>
      </c>
      <c r="M981" s="110">
        <v>24000</v>
      </c>
      <c r="N981" s="110">
        <v>1000</v>
      </c>
    </row>
    <row r="982" spans="1:14">
      <c r="A982" s="16">
        <v>1043</v>
      </c>
      <c r="B982" s="16">
        <f t="shared" si="117"/>
        <v>19</v>
      </c>
      <c r="C982" s="11" t="str">
        <f t="shared" si="118"/>
        <v>Pologne</v>
      </c>
      <c r="D982" s="2">
        <f t="shared" si="118"/>
        <v>1</v>
      </c>
      <c r="E982" s="16">
        <f t="shared" si="119"/>
        <v>32</v>
      </c>
      <c r="F982" s="16" t="str">
        <f t="shared" si="121"/>
        <v>Autre</v>
      </c>
      <c r="G982" s="16">
        <f t="shared" si="122"/>
        <v>0</v>
      </c>
      <c r="H982" s="16">
        <f t="shared" si="123"/>
        <v>1</v>
      </c>
      <c r="I982" s="16" t="str">
        <f t="shared" si="124"/>
        <v>PologneAutre</v>
      </c>
      <c r="J982" s="109">
        <f t="shared" si="120"/>
        <v>24000</v>
      </c>
      <c r="K982" s="109">
        <f>IF($H982=2,$N982,Notice!$C$67)</f>
        <v>500</v>
      </c>
      <c r="L982" s="109">
        <f>IF($H982=2,0,Notice!$C$66)</f>
        <v>1000</v>
      </c>
      <c r="M982" s="110">
        <v>24000</v>
      </c>
      <c r="N982" s="110">
        <v>1000</v>
      </c>
    </row>
    <row r="983" spans="1:14">
      <c r="A983" s="16">
        <v>1044</v>
      </c>
      <c r="B983" s="16">
        <f t="shared" si="117"/>
        <v>20</v>
      </c>
      <c r="C983" s="11" t="str">
        <f t="shared" si="118"/>
        <v>Portugal</v>
      </c>
      <c r="D983" s="2">
        <f t="shared" si="118"/>
        <v>1</v>
      </c>
      <c r="E983" s="16">
        <f t="shared" si="119"/>
        <v>32</v>
      </c>
      <c r="F983" s="16" t="str">
        <f t="shared" si="121"/>
        <v>Autre</v>
      </c>
      <c r="G983" s="16">
        <f t="shared" si="122"/>
        <v>0</v>
      </c>
      <c r="H983" s="16">
        <f t="shared" si="123"/>
        <v>1</v>
      </c>
      <c r="I983" s="16" t="str">
        <f t="shared" si="124"/>
        <v>PortugalAutre</v>
      </c>
      <c r="J983" s="109">
        <f t="shared" si="120"/>
        <v>24000</v>
      </c>
      <c r="K983" s="109">
        <f>IF($H983=2,$N983,Notice!$C$67)</f>
        <v>500</v>
      </c>
      <c r="L983" s="109">
        <f>IF($H983=2,0,Notice!$C$66)</f>
        <v>1000</v>
      </c>
      <c r="M983" s="110">
        <v>24000</v>
      </c>
      <c r="N983" s="110">
        <v>1000</v>
      </c>
    </row>
    <row r="984" spans="1:14">
      <c r="A984" s="16">
        <v>1045</v>
      </c>
      <c r="B984" s="16">
        <f t="shared" si="117"/>
        <v>21</v>
      </c>
      <c r="C984" s="11" t="str">
        <f t="shared" si="118"/>
        <v>République tchèque</v>
      </c>
      <c r="D984" s="2">
        <f t="shared" si="118"/>
        <v>1</v>
      </c>
      <c r="E984" s="16">
        <f t="shared" si="119"/>
        <v>32</v>
      </c>
      <c r="F984" s="16" t="str">
        <f t="shared" si="121"/>
        <v>Autre</v>
      </c>
      <c r="G984" s="16">
        <f t="shared" si="122"/>
        <v>0</v>
      </c>
      <c r="H984" s="16">
        <f t="shared" si="123"/>
        <v>1</v>
      </c>
      <c r="I984" s="16" t="str">
        <f t="shared" si="124"/>
        <v>République tchèqueAutre</v>
      </c>
      <c r="J984" s="109">
        <f t="shared" si="120"/>
        <v>24000</v>
      </c>
      <c r="K984" s="109">
        <f>IF($H984=2,$N984,Notice!$C$67)</f>
        <v>500</v>
      </c>
      <c r="L984" s="109">
        <f>IF($H984=2,0,Notice!$C$66)</f>
        <v>1000</v>
      </c>
      <c r="M984" s="110">
        <v>24000</v>
      </c>
      <c r="N984" s="110">
        <v>1000</v>
      </c>
    </row>
    <row r="985" spans="1:14">
      <c r="A985" s="16">
        <v>1046</v>
      </c>
      <c r="B985" s="16">
        <f t="shared" si="117"/>
        <v>22</v>
      </c>
      <c r="C985" s="11" t="str">
        <f t="shared" si="118"/>
        <v>Royaume-Uni</v>
      </c>
      <c r="D985" s="2">
        <f t="shared" si="118"/>
        <v>1</v>
      </c>
      <c r="E985" s="16">
        <f t="shared" si="119"/>
        <v>32</v>
      </c>
      <c r="F985" s="16" t="str">
        <f t="shared" si="121"/>
        <v>Autre</v>
      </c>
      <c r="G985" s="16">
        <f t="shared" si="122"/>
        <v>0</v>
      </c>
      <c r="H985" s="16">
        <f t="shared" si="123"/>
        <v>1</v>
      </c>
      <c r="I985" s="16" t="str">
        <f t="shared" si="124"/>
        <v>Royaume-UniAutre</v>
      </c>
      <c r="J985" s="109">
        <f t="shared" si="120"/>
        <v>24000</v>
      </c>
      <c r="K985" s="109">
        <f>IF($H985=2,$N985,Notice!$C$67)</f>
        <v>500</v>
      </c>
      <c r="L985" s="109">
        <f>IF($H985=2,0,Notice!$C$66)</f>
        <v>1000</v>
      </c>
      <c r="M985" s="110">
        <v>24000</v>
      </c>
      <c r="N985" s="110">
        <v>1000</v>
      </c>
    </row>
    <row r="986" spans="1:14">
      <c r="A986" s="16">
        <v>1047</v>
      </c>
      <c r="B986" s="16">
        <f t="shared" si="117"/>
        <v>23</v>
      </c>
      <c r="C986" s="11" t="str">
        <f t="shared" si="118"/>
        <v>Slovaquie</v>
      </c>
      <c r="D986" s="2">
        <f t="shared" si="118"/>
        <v>1</v>
      </c>
      <c r="E986" s="16">
        <f t="shared" si="119"/>
        <v>32</v>
      </c>
      <c r="F986" s="16" t="str">
        <f t="shared" si="121"/>
        <v>Autre</v>
      </c>
      <c r="G986" s="16">
        <f t="shared" si="122"/>
        <v>0</v>
      </c>
      <c r="H986" s="16">
        <f t="shared" si="123"/>
        <v>1</v>
      </c>
      <c r="I986" s="16" t="str">
        <f t="shared" si="124"/>
        <v>SlovaquieAutre</v>
      </c>
      <c r="J986" s="109">
        <f t="shared" si="120"/>
        <v>24000</v>
      </c>
      <c r="K986" s="109">
        <f>IF($H986=2,$N986,Notice!$C$67)</f>
        <v>500</v>
      </c>
      <c r="L986" s="109">
        <f>IF($H986=2,0,Notice!$C$66)</f>
        <v>1000</v>
      </c>
      <c r="M986" s="110">
        <v>24000</v>
      </c>
      <c r="N986" s="110">
        <v>1000</v>
      </c>
    </row>
    <row r="987" spans="1:14">
      <c r="A987" s="16">
        <v>1048</v>
      </c>
      <c r="B987" s="16">
        <f t="shared" si="117"/>
        <v>24</v>
      </c>
      <c r="C987" s="11" t="str">
        <f t="shared" si="118"/>
        <v>Slovénie</v>
      </c>
      <c r="D987" s="2">
        <f t="shared" si="118"/>
        <v>1</v>
      </c>
      <c r="E987" s="16">
        <f t="shared" si="119"/>
        <v>32</v>
      </c>
      <c r="F987" s="16" t="str">
        <f t="shared" si="121"/>
        <v>Autre</v>
      </c>
      <c r="G987" s="16">
        <f t="shared" si="122"/>
        <v>0</v>
      </c>
      <c r="H987" s="16">
        <f t="shared" si="123"/>
        <v>1</v>
      </c>
      <c r="I987" s="16" t="str">
        <f t="shared" si="124"/>
        <v>SlovénieAutre</v>
      </c>
      <c r="J987" s="109">
        <f t="shared" si="120"/>
        <v>24000</v>
      </c>
      <c r="K987" s="109">
        <f>IF($H987=2,$N987,Notice!$C$67)</f>
        <v>500</v>
      </c>
      <c r="L987" s="109">
        <f>IF($H987=2,0,Notice!$C$66)</f>
        <v>1000</v>
      </c>
      <c r="M987" s="110">
        <v>24000</v>
      </c>
      <c r="N987" s="110">
        <v>1000</v>
      </c>
    </row>
    <row r="988" spans="1:14">
      <c r="A988" s="16">
        <v>1049</v>
      </c>
      <c r="B988" s="16">
        <f t="shared" si="117"/>
        <v>25</v>
      </c>
      <c r="C988" s="11" t="str">
        <f t="shared" si="118"/>
        <v>Turquie</v>
      </c>
      <c r="D988" s="2">
        <f t="shared" si="118"/>
        <v>0</v>
      </c>
      <c r="E988" s="16">
        <f t="shared" si="119"/>
        <v>32</v>
      </c>
      <c r="F988" s="16" t="str">
        <f t="shared" si="121"/>
        <v>Autre</v>
      </c>
      <c r="G988" s="16">
        <f t="shared" si="122"/>
        <v>0</v>
      </c>
      <c r="H988" s="16">
        <f t="shared" si="123"/>
        <v>0</v>
      </c>
      <c r="I988" s="16" t="str">
        <f t="shared" si="124"/>
        <v>TurquieAutre</v>
      </c>
      <c r="J988" s="109">
        <f t="shared" si="120"/>
        <v>24000</v>
      </c>
      <c r="K988" s="109">
        <f>IF($H988=2,$N988,Notice!$C$67)</f>
        <v>500</v>
      </c>
      <c r="L988" s="109">
        <f>IF($H988=2,0,Notice!$C$66)</f>
        <v>1000</v>
      </c>
      <c r="M988" s="110">
        <v>24000</v>
      </c>
      <c r="N988" s="110">
        <v>1000</v>
      </c>
    </row>
    <row r="989" spans="1:14">
      <c r="A989" s="16">
        <v>1050</v>
      </c>
      <c r="B989" s="16">
        <f t="shared" si="117"/>
        <v>26</v>
      </c>
      <c r="C989" s="11" t="str">
        <f t="shared" si="118"/>
        <v>Vietnam</v>
      </c>
      <c r="D989" s="2">
        <f t="shared" si="118"/>
        <v>0</v>
      </c>
      <c r="E989" s="16">
        <f t="shared" si="119"/>
        <v>32</v>
      </c>
      <c r="F989" s="16" t="str">
        <f t="shared" si="121"/>
        <v>Autre</v>
      </c>
      <c r="G989" s="16">
        <f t="shared" si="122"/>
        <v>0</v>
      </c>
      <c r="H989" s="16">
        <f t="shared" si="123"/>
        <v>0</v>
      </c>
      <c r="I989" s="16" t="str">
        <f t="shared" si="124"/>
        <v>VietnamAutre</v>
      </c>
      <c r="J989" s="109">
        <f t="shared" si="120"/>
        <v>24000</v>
      </c>
      <c r="K989" s="109">
        <f>IF($H989=2,$N989,Notice!$C$67)</f>
        <v>500</v>
      </c>
      <c r="L989" s="109">
        <f>IF($H989=2,0,Notice!$C$66)</f>
        <v>1000</v>
      </c>
      <c r="M989" s="110">
        <v>24000</v>
      </c>
      <c r="N989" s="110">
        <v>1000</v>
      </c>
    </row>
    <row r="990" spans="1:14">
      <c r="A990" s="16">
        <v>1051</v>
      </c>
      <c r="B990" s="16">
        <f t="shared" si="117"/>
        <v>28</v>
      </c>
      <c r="C990" s="11" t="str">
        <f t="shared" si="118"/>
        <v>Autres pays d’Europe</v>
      </c>
      <c r="D990" s="2">
        <f t="shared" si="118"/>
        <v>1</v>
      </c>
      <c r="E990" s="16">
        <f t="shared" si="119"/>
        <v>32</v>
      </c>
      <c r="F990" s="16" t="str">
        <f t="shared" si="121"/>
        <v>Autre</v>
      </c>
      <c r="G990" s="16">
        <f t="shared" si="122"/>
        <v>0</v>
      </c>
      <c r="H990" s="16">
        <f t="shared" si="123"/>
        <v>1</v>
      </c>
      <c r="I990" s="16" t="str">
        <f t="shared" si="124"/>
        <v>Autres pays d’EuropeAutre</v>
      </c>
      <c r="J990" s="109">
        <f t="shared" si="120"/>
        <v>24000</v>
      </c>
      <c r="K990" s="109">
        <f>IF($H990=2,$N990,Notice!$C$67)</f>
        <v>500</v>
      </c>
      <c r="L990" s="109">
        <f>IF($H990=2,0,Notice!$C$66)</f>
        <v>1000</v>
      </c>
      <c r="M990" s="110">
        <v>24000</v>
      </c>
      <c r="N990" s="110">
        <v>1000</v>
      </c>
    </row>
    <row r="991" spans="1:14">
      <c r="A991" s="16">
        <v>1052</v>
      </c>
      <c r="B991" s="16">
        <f t="shared" si="117"/>
        <v>29</v>
      </c>
      <c r="C991" s="11" t="str">
        <f t="shared" si="118"/>
        <v>Amérique du Nord</v>
      </c>
      <c r="D991" s="2">
        <f t="shared" si="118"/>
        <v>0</v>
      </c>
      <c r="E991" s="16">
        <f t="shared" si="119"/>
        <v>32</v>
      </c>
      <c r="F991" s="16" t="str">
        <f t="shared" si="121"/>
        <v>Autre</v>
      </c>
      <c r="G991" s="16">
        <f t="shared" si="122"/>
        <v>0</v>
      </c>
      <c r="H991" s="16">
        <f t="shared" si="123"/>
        <v>0</v>
      </c>
      <c r="I991" s="16" t="str">
        <f t="shared" si="124"/>
        <v>Amérique du NordAutre</v>
      </c>
      <c r="J991" s="109">
        <f t="shared" si="120"/>
        <v>24000</v>
      </c>
      <c r="K991" s="109">
        <f>IF($H991=2,$N991,Notice!$C$67)</f>
        <v>500</v>
      </c>
      <c r="L991" s="109">
        <f>IF($H991=2,0,Notice!$C$66)</f>
        <v>1000</v>
      </c>
      <c r="M991" s="110">
        <v>24000</v>
      </c>
      <c r="N991" s="110">
        <v>1000</v>
      </c>
    </row>
    <row r="992" spans="1:14">
      <c r="A992" s="16">
        <v>1053</v>
      </c>
      <c r="B992" s="16">
        <f t="shared" si="117"/>
        <v>30</v>
      </c>
      <c r="C992" s="11" t="str">
        <f t="shared" si="118"/>
        <v>Amérique du Sud</v>
      </c>
      <c r="D992" s="2">
        <f t="shared" si="118"/>
        <v>0</v>
      </c>
      <c r="E992" s="16">
        <f t="shared" si="119"/>
        <v>32</v>
      </c>
      <c r="F992" s="16" t="str">
        <f t="shared" si="121"/>
        <v>Autre</v>
      </c>
      <c r="G992" s="16">
        <f t="shared" si="122"/>
        <v>0</v>
      </c>
      <c r="H992" s="16">
        <f t="shared" si="123"/>
        <v>0</v>
      </c>
      <c r="I992" s="16" t="str">
        <f t="shared" si="124"/>
        <v>Amérique du SudAutre</v>
      </c>
      <c r="J992" s="109">
        <f t="shared" si="120"/>
        <v>24000</v>
      </c>
      <c r="K992" s="109">
        <f>IF($H992=2,$N992,Notice!$C$67)</f>
        <v>500</v>
      </c>
      <c r="L992" s="109">
        <f>IF($H992=2,0,Notice!$C$66)</f>
        <v>1000</v>
      </c>
      <c r="M992" s="110">
        <v>24000</v>
      </c>
      <c r="N992" s="110">
        <v>1000</v>
      </c>
    </row>
    <row r="993" spans="1:14">
      <c r="A993" s="16">
        <v>1054</v>
      </c>
      <c r="B993" s="16">
        <f t="shared" si="117"/>
        <v>31</v>
      </c>
      <c r="C993" s="11" t="str">
        <f t="shared" si="118"/>
        <v>CC du Golfe</v>
      </c>
      <c r="D993" s="2">
        <f t="shared" si="118"/>
        <v>0</v>
      </c>
      <c r="E993" s="16">
        <f t="shared" si="119"/>
        <v>32</v>
      </c>
      <c r="F993" s="16" t="str">
        <f t="shared" si="121"/>
        <v>Autre</v>
      </c>
      <c r="G993" s="16">
        <f t="shared" si="122"/>
        <v>0</v>
      </c>
      <c r="H993" s="16">
        <f t="shared" si="123"/>
        <v>0</v>
      </c>
      <c r="I993" s="16" t="str">
        <f t="shared" si="124"/>
        <v>CC du GolfeAutre</v>
      </c>
      <c r="J993" s="109">
        <f t="shared" si="120"/>
        <v>24000</v>
      </c>
      <c r="K993" s="109">
        <f>IF($H993=2,$N993,Notice!$C$67)</f>
        <v>500</v>
      </c>
      <c r="L993" s="109">
        <f>IF($H993=2,0,Notice!$C$66)</f>
        <v>1000</v>
      </c>
      <c r="M993" s="110">
        <v>24000</v>
      </c>
      <c r="N993" s="110">
        <v>1000</v>
      </c>
    </row>
    <row r="994" spans="1:14">
      <c r="A994" s="16">
        <v>1055</v>
      </c>
      <c r="B994" s="16">
        <f t="shared" si="117"/>
        <v>32</v>
      </c>
      <c r="C994" s="11" t="str">
        <f t="shared" si="118"/>
        <v>Autre</v>
      </c>
      <c r="D994" s="2">
        <f t="shared" si="118"/>
        <v>0</v>
      </c>
      <c r="E994" s="16">
        <f t="shared" si="119"/>
        <v>32</v>
      </c>
      <c r="F994" s="16" t="str">
        <f t="shared" si="121"/>
        <v>Autre</v>
      </c>
      <c r="G994" s="16">
        <f t="shared" si="122"/>
        <v>0</v>
      </c>
      <c r="H994" s="16">
        <f t="shared" si="123"/>
        <v>0</v>
      </c>
      <c r="I994" s="16" t="str">
        <f t="shared" si="124"/>
        <v>AutreAutre</v>
      </c>
      <c r="J994" s="109">
        <f t="shared" si="120"/>
        <v>24000</v>
      </c>
      <c r="K994" s="109">
        <f>IF($H994=2,$N994,Notice!$C$67)</f>
        <v>500</v>
      </c>
      <c r="L994" s="109">
        <f>IF($H994=2,0,Notice!$C$66)</f>
        <v>1000</v>
      </c>
      <c r="M994" s="110">
        <v>24000</v>
      </c>
      <c r="N994" s="110">
        <v>1000</v>
      </c>
    </row>
    <row r="995" spans="1:14">
      <c r="A995" s="16">
        <v>1056</v>
      </c>
      <c r="B995" s="16">
        <f t="shared" si="117"/>
        <v>33</v>
      </c>
      <c r="C995" s="11" t="str">
        <f t="shared" si="118"/>
        <v>Autres pays d’Amérique</v>
      </c>
      <c r="D995" s="2">
        <f t="shared" si="118"/>
        <v>0</v>
      </c>
      <c r="E995" s="16">
        <f t="shared" si="119"/>
        <v>32</v>
      </c>
      <c r="F995" s="16" t="str">
        <f t="shared" si="121"/>
        <v>Autre</v>
      </c>
      <c r="G995" s="16">
        <f t="shared" si="122"/>
        <v>0</v>
      </c>
      <c r="H995" s="16">
        <f t="shared" si="123"/>
        <v>0</v>
      </c>
      <c r="I995" s="16" t="str">
        <f t="shared" si="124"/>
        <v>Autres pays d’AmériqueAutre</v>
      </c>
      <c r="J995" s="109">
        <f t="shared" si="120"/>
        <v>24000</v>
      </c>
      <c r="K995" s="109">
        <f>IF($H995=2,$N995,Notice!$C$67)</f>
        <v>500</v>
      </c>
      <c r="L995" s="109">
        <f>IF($H995=2,0,Notice!$C$66)</f>
        <v>1000</v>
      </c>
      <c r="M995" s="110">
        <v>24000</v>
      </c>
      <c r="N995" s="110">
        <v>1000</v>
      </c>
    </row>
    <row r="996" spans="1:14">
      <c r="A996" s="16">
        <v>1057</v>
      </c>
      <c r="B996" s="16">
        <f t="shared" ref="B996:B1026" si="125">B965</f>
        <v>1</v>
      </c>
      <c r="C996" s="11" t="str">
        <f t="shared" ref="C996:D1026" si="126">LOOKUP($B996,$B$4:$B$34,C$4:C$34)</f>
        <v>Allemagne</v>
      </c>
      <c r="D996" s="2">
        <f t="shared" si="126"/>
        <v>1</v>
      </c>
      <c r="E996" s="16">
        <f t="shared" ref="E996:E1026" si="127">E965+1</f>
        <v>33</v>
      </c>
      <c r="F996" s="16" t="str">
        <f t="shared" si="121"/>
        <v>Autres pays d’Amérique</v>
      </c>
      <c r="G996" s="16">
        <f t="shared" si="122"/>
        <v>0</v>
      </c>
      <c r="H996" s="16">
        <f t="shared" si="123"/>
        <v>1</v>
      </c>
      <c r="I996" s="16" t="str">
        <f t="shared" si="124"/>
        <v>AllemagneAutres pays d’Amérique</v>
      </c>
      <c r="J996" s="109">
        <f t="shared" si="120"/>
        <v>7180</v>
      </c>
      <c r="K996" s="109">
        <f>IF($H996=2,$N996,Notice!$C$67)</f>
        <v>500</v>
      </c>
      <c r="L996" s="109">
        <f>IF($H996=2,0,Notice!$C$66)</f>
        <v>1000</v>
      </c>
      <c r="M996" s="110">
        <v>7180</v>
      </c>
      <c r="N996" s="110">
        <v>1000</v>
      </c>
    </row>
    <row r="997" spans="1:14">
      <c r="A997" s="16">
        <v>1058</v>
      </c>
      <c r="B997" s="16">
        <f t="shared" si="125"/>
        <v>2</v>
      </c>
      <c r="C997" s="11" t="str">
        <f t="shared" si="126"/>
        <v>Autriche</v>
      </c>
      <c r="D997" s="2">
        <f t="shared" si="126"/>
        <v>1</v>
      </c>
      <c r="E997" s="16">
        <f t="shared" si="127"/>
        <v>33</v>
      </c>
      <c r="F997" s="16" t="str">
        <f t="shared" si="121"/>
        <v>Autres pays d’Amérique</v>
      </c>
      <c r="G997" s="16">
        <f t="shared" si="122"/>
        <v>0</v>
      </c>
      <c r="H997" s="16">
        <f t="shared" ref="H997:H1026" si="128">D997+G997</f>
        <v>1</v>
      </c>
      <c r="I997" s="16" t="str">
        <f t="shared" si="124"/>
        <v>AutricheAutres pays d’Amérique</v>
      </c>
      <c r="J997" s="109">
        <f t="shared" si="120"/>
        <v>11061</v>
      </c>
      <c r="K997" s="109">
        <f>IF($H997=2,$N997,Notice!$C$67)</f>
        <v>500</v>
      </c>
      <c r="L997" s="109">
        <f>IF($H997=2,0,Notice!$C$66)</f>
        <v>1000</v>
      </c>
      <c r="M997" s="110">
        <v>11061</v>
      </c>
      <c r="N997" s="110">
        <v>1000</v>
      </c>
    </row>
    <row r="998" spans="1:14">
      <c r="A998" s="16">
        <v>1059</v>
      </c>
      <c r="B998" s="16">
        <f t="shared" si="125"/>
        <v>3</v>
      </c>
      <c r="C998" s="11" t="str">
        <f t="shared" si="126"/>
        <v>Belgique</v>
      </c>
      <c r="D998" s="2">
        <f t="shared" si="126"/>
        <v>1</v>
      </c>
      <c r="E998" s="16">
        <f t="shared" si="127"/>
        <v>33</v>
      </c>
      <c r="F998" s="16" t="str">
        <f t="shared" si="121"/>
        <v>Autres pays d’Amérique</v>
      </c>
      <c r="G998" s="16">
        <f t="shared" si="122"/>
        <v>0</v>
      </c>
      <c r="H998" s="16">
        <f t="shared" si="128"/>
        <v>1</v>
      </c>
      <c r="I998" s="16" t="str">
        <f t="shared" si="124"/>
        <v>BelgiqueAutres pays d’Amérique</v>
      </c>
      <c r="J998" s="109">
        <f t="shared" si="120"/>
        <v>6950</v>
      </c>
      <c r="K998" s="109">
        <f>IF($H998=2,$N998,Notice!$C$67)</f>
        <v>500</v>
      </c>
      <c r="L998" s="109">
        <f>IF($H998=2,0,Notice!$C$66)</f>
        <v>1000</v>
      </c>
      <c r="M998" s="110">
        <v>6950</v>
      </c>
      <c r="N998" s="110">
        <v>1000</v>
      </c>
    </row>
    <row r="999" spans="1:14">
      <c r="A999" s="16">
        <v>1061</v>
      </c>
      <c r="B999" s="16">
        <f t="shared" si="125"/>
        <v>4</v>
      </c>
      <c r="C999" s="11" t="str">
        <f t="shared" si="126"/>
        <v>Brésil</v>
      </c>
      <c r="D999" s="2">
        <f t="shared" si="126"/>
        <v>0</v>
      </c>
      <c r="E999" s="16">
        <f t="shared" si="127"/>
        <v>33</v>
      </c>
      <c r="F999" s="16" t="str">
        <f t="shared" si="121"/>
        <v>Autres pays d’Amérique</v>
      </c>
      <c r="G999" s="16">
        <f t="shared" si="122"/>
        <v>0</v>
      </c>
      <c r="H999" s="16">
        <f t="shared" si="128"/>
        <v>0</v>
      </c>
      <c r="I999" s="16" t="str">
        <f t="shared" si="124"/>
        <v>BrésilAutres pays d’Amérique</v>
      </c>
      <c r="J999" s="109">
        <f t="shared" si="120"/>
        <v>8309</v>
      </c>
      <c r="K999" s="109">
        <f>IF($H999=2,$N999,Notice!$C$67)</f>
        <v>500</v>
      </c>
      <c r="L999" s="109">
        <f>IF($H999=2,0,Notice!$C$66)</f>
        <v>1000</v>
      </c>
      <c r="M999" s="110">
        <v>8309</v>
      </c>
      <c r="N999" s="110">
        <v>1000</v>
      </c>
    </row>
    <row r="1000" spans="1:14">
      <c r="A1000" s="16">
        <v>1062</v>
      </c>
      <c r="B1000" s="16">
        <f t="shared" si="125"/>
        <v>5</v>
      </c>
      <c r="C1000" s="11" t="str">
        <f t="shared" si="126"/>
        <v>Chine</v>
      </c>
      <c r="D1000" s="2">
        <f t="shared" si="126"/>
        <v>0</v>
      </c>
      <c r="E1000" s="16">
        <f t="shared" si="127"/>
        <v>33</v>
      </c>
      <c r="F1000" s="16" t="str">
        <f t="shared" si="121"/>
        <v>Autres pays d’Amérique</v>
      </c>
      <c r="G1000" s="16">
        <f t="shared" si="122"/>
        <v>0</v>
      </c>
      <c r="H1000" s="16">
        <f t="shared" si="128"/>
        <v>0</v>
      </c>
      <c r="I1000" s="16" t="str">
        <f t="shared" si="124"/>
        <v>ChineAutres pays d’Amérique</v>
      </c>
      <c r="J1000" s="109">
        <f t="shared" si="120"/>
        <v>16422</v>
      </c>
      <c r="K1000" s="109">
        <f>IF($H1000=2,$N1000,Notice!$C$67)</f>
        <v>500</v>
      </c>
      <c r="L1000" s="109">
        <f>IF($H1000=2,0,Notice!$C$66)</f>
        <v>1000</v>
      </c>
      <c r="M1000" s="110">
        <v>16422</v>
      </c>
      <c r="N1000" s="110">
        <v>11518.923828125</v>
      </c>
    </row>
    <row r="1001" spans="1:14">
      <c r="A1001" s="16">
        <v>1063</v>
      </c>
      <c r="B1001" s="16">
        <f t="shared" si="125"/>
        <v>6</v>
      </c>
      <c r="C1001" s="11" t="str">
        <f t="shared" si="126"/>
        <v>Corée du Sud</v>
      </c>
      <c r="D1001" s="2">
        <f t="shared" si="126"/>
        <v>0</v>
      </c>
      <c r="E1001" s="16">
        <f t="shared" si="127"/>
        <v>33</v>
      </c>
      <c r="F1001" s="16" t="str">
        <f t="shared" si="121"/>
        <v>Autres pays d’Amérique</v>
      </c>
      <c r="G1001" s="16">
        <f t="shared" si="122"/>
        <v>0</v>
      </c>
      <c r="H1001" s="16">
        <f t="shared" si="128"/>
        <v>0</v>
      </c>
      <c r="I1001" s="16" t="str">
        <f t="shared" si="124"/>
        <v>Corée du SudAutres pays d’Amérique</v>
      </c>
      <c r="J1001" s="109">
        <f t="shared" si="120"/>
        <v>15782</v>
      </c>
      <c r="K1001" s="109">
        <f>IF($H1001=2,$N1001,Notice!$C$67)</f>
        <v>500</v>
      </c>
      <c r="L1001" s="109">
        <f>IF($H1001=2,0,Notice!$C$66)</f>
        <v>1000</v>
      </c>
      <c r="M1001" s="110">
        <v>15782</v>
      </c>
      <c r="N1001" s="110">
        <v>1000</v>
      </c>
    </row>
    <row r="1002" spans="1:14">
      <c r="A1002" s="16">
        <v>1064</v>
      </c>
      <c r="B1002" s="16">
        <f t="shared" si="125"/>
        <v>7</v>
      </c>
      <c r="C1002" s="11" t="str">
        <f t="shared" si="126"/>
        <v>Espagne</v>
      </c>
      <c r="D1002" s="2">
        <f t="shared" si="126"/>
        <v>1</v>
      </c>
      <c r="E1002" s="16">
        <f t="shared" si="127"/>
        <v>33</v>
      </c>
      <c r="F1002" s="16" t="str">
        <f t="shared" si="121"/>
        <v>Autres pays d’Amérique</v>
      </c>
      <c r="G1002" s="16">
        <f t="shared" si="122"/>
        <v>0</v>
      </c>
      <c r="H1002" s="16">
        <f t="shared" si="128"/>
        <v>1</v>
      </c>
      <c r="I1002" s="16" t="str">
        <f t="shared" si="124"/>
        <v>EspagneAutres pays d’Amérique</v>
      </c>
      <c r="J1002" s="109">
        <f t="shared" si="120"/>
        <v>7753</v>
      </c>
      <c r="K1002" s="109">
        <f>IF($H1002=2,$N1002,Notice!$C$67)</f>
        <v>500</v>
      </c>
      <c r="L1002" s="109">
        <f>IF($H1002=2,0,Notice!$C$66)</f>
        <v>1000</v>
      </c>
      <c r="M1002" s="110">
        <v>7753</v>
      </c>
      <c r="N1002" s="110">
        <v>1000</v>
      </c>
    </row>
    <row r="1003" spans="1:14">
      <c r="A1003" s="16">
        <v>1065</v>
      </c>
      <c r="B1003" s="16">
        <f t="shared" si="125"/>
        <v>8</v>
      </c>
      <c r="C1003" s="11" t="str">
        <f t="shared" si="126"/>
        <v>États-Unis</v>
      </c>
      <c r="D1003" s="2">
        <f t="shared" si="126"/>
        <v>0</v>
      </c>
      <c r="E1003" s="16">
        <f t="shared" si="127"/>
        <v>33</v>
      </c>
      <c r="F1003" s="16" t="str">
        <f t="shared" si="121"/>
        <v>Autres pays d’Amérique</v>
      </c>
      <c r="G1003" s="16">
        <f t="shared" si="122"/>
        <v>0</v>
      </c>
      <c r="H1003" s="16">
        <f t="shared" si="128"/>
        <v>0</v>
      </c>
      <c r="I1003" s="16" t="str">
        <f t="shared" si="124"/>
        <v>États-UnisAutres pays d’Amérique</v>
      </c>
      <c r="J1003" s="109">
        <f t="shared" si="120"/>
        <v>2723</v>
      </c>
      <c r="K1003" s="109">
        <f>IF($H1003=2,$N1003,Notice!$C$67)</f>
        <v>500</v>
      </c>
      <c r="L1003" s="109">
        <f>IF($H1003=2,0,Notice!$C$66)</f>
        <v>1000</v>
      </c>
      <c r="M1003" s="110">
        <v>2723</v>
      </c>
      <c r="N1003" s="110">
        <v>5456.0146484375</v>
      </c>
    </row>
    <row r="1004" spans="1:14">
      <c r="A1004" s="16">
        <v>1066</v>
      </c>
      <c r="B1004" s="16">
        <f t="shared" si="125"/>
        <v>9</v>
      </c>
      <c r="C1004" s="11" t="str">
        <f t="shared" si="126"/>
        <v>Finlande</v>
      </c>
      <c r="D1004" s="2">
        <f t="shared" si="126"/>
        <v>1</v>
      </c>
      <c r="E1004" s="16">
        <f t="shared" si="127"/>
        <v>33</v>
      </c>
      <c r="F1004" s="16" t="str">
        <f t="shared" si="121"/>
        <v>Autres pays d’Amérique</v>
      </c>
      <c r="G1004" s="16">
        <f t="shared" si="122"/>
        <v>0</v>
      </c>
      <c r="H1004" s="16">
        <f t="shared" si="128"/>
        <v>1</v>
      </c>
      <c r="I1004" s="16" t="str">
        <f t="shared" si="124"/>
        <v>FinlandeAutres pays d’Amérique</v>
      </c>
      <c r="J1004" s="109">
        <f t="shared" si="120"/>
        <v>8893</v>
      </c>
      <c r="K1004" s="109">
        <f>IF($H1004=2,$N1004,Notice!$C$67)</f>
        <v>500</v>
      </c>
      <c r="L1004" s="109">
        <f>IF($H1004=2,0,Notice!$C$66)</f>
        <v>1000</v>
      </c>
      <c r="M1004" s="110">
        <v>8893</v>
      </c>
      <c r="N1004" s="110">
        <v>1000</v>
      </c>
    </row>
    <row r="1005" spans="1:14">
      <c r="A1005" s="16">
        <v>1067</v>
      </c>
      <c r="B1005" s="16">
        <f t="shared" si="125"/>
        <v>11</v>
      </c>
      <c r="C1005" s="11" t="str">
        <f t="shared" si="126"/>
        <v>France</v>
      </c>
      <c r="D1005" s="2">
        <f t="shared" si="126"/>
        <v>1</v>
      </c>
      <c r="E1005" s="16">
        <f t="shared" si="127"/>
        <v>33</v>
      </c>
      <c r="F1005" s="16" t="str">
        <f t="shared" si="121"/>
        <v>Autres pays d’Amérique</v>
      </c>
      <c r="G1005" s="16">
        <f t="shared" si="122"/>
        <v>0</v>
      </c>
      <c r="H1005" s="16">
        <f t="shared" si="128"/>
        <v>1</v>
      </c>
      <c r="I1005" s="16" t="str">
        <f t="shared" si="124"/>
        <v>FranceAutres pays d’Amérique</v>
      </c>
      <c r="J1005" s="109">
        <f t="shared" si="120"/>
        <v>8825</v>
      </c>
      <c r="K1005" s="109">
        <f>IF($H1005=2,$N1005,Notice!$C$67)</f>
        <v>500</v>
      </c>
      <c r="L1005" s="109">
        <f>IF($H1005=2,0,Notice!$C$66)</f>
        <v>1000</v>
      </c>
      <c r="M1005" s="110">
        <v>8825</v>
      </c>
      <c r="N1005" s="110">
        <v>1000</v>
      </c>
    </row>
    <row r="1006" spans="1:14">
      <c r="A1006" s="16">
        <v>1068</v>
      </c>
      <c r="B1006" s="16">
        <f t="shared" si="125"/>
        <v>12</v>
      </c>
      <c r="C1006" s="11" t="str">
        <f t="shared" si="126"/>
        <v>Hongrie</v>
      </c>
      <c r="D1006" s="2">
        <f t="shared" si="126"/>
        <v>1</v>
      </c>
      <c r="E1006" s="16">
        <f t="shared" si="127"/>
        <v>33</v>
      </c>
      <c r="F1006" s="16" t="str">
        <f t="shared" si="121"/>
        <v>Autres pays d’Amérique</v>
      </c>
      <c r="G1006" s="16">
        <f t="shared" si="122"/>
        <v>0</v>
      </c>
      <c r="H1006" s="16">
        <f t="shared" si="128"/>
        <v>1</v>
      </c>
      <c r="I1006" s="16" t="str">
        <f t="shared" si="124"/>
        <v>HongrieAutres pays d’Amérique</v>
      </c>
      <c r="J1006" s="109">
        <f t="shared" si="120"/>
        <v>11061</v>
      </c>
      <c r="K1006" s="109">
        <f>IF($H1006=2,$N1006,Notice!$C$67)</f>
        <v>500</v>
      </c>
      <c r="L1006" s="109">
        <f>IF($H1006=2,0,Notice!$C$66)</f>
        <v>1000</v>
      </c>
      <c r="M1006" s="110">
        <v>11061</v>
      </c>
      <c r="N1006" s="110">
        <v>1000</v>
      </c>
    </row>
    <row r="1007" spans="1:14">
      <c r="A1007" s="16">
        <v>1069</v>
      </c>
      <c r="B1007" s="16">
        <f t="shared" si="125"/>
        <v>13</v>
      </c>
      <c r="C1007" s="11" t="str">
        <f t="shared" si="126"/>
        <v>Inde</v>
      </c>
      <c r="D1007" s="2">
        <f t="shared" si="126"/>
        <v>0</v>
      </c>
      <c r="E1007" s="16">
        <f t="shared" si="127"/>
        <v>33</v>
      </c>
      <c r="F1007" s="16" t="str">
        <f t="shared" si="121"/>
        <v>Autres pays d’Amérique</v>
      </c>
      <c r="G1007" s="16">
        <f t="shared" si="122"/>
        <v>0</v>
      </c>
      <c r="H1007" s="16">
        <f t="shared" si="128"/>
        <v>0</v>
      </c>
      <c r="I1007" s="16" t="str">
        <f t="shared" si="124"/>
        <v>IndeAutres pays d’Amérique</v>
      </c>
      <c r="J1007" s="109">
        <f t="shared" si="120"/>
        <v>18427</v>
      </c>
      <c r="K1007" s="109">
        <f>IF($H1007=2,$N1007,Notice!$C$67)</f>
        <v>500</v>
      </c>
      <c r="L1007" s="109">
        <f>IF($H1007=2,0,Notice!$C$66)</f>
        <v>1000</v>
      </c>
      <c r="M1007" s="110">
        <v>18427</v>
      </c>
      <c r="N1007" s="110">
        <v>10975.2548828125</v>
      </c>
    </row>
    <row r="1008" spans="1:14">
      <c r="A1008" s="16">
        <v>1070</v>
      </c>
      <c r="B1008" s="16">
        <f t="shared" si="125"/>
        <v>14</v>
      </c>
      <c r="C1008" s="11" t="str">
        <f t="shared" si="126"/>
        <v>Indonésie</v>
      </c>
      <c r="D1008" s="2">
        <f t="shared" si="126"/>
        <v>0</v>
      </c>
      <c r="E1008" s="16">
        <f t="shared" si="127"/>
        <v>33</v>
      </c>
      <c r="F1008" s="16" t="str">
        <f t="shared" si="121"/>
        <v>Autres pays d’Amérique</v>
      </c>
      <c r="G1008" s="16">
        <f t="shared" si="122"/>
        <v>0</v>
      </c>
      <c r="H1008" s="16">
        <f t="shared" si="128"/>
        <v>0</v>
      </c>
      <c r="I1008" s="16" t="str">
        <f t="shared" si="124"/>
        <v>IndonésieAutres pays d’Amérique</v>
      </c>
      <c r="J1008" s="109">
        <f t="shared" si="120"/>
        <v>18429</v>
      </c>
      <c r="K1008" s="109">
        <f>IF($H1008=2,$N1008,Notice!$C$67)</f>
        <v>500</v>
      </c>
      <c r="L1008" s="109">
        <f>IF($H1008=2,0,Notice!$C$66)</f>
        <v>1000</v>
      </c>
      <c r="M1008" s="110">
        <v>18429</v>
      </c>
      <c r="N1008" s="110">
        <v>1000</v>
      </c>
    </row>
    <row r="1009" spans="1:14">
      <c r="A1009" s="16">
        <v>1071</v>
      </c>
      <c r="B1009" s="16">
        <f t="shared" si="125"/>
        <v>15</v>
      </c>
      <c r="C1009" s="11" t="str">
        <f t="shared" si="126"/>
        <v>Italie</v>
      </c>
      <c r="D1009" s="2">
        <f t="shared" si="126"/>
        <v>1</v>
      </c>
      <c r="E1009" s="16">
        <f t="shared" si="127"/>
        <v>33</v>
      </c>
      <c r="F1009" s="16" t="str">
        <f t="shared" si="121"/>
        <v>Autres pays d’Amérique</v>
      </c>
      <c r="G1009" s="16">
        <f t="shared" si="122"/>
        <v>0</v>
      </c>
      <c r="H1009" s="16">
        <f t="shared" si="128"/>
        <v>1</v>
      </c>
      <c r="I1009" s="16" t="str">
        <f t="shared" si="124"/>
        <v>ItalieAutres pays d’Amérique</v>
      </c>
      <c r="J1009" s="109">
        <f t="shared" si="120"/>
        <v>9119</v>
      </c>
      <c r="K1009" s="109">
        <f>IF($H1009=2,$N1009,Notice!$C$67)</f>
        <v>500</v>
      </c>
      <c r="L1009" s="109">
        <f>IF($H1009=2,0,Notice!$C$66)</f>
        <v>1000</v>
      </c>
      <c r="M1009" s="110">
        <v>9119</v>
      </c>
      <c r="N1009" s="110">
        <v>1000</v>
      </c>
    </row>
    <row r="1010" spans="1:14">
      <c r="A1010" s="16">
        <v>1072</v>
      </c>
      <c r="B1010" s="16">
        <f t="shared" si="125"/>
        <v>16</v>
      </c>
      <c r="C1010" s="11" t="str">
        <f t="shared" si="126"/>
        <v>Japon</v>
      </c>
      <c r="D1010" s="2">
        <f t="shared" si="126"/>
        <v>0</v>
      </c>
      <c r="E1010" s="16">
        <f t="shared" si="127"/>
        <v>33</v>
      </c>
      <c r="F1010" s="16" t="str">
        <f t="shared" si="121"/>
        <v>Autres pays d’Amérique</v>
      </c>
      <c r="G1010" s="16">
        <f t="shared" si="122"/>
        <v>0</v>
      </c>
      <c r="H1010" s="16">
        <f t="shared" si="128"/>
        <v>0</v>
      </c>
      <c r="I1010" s="16" t="str">
        <f t="shared" si="124"/>
        <v>JaponAutres pays d’Amérique</v>
      </c>
      <c r="J1010" s="109">
        <f t="shared" si="120"/>
        <v>15060</v>
      </c>
      <c r="K1010" s="109">
        <f>IF($H1010=2,$N1010,Notice!$C$67)</f>
        <v>500</v>
      </c>
      <c r="L1010" s="109">
        <f>IF($H1010=2,0,Notice!$C$66)</f>
        <v>1000</v>
      </c>
      <c r="M1010" s="110">
        <v>15060</v>
      </c>
      <c r="N1010" s="110">
        <v>1000</v>
      </c>
    </row>
    <row r="1011" spans="1:14">
      <c r="A1011" s="16">
        <v>1073</v>
      </c>
      <c r="B1011" s="16">
        <f t="shared" si="125"/>
        <v>17</v>
      </c>
      <c r="C1011" s="11" t="str">
        <f t="shared" si="126"/>
        <v>Maroc</v>
      </c>
      <c r="D1011" s="2">
        <f t="shared" si="126"/>
        <v>0</v>
      </c>
      <c r="E1011" s="16">
        <f t="shared" si="127"/>
        <v>33</v>
      </c>
      <c r="F1011" s="16" t="str">
        <f t="shared" si="121"/>
        <v>Autres pays d’Amérique</v>
      </c>
      <c r="G1011" s="16">
        <f t="shared" si="122"/>
        <v>0</v>
      </c>
      <c r="H1011" s="16">
        <f t="shared" si="128"/>
        <v>0</v>
      </c>
      <c r="I1011" s="16" t="str">
        <f t="shared" si="124"/>
        <v>MarocAutres pays d’Amérique</v>
      </c>
      <c r="J1011" s="109">
        <f t="shared" si="120"/>
        <v>7710</v>
      </c>
      <c r="K1011" s="109">
        <f>IF($H1011=2,$N1011,Notice!$C$67)</f>
        <v>500</v>
      </c>
      <c r="L1011" s="109">
        <f>IF($H1011=2,0,Notice!$C$66)</f>
        <v>1000</v>
      </c>
      <c r="M1011" s="110">
        <v>7710</v>
      </c>
      <c r="N1011" s="110">
        <v>1000</v>
      </c>
    </row>
    <row r="1012" spans="1:14">
      <c r="A1012" s="16">
        <v>1074</v>
      </c>
      <c r="B1012" s="16">
        <f t="shared" si="125"/>
        <v>18</v>
      </c>
      <c r="C1012" s="11" t="str">
        <f t="shared" si="126"/>
        <v>Mexique</v>
      </c>
      <c r="D1012" s="2">
        <f t="shared" si="126"/>
        <v>0</v>
      </c>
      <c r="E1012" s="16">
        <f t="shared" si="127"/>
        <v>33</v>
      </c>
      <c r="F1012" s="16" t="str">
        <f t="shared" si="121"/>
        <v>Autres pays d’Amérique</v>
      </c>
      <c r="G1012" s="16">
        <f t="shared" si="122"/>
        <v>0</v>
      </c>
      <c r="H1012" s="16">
        <f t="shared" si="128"/>
        <v>0</v>
      </c>
      <c r="I1012" s="16" t="str">
        <f t="shared" si="124"/>
        <v>MexiqueAutres pays d’Amérique</v>
      </c>
      <c r="J1012" s="109">
        <f t="shared" si="120"/>
        <v>2864</v>
      </c>
      <c r="K1012" s="109">
        <f>IF($H1012=2,$N1012,Notice!$C$67)</f>
        <v>500</v>
      </c>
      <c r="L1012" s="109">
        <f>IF($H1012=2,0,Notice!$C$66)</f>
        <v>1000</v>
      </c>
      <c r="M1012" s="110">
        <v>2864</v>
      </c>
      <c r="N1012" s="110">
        <v>3726.08154296875</v>
      </c>
    </row>
    <row r="1013" spans="1:14">
      <c r="A1013" s="16">
        <v>1075</v>
      </c>
      <c r="B1013" s="16">
        <f t="shared" si="125"/>
        <v>19</v>
      </c>
      <c r="C1013" s="11" t="str">
        <f t="shared" si="126"/>
        <v>Pologne</v>
      </c>
      <c r="D1013" s="2">
        <f t="shared" si="126"/>
        <v>1</v>
      </c>
      <c r="E1013" s="16">
        <f t="shared" si="127"/>
        <v>33</v>
      </c>
      <c r="F1013" s="16" t="str">
        <f t="shared" si="121"/>
        <v>Autres pays d’Amérique</v>
      </c>
      <c r="G1013" s="16">
        <f t="shared" si="122"/>
        <v>0</v>
      </c>
      <c r="H1013" s="16">
        <f t="shared" si="128"/>
        <v>1</v>
      </c>
      <c r="I1013" s="16" t="str">
        <f t="shared" si="124"/>
        <v>PologneAutres pays d’Amérique</v>
      </c>
      <c r="J1013" s="109">
        <f t="shared" si="120"/>
        <v>8737</v>
      </c>
      <c r="K1013" s="109">
        <f>IF($H1013=2,$N1013,Notice!$C$67)</f>
        <v>500</v>
      </c>
      <c r="L1013" s="109">
        <f>IF($H1013=2,0,Notice!$C$66)</f>
        <v>1000</v>
      </c>
      <c r="M1013" s="110">
        <v>8737</v>
      </c>
      <c r="N1013" s="110">
        <v>1000</v>
      </c>
    </row>
    <row r="1014" spans="1:14">
      <c r="A1014" s="16">
        <v>1076</v>
      </c>
      <c r="B1014" s="16">
        <f t="shared" si="125"/>
        <v>20</v>
      </c>
      <c r="C1014" s="11" t="str">
        <f t="shared" si="126"/>
        <v>Portugal</v>
      </c>
      <c r="D1014" s="2">
        <f t="shared" si="126"/>
        <v>1</v>
      </c>
      <c r="E1014" s="16">
        <f t="shared" si="127"/>
        <v>33</v>
      </c>
      <c r="F1014" s="16" t="str">
        <f t="shared" si="121"/>
        <v>Autres pays d’Amérique</v>
      </c>
      <c r="G1014" s="16">
        <f t="shared" si="122"/>
        <v>0</v>
      </c>
      <c r="H1014" s="16">
        <f t="shared" si="128"/>
        <v>1</v>
      </c>
      <c r="I1014" s="16" t="str">
        <f t="shared" si="124"/>
        <v>PortugalAutres pays d’Amérique</v>
      </c>
      <c r="J1014" s="109">
        <f t="shared" si="120"/>
        <v>6766</v>
      </c>
      <c r="K1014" s="109">
        <f>IF($H1014=2,$N1014,Notice!$C$67)</f>
        <v>500</v>
      </c>
      <c r="L1014" s="109">
        <f>IF($H1014=2,0,Notice!$C$66)</f>
        <v>1000</v>
      </c>
      <c r="M1014" s="110">
        <v>6766</v>
      </c>
      <c r="N1014" s="110">
        <v>1000</v>
      </c>
    </row>
    <row r="1015" spans="1:14">
      <c r="A1015" s="16">
        <v>1077</v>
      </c>
      <c r="B1015" s="16">
        <f t="shared" si="125"/>
        <v>21</v>
      </c>
      <c r="C1015" s="11" t="str">
        <f t="shared" si="126"/>
        <v>République tchèque</v>
      </c>
      <c r="D1015" s="2">
        <f t="shared" si="126"/>
        <v>1</v>
      </c>
      <c r="E1015" s="16">
        <f t="shared" si="127"/>
        <v>33</v>
      </c>
      <c r="F1015" s="16" t="str">
        <f t="shared" si="121"/>
        <v>Autres pays d’Amérique</v>
      </c>
      <c r="G1015" s="16">
        <f t="shared" si="122"/>
        <v>0</v>
      </c>
      <c r="H1015" s="16">
        <f t="shared" si="128"/>
        <v>1</v>
      </c>
      <c r="I1015" s="16" t="str">
        <f t="shared" si="124"/>
        <v>République tchèqueAutres pays d’Amérique</v>
      </c>
      <c r="J1015" s="109">
        <f t="shared" si="120"/>
        <v>7180</v>
      </c>
      <c r="K1015" s="109">
        <f>IF($H1015=2,$N1015,Notice!$C$67)</f>
        <v>500</v>
      </c>
      <c r="L1015" s="109">
        <f>IF($H1015=2,0,Notice!$C$66)</f>
        <v>1000</v>
      </c>
      <c r="M1015" s="110">
        <v>7180</v>
      </c>
      <c r="N1015" s="110">
        <v>1000</v>
      </c>
    </row>
    <row r="1016" spans="1:14">
      <c r="A1016" s="16">
        <v>1078</v>
      </c>
      <c r="B1016" s="16">
        <f t="shared" si="125"/>
        <v>22</v>
      </c>
      <c r="C1016" s="11" t="str">
        <f t="shared" si="126"/>
        <v>Royaume-Uni</v>
      </c>
      <c r="D1016" s="2">
        <f t="shared" si="126"/>
        <v>1</v>
      </c>
      <c r="E1016" s="16">
        <f t="shared" si="127"/>
        <v>33</v>
      </c>
      <c r="F1016" s="16" t="str">
        <f t="shared" si="121"/>
        <v>Autres pays d’Amérique</v>
      </c>
      <c r="G1016" s="16">
        <f t="shared" si="122"/>
        <v>0</v>
      </c>
      <c r="H1016" s="16">
        <f t="shared" si="128"/>
        <v>1</v>
      </c>
      <c r="I1016" s="16" t="str">
        <f t="shared" si="124"/>
        <v>Royaume-UniAutres pays d’Amérique</v>
      </c>
      <c r="J1016" s="109">
        <f t="shared" si="120"/>
        <v>6707</v>
      </c>
      <c r="K1016" s="109">
        <f>IF($H1016=2,$N1016,Notice!$C$67)</f>
        <v>500</v>
      </c>
      <c r="L1016" s="109">
        <f>IF($H1016=2,0,Notice!$C$66)</f>
        <v>1000</v>
      </c>
      <c r="M1016" s="110">
        <v>6707</v>
      </c>
      <c r="N1016" s="110">
        <v>1000</v>
      </c>
    </row>
    <row r="1017" spans="1:14">
      <c r="A1017" s="16">
        <v>1079</v>
      </c>
      <c r="B1017" s="16">
        <f t="shared" si="125"/>
        <v>23</v>
      </c>
      <c r="C1017" s="11" t="str">
        <f t="shared" si="126"/>
        <v>Slovaquie</v>
      </c>
      <c r="D1017" s="2">
        <f t="shared" si="126"/>
        <v>1</v>
      </c>
      <c r="E1017" s="16">
        <f t="shared" si="127"/>
        <v>33</v>
      </c>
      <c r="F1017" s="16" t="str">
        <f t="shared" si="121"/>
        <v>Autres pays d’Amérique</v>
      </c>
      <c r="G1017" s="16">
        <f t="shared" si="122"/>
        <v>0</v>
      </c>
      <c r="H1017" s="16">
        <f t="shared" si="128"/>
        <v>1</v>
      </c>
      <c r="I1017" s="16" t="str">
        <f t="shared" si="124"/>
        <v>SlovaquieAutres pays d’Amérique</v>
      </c>
      <c r="J1017" s="109">
        <f t="shared" si="120"/>
        <v>11061</v>
      </c>
      <c r="K1017" s="109">
        <f>IF($H1017=2,$N1017,Notice!$C$67)</f>
        <v>500</v>
      </c>
      <c r="L1017" s="109">
        <f>IF($H1017=2,0,Notice!$C$66)</f>
        <v>1000</v>
      </c>
      <c r="M1017" s="110">
        <v>11061</v>
      </c>
      <c r="N1017" s="110">
        <v>1000</v>
      </c>
    </row>
    <row r="1018" spans="1:14">
      <c r="A1018" s="16">
        <v>1080</v>
      </c>
      <c r="B1018" s="16">
        <f t="shared" si="125"/>
        <v>24</v>
      </c>
      <c r="C1018" s="11" t="str">
        <f t="shared" si="126"/>
        <v>Slovénie</v>
      </c>
      <c r="D1018" s="2">
        <f t="shared" si="126"/>
        <v>1</v>
      </c>
      <c r="E1018" s="16">
        <f t="shared" si="127"/>
        <v>33</v>
      </c>
      <c r="F1018" s="16" t="str">
        <f t="shared" si="121"/>
        <v>Autres pays d’Amérique</v>
      </c>
      <c r="G1018" s="16">
        <f t="shared" si="122"/>
        <v>0</v>
      </c>
      <c r="H1018" s="16">
        <f t="shared" si="128"/>
        <v>1</v>
      </c>
      <c r="I1018" s="16" t="str">
        <f t="shared" si="124"/>
        <v>SlovénieAutres pays d’Amérique</v>
      </c>
      <c r="J1018" s="109">
        <f t="shared" si="120"/>
        <v>11061</v>
      </c>
      <c r="K1018" s="109">
        <f>IF($H1018=2,$N1018,Notice!$C$67)</f>
        <v>500</v>
      </c>
      <c r="L1018" s="109">
        <f>IF($H1018=2,0,Notice!$C$66)</f>
        <v>1000</v>
      </c>
      <c r="M1018" s="110">
        <v>11061</v>
      </c>
      <c r="N1018" s="110">
        <v>1000</v>
      </c>
    </row>
    <row r="1019" spans="1:14">
      <c r="A1019" s="16">
        <v>1081</v>
      </c>
      <c r="B1019" s="16">
        <f t="shared" si="125"/>
        <v>25</v>
      </c>
      <c r="C1019" s="11" t="str">
        <f t="shared" si="126"/>
        <v>Turquie</v>
      </c>
      <c r="D1019" s="2">
        <f t="shared" si="126"/>
        <v>0</v>
      </c>
      <c r="E1019" s="16">
        <f t="shared" si="127"/>
        <v>33</v>
      </c>
      <c r="F1019" s="16" t="str">
        <f t="shared" si="121"/>
        <v>Autres pays d’Amérique</v>
      </c>
      <c r="G1019" s="16">
        <f t="shared" si="122"/>
        <v>0</v>
      </c>
      <c r="H1019" s="16">
        <f t="shared" si="128"/>
        <v>0</v>
      </c>
      <c r="I1019" s="16" t="str">
        <f t="shared" si="124"/>
        <v>TurquieAutres pays d’Amérique</v>
      </c>
      <c r="J1019" s="109">
        <f t="shared" si="120"/>
        <v>10975</v>
      </c>
      <c r="K1019" s="109">
        <f>IF($H1019=2,$N1019,Notice!$C$67)</f>
        <v>500</v>
      </c>
      <c r="L1019" s="109">
        <f>IF($H1019=2,0,Notice!$C$66)</f>
        <v>1000</v>
      </c>
      <c r="M1019" s="110">
        <v>10975</v>
      </c>
      <c r="N1019" s="110">
        <v>4960.78466796875</v>
      </c>
    </row>
    <row r="1020" spans="1:14">
      <c r="A1020" s="16">
        <v>1082</v>
      </c>
      <c r="B1020" s="16">
        <f t="shared" si="125"/>
        <v>26</v>
      </c>
      <c r="C1020" s="11" t="str">
        <f t="shared" si="126"/>
        <v>Vietnam</v>
      </c>
      <c r="D1020" s="2">
        <f t="shared" si="126"/>
        <v>0</v>
      </c>
      <c r="E1020" s="16">
        <f t="shared" si="127"/>
        <v>33</v>
      </c>
      <c r="F1020" s="16" t="str">
        <f t="shared" si="121"/>
        <v>Autres pays d’Amérique</v>
      </c>
      <c r="G1020" s="16">
        <f t="shared" si="122"/>
        <v>0</v>
      </c>
      <c r="H1020" s="16">
        <f t="shared" si="128"/>
        <v>0</v>
      </c>
      <c r="I1020" s="16" t="str">
        <f t="shared" si="124"/>
        <v>VietnamAutres pays d’Amérique</v>
      </c>
      <c r="J1020" s="109">
        <f t="shared" si="120"/>
        <v>17827</v>
      </c>
      <c r="K1020" s="109">
        <f>IF($H1020=2,$N1020,Notice!$C$67)</f>
        <v>500</v>
      </c>
      <c r="L1020" s="109">
        <f>IF($H1020=2,0,Notice!$C$66)</f>
        <v>1000</v>
      </c>
      <c r="M1020" s="110">
        <v>17827</v>
      </c>
      <c r="N1020" s="110">
        <v>14227.0498046875</v>
      </c>
    </row>
    <row r="1021" spans="1:14">
      <c r="A1021" s="16">
        <v>1083</v>
      </c>
      <c r="B1021" s="16">
        <f t="shared" si="125"/>
        <v>28</v>
      </c>
      <c r="C1021" s="11" t="str">
        <f t="shared" si="126"/>
        <v>Autres pays d’Europe</v>
      </c>
      <c r="D1021" s="2">
        <f t="shared" si="126"/>
        <v>1</v>
      </c>
      <c r="E1021" s="16">
        <f t="shared" si="127"/>
        <v>33</v>
      </c>
      <c r="F1021" s="16" t="str">
        <f t="shared" si="121"/>
        <v>Autres pays d’Amérique</v>
      </c>
      <c r="G1021" s="16">
        <f t="shared" si="122"/>
        <v>0</v>
      </c>
      <c r="H1021" s="16">
        <f t="shared" si="128"/>
        <v>1</v>
      </c>
      <c r="I1021" s="16" t="str">
        <f t="shared" si="124"/>
        <v>Autres pays d’EuropeAutres pays d’Amérique</v>
      </c>
      <c r="J1021" s="109">
        <f t="shared" si="120"/>
        <v>8737</v>
      </c>
      <c r="K1021" s="109">
        <f>IF($H1021=2,$N1021,Notice!$C$67)</f>
        <v>500</v>
      </c>
      <c r="L1021" s="109">
        <f>IF($H1021=2,0,Notice!$C$66)</f>
        <v>1000</v>
      </c>
      <c r="M1021" s="110">
        <v>8737</v>
      </c>
      <c r="N1021" s="110">
        <v>1000</v>
      </c>
    </row>
    <row r="1022" spans="1:14">
      <c r="A1022" s="16">
        <v>1084</v>
      </c>
      <c r="B1022" s="16">
        <f t="shared" si="125"/>
        <v>29</v>
      </c>
      <c r="C1022" s="11" t="str">
        <f t="shared" si="126"/>
        <v>Amérique du Nord</v>
      </c>
      <c r="D1022" s="2">
        <f t="shared" si="126"/>
        <v>0</v>
      </c>
      <c r="E1022" s="16">
        <f t="shared" si="127"/>
        <v>33</v>
      </c>
      <c r="F1022" s="16" t="str">
        <f t="shared" si="121"/>
        <v>Autres pays d’Amérique</v>
      </c>
      <c r="G1022" s="16">
        <f t="shared" si="122"/>
        <v>0</v>
      </c>
      <c r="H1022" s="16">
        <f t="shared" si="128"/>
        <v>0</v>
      </c>
      <c r="I1022" s="16" t="str">
        <f t="shared" si="124"/>
        <v>Amérique du NordAutres pays d’Amérique</v>
      </c>
      <c r="J1022" s="109">
        <f t="shared" si="120"/>
        <v>2723</v>
      </c>
      <c r="K1022" s="109">
        <f>IF($H1022=2,$N1022,Notice!$C$67)</f>
        <v>500</v>
      </c>
      <c r="L1022" s="109">
        <f>IF($H1022=2,0,Notice!$C$66)</f>
        <v>1000</v>
      </c>
      <c r="M1022" s="110">
        <v>2723</v>
      </c>
      <c r="N1022" s="110">
        <v>5456.0146484375</v>
      </c>
    </row>
    <row r="1023" spans="1:14">
      <c r="A1023" s="16">
        <v>1085</v>
      </c>
      <c r="B1023" s="16">
        <f t="shared" si="125"/>
        <v>30</v>
      </c>
      <c r="C1023" s="11" t="str">
        <f t="shared" si="126"/>
        <v>Amérique du Sud</v>
      </c>
      <c r="D1023" s="2">
        <f t="shared" si="126"/>
        <v>0</v>
      </c>
      <c r="E1023" s="16">
        <f t="shared" si="127"/>
        <v>33</v>
      </c>
      <c r="F1023" s="16" t="str">
        <f t="shared" si="121"/>
        <v>Autres pays d’Amérique</v>
      </c>
      <c r="G1023" s="16">
        <f t="shared" si="122"/>
        <v>0</v>
      </c>
      <c r="H1023" s="16">
        <f t="shared" si="128"/>
        <v>0</v>
      </c>
      <c r="I1023" s="16" t="str">
        <f t="shared" si="124"/>
        <v>Amérique du SudAutres pays d’Amérique</v>
      </c>
      <c r="J1023" s="109">
        <f t="shared" si="120"/>
        <v>8309</v>
      </c>
      <c r="K1023" s="109">
        <f>IF($H1023=2,$N1023,Notice!$C$67)</f>
        <v>500</v>
      </c>
      <c r="L1023" s="109">
        <f>IF($H1023=2,0,Notice!$C$66)</f>
        <v>1000</v>
      </c>
      <c r="M1023" s="110">
        <v>8309</v>
      </c>
      <c r="N1023" s="110">
        <v>1000</v>
      </c>
    </row>
    <row r="1024" spans="1:14">
      <c r="A1024" s="16">
        <v>1086</v>
      </c>
      <c r="B1024" s="16">
        <f t="shared" si="125"/>
        <v>31</v>
      </c>
      <c r="C1024" s="11" t="str">
        <f t="shared" si="126"/>
        <v>CC du Golfe</v>
      </c>
      <c r="D1024" s="2">
        <f t="shared" si="126"/>
        <v>0</v>
      </c>
      <c r="E1024" s="16">
        <f t="shared" si="127"/>
        <v>33</v>
      </c>
      <c r="F1024" s="16" t="str">
        <f t="shared" si="121"/>
        <v>Autres pays d’Amérique</v>
      </c>
      <c r="G1024" s="16">
        <f t="shared" si="122"/>
        <v>0</v>
      </c>
      <c r="H1024" s="16">
        <f t="shared" si="128"/>
        <v>0</v>
      </c>
      <c r="I1024" s="16" t="str">
        <f t="shared" si="124"/>
        <v>CC du GolfeAutres pays d’Amérique</v>
      </c>
      <c r="J1024" s="109">
        <f t="shared" si="120"/>
        <v>13758</v>
      </c>
      <c r="K1024" s="109">
        <f>IF($H1024=2,$N1024,Notice!$C$67)</f>
        <v>500</v>
      </c>
      <c r="L1024" s="109">
        <f>IF($H1024=2,0,Notice!$C$66)</f>
        <v>1000</v>
      </c>
      <c r="M1024" s="110">
        <v>13758</v>
      </c>
      <c r="N1024" s="110">
        <v>1000</v>
      </c>
    </row>
    <row r="1025" spans="1:14">
      <c r="A1025" s="16">
        <v>1087</v>
      </c>
      <c r="B1025" s="16">
        <f t="shared" si="125"/>
        <v>32</v>
      </c>
      <c r="C1025" s="11" t="str">
        <f t="shared" si="126"/>
        <v>Autre</v>
      </c>
      <c r="D1025" s="2">
        <f t="shared" si="126"/>
        <v>0</v>
      </c>
      <c r="E1025" s="16">
        <f t="shared" si="127"/>
        <v>33</v>
      </c>
      <c r="F1025" s="16" t="str">
        <f t="shared" si="121"/>
        <v>Autres pays d’Amérique</v>
      </c>
      <c r="G1025" s="16">
        <f t="shared" si="122"/>
        <v>0</v>
      </c>
      <c r="H1025" s="16">
        <f t="shared" si="128"/>
        <v>0</v>
      </c>
      <c r="I1025" s="16" t="str">
        <f t="shared" si="124"/>
        <v>AutreAutres pays d’Amérique</v>
      </c>
      <c r="J1025" s="109">
        <f t="shared" si="120"/>
        <v>24000</v>
      </c>
      <c r="K1025" s="109">
        <f>IF($H1025=2,$N1025,Notice!$C$67)</f>
        <v>500</v>
      </c>
      <c r="L1025" s="109">
        <f>IF($H1025=2,0,Notice!$C$66)</f>
        <v>1000</v>
      </c>
      <c r="M1025" s="110">
        <v>24000</v>
      </c>
      <c r="N1025" s="110">
        <v>1000</v>
      </c>
    </row>
    <row r="1026" spans="1:14">
      <c r="A1026" s="16">
        <v>1088</v>
      </c>
      <c r="B1026" s="16">
        <f t="shared" si="125"/>
        <v>33</v>
      </c>
      <c r="C1026" s="11" t="str">
        <f t="shared" si="126"/>
        <v>Autres pays d’Amérique</v>
      </c>
      <c r="D1026" s="2">
        <f t="shared" si="126"/>
        <v>0</v>
      </c>
      <c r="E1026" s="16">
        <f t="shared" si="127"/>
        <v>33</v>
      </c>
      <c r="F1026" s="16" t="str">
        <f t="shared" si="121"/>
        <v>Autres pays d’Amérique</v>
      </c>
      <c r="G1026" s="16">
        <f t="shared" si="122"/>
        <v>0</v>
      </c>
      <c r="H1026" s="16">
        <f t="shared" si="128"/>
        <v>0</v>
      </c>
      <c r="I1026" s="16" t="str">
        <f t="shared" si="124"/>
        <v>Autres pays d’AmériqueAutres pays d’Amérique</v>
      </c>
      <c r="J1026" s="109">
        <f t="shared" si="120"/>
        <v>0</v>
      </c>
      <c r="K1026" s="109">
        <f>IF($H1026=2,$N1026,Notice!$C$67)</f>
        <v>500</v>
      </c>
      <c r="L1026" s="109">
        <f>IF($H1026=2,0,Notice!$C$66)</f>
        <v>1000</v>
      </c>
      <c r="M1026" s="110">
        <v>0</v>
      </c>
      <c r="N1026" s="110">
        <v>0</v>
      </c>
    </row>
  </sheetData>
  <autoFilter ref="A2:N1026" xr:uid="{6F1A73F4-3BC4-44F7-82D3-4FF3A25F5700}"/>
  <mergeCells count="4">
    <mergeCell ref="B1:D1"/>
    <mergeCell ref="E1:G1"/>
    <mergeCell ref="J1:L1"/>
    <mergeCell ref="M1:N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532EA-E3D4-4F52-89E5-DD235CCA0081}">
  <dimension ref="A1:K86"/>
  <sheetViews>
    <sheetView showGridLines="0" zoomScale="85" zoomScaleNormal="85" workbookViewId="0">
      <pane ySplit="1" topLeftCell="A2" activePane="bottomLeft" state="frozen"/>
      <selection activeCell="I2" sqref="I2"/>
      <selection pane="bottomLeft" activeCell="I2" sqref="I2"/>
    </sheetView>
  </sheetViews>
  <sheetFormatPr baseColWidth="10" defaultColWidth="11.42578125" defaultRowHeight="15"/>
  <cols>
    <col min="1" max="1" width="25.42578125" bestFit="1" customWidth="1"/>
    <col min="2" max="2" width="17.42578125" bestFit="1" customWidth="1"/>
    <col min="4" max="4" width="17.42578125" bestFit="1" customWidth="1"/>
    <col min="6" max="6" width="17.7109375" bestFit="1" customWidth="1"/>
    <col min="7" max="7" width="72" bestFit="1" customWidth="1"/>
    <col min="8" max="8" width="7.42578125" customWidth="1"/>
    <col min="9" max="9" width="72" bestFit="1" customWidth="1"/>
    <col min="10" max="10" width="7.42578125" customWidth="1"/>
    <col min="11" max="11" width="72" bestFit="1" customWidth="1"/>
    <col min="12" max="13" width="43" customWidth="1"/>
  </cols>
  <sheetData>
    <row r="1" spans="1:11">
      <c r="A1" s="16" t="s">
        <v>173</v>
      </c>
      <c r="B1" s="16" t="s">
        <v>504</v>
      </c>
      <c r="C1" s="16" t="s">
        <v>505</v>
      </c>
      <c r="D1" s="16" t="s">
        <v>506</v>
      </c>
      <c r="F1" s="16"/>
      <c r="G1" s="16" t="s">
        <v>325</v>
      </c>
      <c r="I1" s="16" t="s">
        <v>326</v>
      </c>
      <c r="K1" s="16" t="s">
        <v>26</v>
      </c>
    </row>
    <row r="2" spans="1:11">
      <c r="A2" s="16" t="s">
        <v>174</v>
      </c>
      <c r="B2" s="16" t="s">
        <v>507</v>
      </c>
      <c r="C2" s="16" t="s">
        <v>508</v>
      </c>
      <c r="D2" s="16" t="s">
        <v>509</v>
      </c>
      <c r="F2" s="16"/>
      <c r="G2" s="16">
        <v>6</v>
      </c>
      <c r="I2" s="16">
        <v>4</v>
      </c>
      <c r="K2" s="16">
        <v>2</v>
      </c>
    </row>
    <row r="3" spans="1:11">
      <c r="A3" s="16" t="s">
        <v>510</v>
      </c>
      <c r="B3" s="16" t="s">
        <v>511</v>
      </c>
      <c r="C3" s="16" t="s">
        <v>512</v>
      </c>
      <c r="D3" s="16" t="s">
        <v>193</v>
      </c>
      <c r="F3" s="16">
        <v>1</v>
      </c>
      <c r="G3" s="16" t="str">
        <f>IF($F3&gt;MAX(FE_Autres!B:B),"",VLOOKUP($F3,FE_Autres!B:$G,Listes!G$2,FALSE))</f>
        <v>Métaux: Acier galvanisé, 100% recyclage</v>
      </c>
      <c r="I3" s="16" t="str">
        <f>IF($F3&gt;MAX(FE_Autres!D:D),"",VLOOKUP($F3,FE_Autres!D:$G,Listes!I$2,FALSE))</f>
        <v>Métaux: Acier galvanisé, 100% recyclage</v>
      </c>
      <c r="K3" s="16" t="str">
        <f>IF($F3&gt;MAX(FE_Autres!F:F),"",VLOOKUP($F3,FE_Autres!F:$G,Listes!K$2,FALSE))</f>
        <v>Métaux: Acier galvanisé, 100% recyclage</v>
      </c>
    </row>
    <row r="4" spans="1:11">
      <c r="F4" s="16">
        <v>2</v>
      </c>
      <c r="G4" s="16" t="str">
        <f>IF($F4&gt;MAX(FE_Autres!B:B),"",VLOOKUP($F4,FE_Autres!B:$G,Listes!G$2,FALSE))</f>
        <v>Métaux: Acier galvanisé, 0% recyclage</v>
      </c>
      <c r="I4" s="16" t="str">
        <f>IF($F4&gt;MAX(FE_Autres!D:D),"",VLOOKUP($F4,FE_Autres!D:$G,Listes!I$2,FALSE))</f>
        <v>Métaux: Acier galvanisé, 0% recyclage</v>
      </c>
      <c r="K4" s="16" t="str">
        <f>IF($F4&gt;MAX(FE_Autres!F:F),"",VLOOKUP($F4,FE_Autres!F:$G,Listes!K$2,FALSE))</f>
        <v>Métaux: Acier galvanisé, 0% recyclage</v>
      </c>
    </row>
    <row r="5" spans="1:11">
      <c r="F5" s="16">
        <v>3</v>
      </c>
      <c r="G5" s="16" t="str">
        <f>IF($F5&gt;MAX(FE_Autres!B:B),"",VLOOKUP($F5,FE_Autres!B:$G,Listes!G$2,FALSE))</f>
        <v>Métaux: Acier galvanisé, 50% recyclage</v>
      </c>
      <c r="I5" s="16" t="str">
        <f>IF($F5&gt;MAX(FE_Autres!D:D),"",VLOOKUP($F5,FE_Autres!D:$G,Listes!I$2,FALSE))</f>
        <v>Métaux: Acier galvanisé, 50% recyclage</v>
      </c>
      <c r="K5" s="16" t="str">
        <f>IF($F5&gt;MAX(FE_Autres!F:F),"",VLOOKUP($F5,FE_Autres!F:$G,Listes!K$2,FALSE))</f>
        <v>Métaux: Acier galvanisé, 50% recyclage</v>
      </c>
    </row>
    <row r="6" spans="1:11">
      <c r="F6" s="16">
        <v>4</v>
      </c>
      <c r="G6" s="16" t="str">
        <f>IF($F6&gt;MAX(FE_Autres!B:B),"",VLOOKUP($F6,FE_Autres!B:$G,Listes!G$2,FALSE))</f>
        <v>Métaux: Acier inoxydable, 100% recyclage</v>
      </c>
      <c r="I6" s="16" t="str">
        <f>IF($F6&gt;MAX(FE_Autres!D:D),"",VLOOKUP($F6,FE_Autres!D:$G,Listes!I$2,FALSE))</f>
        <v>Métaux: Acier inoxydable, 100% recyclage</v>
      </c>
      <c r="K6" s="16" t="str">
        <f>IF($F6&gt;MAX(FE_Autres!F:F),"",VLOOKUP($F6,FE_Autres!F:$G,Listes!K$2,FALSE))</f>
        <v>Métaux: Acier inoxydable, 100% recyclage</v>
      </c>
    </row>
    <row r="7" spans="1:11">
      <c r="F7" s="16">
        <v>5</v>
      </c>
      <c r="G7" s="16" t="str">
        <f>IF($F7&gt;MAX(FE_Autres!B:B),"",VLOOKUP($F7,FE_Autres!B:$G,Listes!G$2,FALSE))</f>
        <v>Métaux: Acier inoxydable, 0% recyclage</v>
      </c>
      <c r="I7" s="16" t="str">
        <f>IF($F7&gt;MAX(FE_Autres!D:D),"",VLOOKUP($F7,FE_Autres!D:$G,Listes!I$2,FALSE))</f>
        <v>Métaux: Acier inoxydable, 0% recyclage</v>
      </c>
      <c r="K7" s="16" t="str">
        <f>IF($F7&gt;MAX(FE_Autres!F:F),"",VLOOKUP($F7,FE_Autres!F:$G,Listes!K$2,FALSE))</f>
        <v>Métaux: Acier inoxydable, 0% recyclage</v>
      </c>
    </row>
    <row r="8" spans="1:11">
      <c r="F8" s="16">
        <v>6</v>
      </c>
      <c r="G8" s="16" t="str">
        <f>IF($F8&gt;MAX(FE_Autres!B:B),"",VLOOKUP($F8,FE_Autres!B:$G,Listes!G$2,FALSE))</f>
        <v>Métaux: Acier inoxydable, 50% recyclage</v>
      </c>
      <c r="I8" s="16" t="str">
        <f>IF($F8&gt;MAX(FE_Autres!D:D),"",VLOOKUP($F8,FE_Autres!D:$G,Listes!I$2,FALSE))</f>
        <v>Métaux: Acier inoxydable, 50% recyclage</v>
      </c>
      <c r="K8" s="16" t="str">
        <f>IF($F8&gt;MAX(FE_Autres!F:F),"",VLOOKUP($F8,FE_Autres!F:$G,Listes!K$2,FALSE))</f>
        <v>Métaux: Acier inoxydable, 50% recyclage</v>
      </c>
    </row>
    <row r="9" spans="1:11">
      <c r="F9" s="16">
        <v>7</v>
      </c>
      <c r="G9" s="16" t="str">
        <f>IF($F9&gt;MAX(FE_Autres!B:B),"",VLOOKUP($F9,FE_Autres!B:$G,Listes!G$2,FALSE))</f>
        <v>Métaux: Aluminium tôle, 78% recyclé (UE)</v>
      </c>
      <c r="I9" s="16" t="str">
        <f>IF($F9&gt;MAX(FE_Autres!D:D),"",VLOOKUP($F9,FE_Autres!D:$G,Listes!I$2,FALSE))</f>
        <v>Métaux: Aluminium tôle, 78% recyclé (UE)</v>
      </c>
      <c r="K9" s="16" t="str">
        <f>IF($F9&gt;MAX(FE_Autres!F:F),"",VLOOKUP($F9,FE_Autres!F:$G,Listes!K$2,FALSE))</f>
        <v>Métaux: Aluminium tôle, 78% recyclé (UE)</v>
      </c>
    </row>
    <row r="10" spans="1:11">
      <c r="F10" s="16">
        <v>8</v>
      </c>
      <c r="G10" s="16" t="str">
        <f>IF($F10&gt;MAX(FE_Autres!B:B),"",VLOOKUP($F10,FE_Autres!B:$G,Listes!G$2,FALSE))</f>
        <v>Métaux: Aluminium profil extrudé, 78% recyclé (UE)</v>
      </c>
      <c r="I10" s="16" t="str">
        <f>IF($F10&gt;MAX(FE_Autres!D:D),"",VLOOKUP($F10,FE_Autres!D:$G,Listes!I$2,FALSE))</f>
        <v>Métaux: Aluminium profil extrudé, 78% recyclé (UE)</v>
      </c>
      <c r="K10" s="16" t="str">
        <f>IF($F10&gt;MAX(FE_Autres!F:F),"",VLOOKUP($F10,FE_Autres!F:$G,Listes!K$2,FALSE))</f>
        <v>Métaux: Aluminium profil extrudé, 78% recyclé (UE)</v>
      </c>
    </row>
    <row r="11" spans="1:11">
      <c r="F11" s="16">
        <v>9</v>
      </c>
      <c r="G11" s="16" t="str">
        <f>IF($F11&gt;MAX(FE_Autres!B:B),"",VLOOKUP($F11,FE_Autres!B:$G,Listes!G$2,FALSE))</f>
        <v xml:space="preserve">Métaux: Zamak - alliage de zinc (ZnAlMgCu) </v>
      </c>
      <c r="I11" s="16" t="str">
        <f>IF($F11&gt;MAX(FE_Autres!D:D),"",VLOOKUP($F11,FE_Autres!D:$G,Listes!I$2,FALSE))</f>
        <v xml:space="preserve">Métaux: Zamak - alliage de zinc (ZnAlMgCu) </v>
      </c>
      <c r="K11" s="16" t="str">
        <f>IF($F11&gt;MAX(FE_Autres!F:F),"",VLOOKUP($F11,FE_Autres!F:$G,Listes!K$2,FALSE))</f>
        <v xml:space="preserve">Métaux: Zamak - alliage de zinc (ZnAlMgCu) </v>
      </c>
    </row>
    <row r="12" spans="1:11">
      <c r="F12" s="16">
        <v>10</v>
      </c>
      <c r="G12" s="16" t="str">
        <f>IF($F12&gt;MAX(FE_Autres!B:B),"",VLOOKUP($F12,FE_Autres!B:$G,Listes!G$2,FALSE))</f>
        <v>Métaux: Cuivre</v>
      </c>
      <c r="I12" s="16" t="str">
        <f>IF($F12&gt;MAX(FE_Autres!D:D),"",VLOOKUP($F12,FE_Autres!D:$G,Listes!I$2,FALSE))</f>
        <v>Métaux: Cuivre</v>
      </c>
      <c r="K12" s="16" t="str">
        <f>IF($F12&gt;MAX(FE_Autres!F:F),"",VLOOKUP($F12,FE_Autres!F:$G,Listes!K$2,FALSE))</f>
        <v>Métaux: Cuivre</v>
      </c>
    </row>
    <row r="13" spans="1:11">
      <c r="F13" s="16">
        <v>11</v>
      </c>
      <c r="G13" s="16" t="str">
        <f>IF($F13&gt;MAX(FE_Autres!B:B),"",VLOOKUP($F13,FE_Autres!B:$G,Listes!G$2,FALSE))</f>
        <v xml:space="preserve">Métaux: Laiton (CuZn20) </v>
      </c>
      <c r="I13" s="16" t="str">
        <f>IF($F13&gt;MAX(FE_Autres!D:D),"",VLOOKUP($F13,FE_Autres!D:$G,Listes!I$2,FALSE))</f>
        <v xml:space="preserve">Métaux: Laiton (CuZn20) </v>
      </c>
      <c r="K13" s="16" t="str">
        <f>IF($F13&gt;MAX(FE_Autres!F:F),"",VLOOKUP($F13,FE_Autres!F:$G,Listes!K$2,FALSE))</f>
        <v xml:space="preserve">Métaux: Laiton (CuZn20) </v>
      </c>
    </row>
    <row r="14" spans="1:11">
      <c r="F14" s="16">
        <v>12</v>
      </c>
      <c r="G14" s="16" t="str">
        <f>IF($F14&gt;MAX(FE_Autres!B:B),"",VLOOKUP($F14,FE_Autres!B:$G,Listes!G$2,FALSE))</f>
        <v>Plastiques: Polypropylene (PP)</v>
      </c>
      <c r="I14" s="16" t="str">
        <f>IF($F14&gt;MAX(FE_Autres!D:D),"",VLOOKUP($F14,FE_Autres!D:$G,Listes!I$2,FALSE))</f>
        <v>Plastiques: Polypropylene (PP)</v>
      </c>
      <c r="K14" s="16" t="str">
        <f>IF($F14&gt;MAX(FE_Autres!F:F),"",VLOOKUP($F14,FE_Autres!F:$G,Listes!K$2,FALSE))</f>
        <v>Plastiques: Polypropylene (PP)</v>
      </c>
    </row>
    <row r="15" spans="1:11">
      <c r="F15" s="16">
        <v>13</v>
      </c>
      <c r="G15" s="16" t="str">
        <f>IF($F15&gt;MAX(FE_Autres!B:B),"",VLOOKUP($F15,FE_Autres!B:$G,Listes!G$2,FALSE))</f>
        <v>Plastiques: Polytéréphtalate de butylène (PBT)</v>
      </c>
      <c r="I15" s="16" t="str">
        <f>IF($F15&gt;MAX(FE_Autres!D:D),"",VLOOKUP($F15,FE_Autres!D:$G,Listes!I$2,FALSE))</f>
        <v>Plastiques: Polytéréphtalate de butylène (PBT)</v>
      </c>
      <c r="K15" s="16" t="str">
        <f>IF($F15&gt;MAX(FE_Autres!F:F),"",VLOOKUP($F15,FE_Autres!F:$G,Listes!K$2,FALSE))</f>
        <v>Plastiques: Polytéréphtalate de butylène (PBT)</v>
      </c>
    </row>
    <row r="16" spans="1:11">
      <c r="F16" s="16">
        <v>14</v>
      </c>
      <c r="G16" s="16" t="str">
        <f>IF($F16&gt;MAX(FE_Autres!B:B),"",VLOOKUP($F16,FE_Autres!B:$G,Listes!G$2,FALSE))</f>
        <v>Plastiques: Polyuréthane (PU) mousse rigide</v>
      </c>
      <c r="I16" s="16" t="str">
        <f>IF($F16&gt;MAX(FE_Autres!D:D),"",VLOOKUP($F16,FE_Autres!D:$G,Listes!I$2,FALSE))</f>
        <v>Plastiques: Polyuréthane (PU) mousse rigide</v>
      </c>
      <c r="K16" s="16" t="str">
        <f>IF($F16&gt;MAX(FE_Autres!F:F),"",VLOOKUP($F16,FE_Autres!F:$G,Listes!K$2,FALSE))</f>
        <v>Plastiques: Polyuréthane (PU) mousse rigide</v>
      </c>
    </row>
    <row r="17" spans="6:11">
      <c r="F17" s="16">
        <v>15</v>
      </c>
      <c r="G17" s="16" t="str">
        <f>IF($F17&gt;MAX(FE_Autres!B:B),"",VLOOKUP($F17,FE_Autres!B:$G,Listes!G$2,FALSE))</f>
        <v>Plastiques: Acrylonitrile butadiène styrène (ABS)</v>
      </c>
      <c r="I17" s="16" t="str">
        <f>IF($F17&gt;MAX(FE_Autres!D:D),"",VLOOKUP($F17,FE_Autres!D:$G,Listes!I$2,FALSE))</f>
        <v>Plastiques: Acrylonitrile butadiène styrène (ABS)</v>
      </c>
      <c r="K17" s="16" t="str">
        <f>IF($F17&gt;MAX(FE_Autres!F:F),"",VLOOKUP($F17,FE_Autres!F:$G,Listes!K$2,FALSE))</f>
        <v>Plastiques: Acrylonitrile butadiène styrène (ABS)</v>
      </c>
    </row>
    <row r="18" spans="6:11">
      <c r="F18" s="16">
        <v>16</v>
      </c>
      <c r="G18" s="16" t="str">
        <f>IF($F18&gt;MAX(FE_Autres!B:B),"",VLOOKUP($F18,FE_Autres!B:$G,Listes!G$2,FALSE))</f>
        <v>Plastiques: Polycarbonate (PC)</v>
      </c>
      <c r="I18" s="16" t="str">
        <f>IF($F18&gt;MAX(FE_Autres!D:D),"",VLOOKUP($F18,FE_Autres!D:$G,Listes!I$2,FALSE))</f>
        <v>Plastiques: Polycarbonate (PC)</v>
      </c>
      <c r="K18" s="16" t="str">
        <f>IF($F18&gt;MAX(FE_Autres!F:F),"",VLOOKUP($F18,FE_Autres!F:$G,Listes!K$2,FALSE))</f>
        <v>Plastiques: Polycarbonate (PC)</v>
      </c>
    </row>
    <row r="19" spans="6:11">
      <c r="F19" s="16">
        <v>17</v>
      </c>
      <c r="G19" s="16" t="str">
        <f>IF($F19&gt;MAX(FE_Autres!B:B),"",VLOOKUP($F19,FE_Autres!B:$G,Listes!G$2,FALSE))</f>
        <v>Plastiques: Polyméthacrylate de méthyle (PMMA) (Plexiglas®)</v>
      </c>
      <c r="I19" s="16" t="str">
        <f>IF($F19&gt;MAX(FE_Autres!D:D),"",VLOOKUP($F19,FE_Autres!D:$G,Listes!I$2,FALSE))</f>
        <v>Plastiques: Polyméthacrylate de méthyle (PMMA) (Plexiglas®)</v>
      </c>
      <c r="K19" s="16" t="str">
        <f>IF($F19&gt;MAX(FE_Autres!F:F),"",VLOOKUP($F19,FE_Autres!F:$G,Listes!K$2,FALSE))</f>
        <v>Plastiques: Polyméthacrylate de méthyle (PMMA) (Plexiglas®)</v>
      </c>
    </row>
    <row r="20" spans="6:11">
      <c r="F20" s="16">
        <v>18</v>
      </c>
      <c r="G20" s="16" t="str">
        <f>IF($F20&gt;MAX(FE_Autres!B:B),"",VLOOKUP($F20,FE_Autres!B:$G,Listes!G$2,FALSE))</f>
        <v>Plastiques: Nylon-Polyamide (PA 6)</v>
      </c>
      <c r="I20" s="16" t="str">
        <f>IF($F20&gt;MAX(FE_Autres!D:D),"",VLOOKUP($F20,FE_Autres!D:$G,Listes!I$2,FALSE))</f>
        <v>Plastiques: Nylon-Polyamide (PA 6)</v>
      </c>
      <c r="K20" s="16" t="str">
        <f>IF($F20&gt;MAX(FE_Autres!F:F),"",VLOOKUP($F20,FE_Autres!F:$G,Listes!K$2,FALSE))</f>
        <v>Plastiques: Nylon-Polyamide (PA 6)</v>
      </c>
    </row>
    <row r="21" spans="6:11">
      <c r="F21" s="16">
        <v>19</v>
      </c>
      <c r="G21" s="16" t="str">
        <f>IF($F21&gt;MAX(FE_Autres!B:B),"",VLOOKUP($F21,FE_Autres!B:$G,Listes!G$2,FALSE))</f>
        <v>Plastiques: Nylon-Polyamide 66 (PA-66)</v>
      </c>
      <c r="I21" s="16" t="str">
        <f>IF($F21&gt;MAX(FE_Autres!D:D),"",VLOOKUP($F21,FE_Autres!D:$G,Listes!I$2,FALSE))</f>
        <v>Plastiques: Nylon-Polyamide 66 (PA-66)</v>
      </c>
      <c r="K21" s="16" t="str">
        <f>IF($F21&gt;MAX(FE_Autres!F:F),"",VLOOKUP($F21,FE_Autres!F:$G,Listes!K$2,FALSE))</f>
        <v>Plastiques: Nylon-Polyamide 66 (PA-66)</v>
      </c>
    </row>
    <row r="22" spans="6:11">
      <c r="F22" s="16">
        <v>20</v>
      </c>
      <c r="G22" s="16" t="str">
        <f>IF($F22&gt;MAX(FE_Autres!B:B),"",VLOOKUP($F22,FE_Autres!B:$G,Listes!G$2,FALSE))</f>
        <v>Plastiques: Polytétrafluoroéthylène (PTFE)</v>
      </c>
      <c r="I22" s="16" t="str">
        <f>IF($F22&gt;MAX(FE_Autres!D:D),"",VLOOKUP($F22,FE_Autres!D:$G,Listes!I$2,FALSE))</f>
        <v>Plastiques: Polytétrafluoroéthylène (PTFE)</v>
      </c>
      <c r="K22" s="16" t="str">
        <f>IF($F22&gt;MAX(FE_Autres!F:F),"",VLOOKUP($F22,FE_Autres!F:$G,Listes!K$2,FALSE))</f>
        <v>Plastiques: Polytétrafluoroéthylène (PTFE)</v>
      </c>
    </row>
    <row r="23" spans="6:11">
      <c r="F23" s="16">
        <v>21</v>
      </c>
      <c r="G23" s="16" t="str">
        <f>IF($F23&gt;MAX(FE_Autres!B:B),"",VLOOKUP($F23,FE_Autres!B:$G,Listes!G$2,FALSE))</f>
        <v>Plastiques: Polyéthylène téréphthalate, granulés (PET, amorphe)</v>
      </c>
      <c r="I23" s="16" t="str">
        <f>IF($F23&gt;MAX(FE_Autres!D:D),"",VLOOKUP($F23,FE_Autres!D:$G,Listes!I$2,FALSE))</f>
        <v>Plastiques: Polyéthylène téréphthalate, granulés (PET, amorphe)</v>
      </c>
      <c r="K23" s="16" t="str">
        <f>IF($F23&gt;MAX(FE_Autres!F:F),"",VLOOKUP($F23,FE_Autres!F:$G,Listes!K$2,FALSE))</f>
        <v>Plastiques: Polyéthylène téréphthalate, granulés (PET, amorphe)</v>
      </c>
    </row>
    <row r="24" spans="6:11">
      <c r="F24" s="16">
        <v>22</v>
      </c>
      <c r="G24" s="16" t="str">
        <f>IF($F24&gt;MAX(FE_Autres!B:B),"",VLOOKUP($F24,FE_Autres!B:$G,Listes!G$2,FALSE))</f>
        <v>Plastiques: Polyéthylène film basse densité (PEbd)</v>
      </c>
      <c r="I24" s="16" t="str">
        <f>IF($F24&gt;MAX(FE_Autres!D:D),"",VLOOKUP($F24,FE_Autres!D:$G,Listes!I$2,FALSE))</f>
        <v>Plastiques: Polyéthylène film basse densité (PEbd)</v>
      </c>
      <c r="K24" s="16" t="str">
        <f>IF($F24&gt;MAX(FE_Autres!F:F),"",VLOOKUP($F24,FE_Autres!F:$G,Listes!K$2,FALSE))</f>
        <v>Plastiques: Polyéthylène film basse densité (PEbd)</v>
      </c>
    </row>
    <row r="25" spans="6:11">
      <c r="F25" s="16">
        <v>23</v>
      </c>
      <c r="G25" s="16" t="str">
        <f>IF($F25&gt;MAX(FE_Autres!B:B),"",VLOOKUP($F25,FE_Autres!B:$G,Listes!G$2,FALSE))</f>
        <v>Plastiques: Polyethylène haute densité (PEhd)</v>
      </c>
      <c r="I25" s="16" t="str">
        <f>IF($F25&gt;MAX(FE_Autres!D:D),"",VLOOKUP($F25,FE_Autres!D:$G,Listes!I$2,FALSE))</f>
        <v>Plastiques: Polyethylène haute densité (PEhd)</v>
      </c>
      <c r="K25" s="16" t="str">
        <f>IF($F25&gt;MAX(FE_Autres!F:F),"",VLOOKUP($F25,FE_Autres!F:$G,Listes!K$2,FALSE))</f>
        <v>Plastiques: Polyethylène haute densité (PEhd)</v>
      </c>
    </row>
    <row r="26" spans="6:11">
      <c r="F26" s="16">
        <v>24</v>
      </c>
      <c r="G26" s="16" t="str">
        <f>IF($F26&gt;MAX(FE_Autres!B:B),"",VLOOKUP($F26,FE_Autres!B:$G,Listes!G$2,FALSE))</f>
        <v>Plastiques: Polyoxyméthylène (POM)</v>
      </c>
      <c r="I26" s="16" t="str">
        <f>IF($F26&gt;MAX(FE_Autres!D:D),"",VLOOKUP($F26,FE_Autres!D:$G,Listes!I$2,FALSE))</f>
        <v>Plastiques: Polyoxyméthylène (POM)</v>
      </c>
      <c r="K26" s="16" t="str">
        <f>IF($F26&gt;MAX(FE_Autres!F:F),"",VLOOKUP($F26,FE_Autres!F:$G,Listes!K$2,FALSE))</f>
        <v>Plastiques: Polyoxyméthylène (POM)</v>
      </c>
    </row>
    <row r="27" spans="6:11">
      <c r="F27" s="16">
        <v>25</v>
      </c>
      <c r="G27" s="16" t="str">
        <f>IF($F27&gt;MAX(FE_Autres!B:B),"",VLOOKUP($F27,FE_Autres!B:$G,Listes!G$2,FALSE))</f>
        <v>Plastiques: Autres plastiques (PP)</v>
      </c>
      <c r="I27" s="16" t="str">
        <f>IF($F27&gt;MAX(FE_Autres!D:D),"",VLOOKUP($F27,FE_Autres!D:$G,Listes!I$2,FALSE))</f>
        <v>Plastiques: Autres plastiques (PP)</v>
      </c>
      <c r="K27" s="16" t="str">
        <f>IF($F27&gt;MAX(FE_Autres!F:F),"",VLOOKUP($F27,FE_Autres!F:$G,Listes!K$2,FALSE))</f>
        <v>Plastiques: Autres plastiques (PP)</v>
      </c>
    </row>
    <row r="28" spans="6:11">
      <c r="F28" s="16">
        <v>26</v>
      </c>
      <c r="G28" s="16" t="str">
        <f>IF($F28&gt;MAX(FE_Autres!B:B),"",VLOOKUP($F28,FE_Autres!B:$G,Listes!G$2,FALSE))</f>
        <v xml:space="preserve">Plastiques: Ethylène-propylène-diène monomère (EPDM) </v>
      </c>
      <c r="I28" s="16" t="str">
        <f>IF($F28&gt;MAX(FE_Autres!D:D),"",VLOOKUP($F28,FE_Autres!D:$G,Listes!I$2,FALSE))</f>
        <v xml:space="preserve">Plastiques: Ethylène-propylène-diène monomère (EPDM) </v>
      </c>
      <c r="K28" s="16" t="str">
        <f>IF($F28&gt;MAX(FE_Autres!F:F),"",VLOOKUP($F28,FE_Autres!F:$G,Listes!K$2,FALSE))</f>
        <v xml:space="preserve">Plastiques: Ethylène-propylène-diène monomère (EPDM) </v>
      </c>
    </row>
    <row r="29" spans="6:11">
      <c r="F29" s="16">
        <v>27</v>
      </c>
      <c r="G29" s="16" t="str">
        <f>IF($F29&gt;MAX(FE_Autres!B:B),"",VLOOKUP($F29,FE_Autres!B:$G,Listes!G$2,FALSE))</f>
        <v>Plastiques: Polystyrène (PS)</v>
      </c>
      <c r="I29" s="16" t="str">
        <f>IF($F29&gt;MAX(FE_Autres!D:D),"",VLOOKUP($F29,FE_Autres!D:$G,Listes!I$2,FALSE))</f>
        <v>Plastiques: Polystyrène (PS)</v>
      </c>
      <c r="K29" s="16" t="str">
        <f>IF($F29&gt;MAX(FE_Autres!F:F),"",VLOOKUP($F29,FE_Autres!F:$G,Listes!K$2,FALSE))</f>
        <v>Plastiques: Polystyrène (PS)</v>
      </c>
    </row>
    <row r="30" spans="6:11">
      <c r="F30" s="16">
        <v>28</v>
      </c>
      <c r="G30" s="16" t="str">
        <f>IF($F30&gt;MAX(FE_Autres!B:B),"",VLOOKUP($F30,FE_Autres!B:$G,Listes!G$2,FALSE))</f>
        <v>Plastiques: Polystyrene expensé (EPS)</v>
      </c>
      <c r="I30" s="16" t="str">
        <f>IF($F30&gt;MAX(FE_Autres!D:D),"",VLOOKUP($F30,FE_Autres!D:$G,Listes!I$2,FALSE))</f>
        <v>Plastiques: Polystyrene expensé (EPS)</v>
      </c>
      <c r="K30" s="16" t="str">
        <f>IF($F30&gt;MAX(FE_Autres!F:F),"",VLOOKUP($F30,FE_Autres!F:$G,Listes!K$2,FALSE))</f>
        <v>Plastiques: Polystyrene expensé (EPS)</v>
      </c>
    </row>
    <row r="31" spans="6:11">
      <c r="F31" s="16">
        <v>29</v>
      </c>
      <c r="G31" s="16" t="str">
        <f>IF($F31&gt;MAX(FE_Autres!B:B),"",VLOOKUP($F31,FE_Autres!B:$G,Listes!G$2,FALSE))</f>
        <v>Plastiques: Polychlorure de vinyle (S-PVC)</v>
      </c>
      <c r="I31" s="16" t="str">
        <f>IF($F31&gt;MAX(FE_Autres!D:D),"",VLOOKUP($F31,FE_Autres!D:$G,Listes!I$2,FALSE))</f>
        <v>Plastiques: Polychlorure de vinyle (S-PVC)</v>
      </c>
      <c r="K31" s="16" t="str">
        <f>IF($F31&gt;MAX(FE_Autres!F:F),"",VLOOKUP($F31,FE_Autres!F:$G,Listes!K$2,FALSE))</f>
        <v>Plastiques: Polychlorure de vinyle (S-PVC)</v>
      </c>
    </row>
    <row r="32" spans="6:11">
      <c r="F32" s="16">
        <v>30</v>
      </c>
      <c r="G32" s="16" t="str">
        <f>IF($F32&gt;MAX(FE_Autres!B:B),"",VLOOKUP($F32,FE_Autres!B:$G,Listes!G$2,FALSE))</f>
        <v>Plastiques: Polychlorure de vinyle (B-PVC)</v>
      </c>
      <c r="I32" s="16" t="str">
        <f>IF($F32&gt;MAX(FE_Autres!D:D),"",VLOOKUP($F32,FE_Autres!D:$G,Listes!I$2,FALSE))</f>
        <v>Plastiques: Polychlorure de vinyle (B-PVC)</v>
      </c>
      <c r="K32" s="16" t="str">
        <f>IF($F32&gt;MAX(FE_Autres!F:F),"",VLOOKUP($F32,FE_Autres!F:$G,Listes!K$2,FALSE))</f>
        <v>Plastiques: Polychlorure de vinyle (B-PVC)</v>
      </c>
    </row>
    <row r="33" spans="6:11">
      <c r="F33" s="16">
        <v>31</v>
      </c>
      <c r="G33" s="16" t="str">
        <f>IF($F33&gt;MAX(FE_Autres!B:B),"",VLOOKUP($F33,FE_Autres!B:$G,Listes!G$2,FALSE))</f>
        <v>Autres: Bois panneaux aggloméré</v>
      </c>
      <c r="I33" s="16" t="str">
        <f>IF($F33&gt;MAX(FE_Autres!D:D),"",VLOOKUP($F33,FE_Autres!D:$G,Listes!I$2,FALSE))</f>
        <v>Autres: Bois panneaux aggloméré</v>
      </c>
      <c r="K33" s="16" t="str">
        <f>IF($F33&gt;MAX(FE_Autres!F:F),"",VLOOKUP($F33,FE_Autres!F:$G,Listes!K$2,FALSE))</f>
        <v>Autres: Bois panneaux aggloméré</v>
      </c>
    </row>
    <row r="34" spans="6:11">
      <c r="F34" s="16">
        <v>32</v>
      </c>
      <c r="G34" s="16" t="str">
        <f>IF($F34&gt;MAX(FE_Autres!B:B),"",VLOOKUP($F34,FE_Autres!B:$G,Listes!G$2,FALSE))</f>
        <v>Autres: Bois brut</v>
      </c>
      <c r="I34" s="16" t="str">
        <f>IF($F34&gt;MAX(FE_Autres!D:D),"",VLOOKUP($F34,FE_Autres!D:$G,Listes!I$2,FALSE))</f>
        <v>Autres: Bois brut</v>
      </c>
      <c r="K34" s="16" t="str">
        <f>IF($F34&gt;MAX(FE_Autres!F:F),"",VLOOKUP($F34,FE_Autres!F:$G,Listes!K$2,FALSE))</f>
        <v>Autres: Bois brut</v>
      </c>
    </row>
    <row r="35" spans="6:11">
      <c r="F35" s="16">
        <v>33</v>
      </c>
      <c r="G35" s="16" t="str">
        <f>IF($F35&gt;MAX(FE_Autres!B:B),"",VLOOKUP($F35,FE_Autres!B:$G,Listes!G$2,FALSE))</f>
        <v>Autres: Fibre de verre - Polyamide</v>
      </c>
      <c r="I35" s="16" t="str">
        <f>IF($F35&gt;MAX(FE_Autres!D:D),"",VLOOKUP($F35,FE_Autres!D:$G,Listes!I$2,FALSE))</f>
        <v>Autres: Fibre de verre - Polyamide</v>
      </c>
      <c r="K35" s="16" t="str">
        <f>IF($F35&gt;MAX(FE_Autres!F:F),"",VLOOKUP($F35,FE_Autres!F:$G,Listes!K$2,FALSE))</f>
        <v>Autres: Fibre de verre - Polyamide</v>
      </c>
    </row>
    <row r="36" spans="6:11">
      <c r="F36" s="16">
        <v>34</v>
      </c>
      <c r="G36" s="16" t="str">
        <f>IF($F36&gt;MAX(FE_Autres!B:B),"",VLOOKUP($F36,FE_Autres!B:$G,Listes!G$2,FALSE))</f>
        <v>Autres: Fibre de verre - Polyester</v>
      </c>
      <c r="I36" s="16" t="str">
        <f>IF($F36&gt;MAX(FE_Autres!D:D),"",VLOOKUP($F36,FE_Autres!D:$G,Listes!I$2,FALSE))</f>
        <v>Autres: Fibre de verre - Polyester</v>
      </c>
      <c r="K36" s="16" t="str">
        <f>IF($F36&gt;MAX(FE_Autres!F:F),"",VLOOKUP($F36,FE_Autres!F:$G,Listes!K$2,FALSE))</f>
        <v>Autres: Fibre de verre - Polyester</v>
      </c>
    </row>
    <row r="37" spans="6:11">
      <c r="F37" s="16">
        <v>35</v>
      </c>
      <c r="G37" s="16" t="str">
        <f>IF($F37&gt;MAX(FE_Autres!B:B),"",VLOOKUP($F37,FE_Autres!B:$G,Listes!G$2,FALSE))</f>
        <v>Autres: Fibre de carbone (CF, haute résistance, fibres longues)</v>
      </c>
      <c r="I37" s="16" t="str">
        <f>IF($F37&gt;MAX(FE_Autres!D:D),"",VLOOKUP($F37,FE_Autres!D:$G,Listes!I$2,FALSE))</f>
        <v>Autres: Fibre de carbone (CF, haute résistance, fibres longues)</v>
      </c>
      <c r="K37" s="16" t="str">
        <f>IF($F37&gt;MAX(FE_Autres!F:F),"",VLOOKUP($F37,FE_Autres!F:$G,Listes!K$2,FALSE))</f>
        <v>Autres: Fibre de carbone (CF, haute résistance, fibres longues)</v>
      </c>
    </row>
    <row r="38" spans="6:11">
      <c r="F38" s="16">
        <v>36</v>
      </c>
      <c r="G38" s="16" t="str">
        <f>IF($F38&gt;MAX(FE_Autres!B:B),"",VLOOKUP($F38,FE_Autres!B:$G,Listes!G$2,FALSE))</f>
        <v>Autres: Fibre de carbone (CF, fibres courtes)</v>
      </c>
      <c r="I38" s="16" t="str">
        <f>IF($F38&gt;MAX(FE_Autres!D:D),"",VLOOKUP($F38,FE_Autres!D:$G,Listes!I$2,FALSE))</f>
        <v>Autres: Fibre de carbone (CF, fibres courtes)</v>
      </c>
      <c r="K38" s="16" t="str">
        <f>IF($F38&gt;MAX(FE_Autres!F:F),"",VLOOKUP($F38,FE_Autres!F:$G,Listes!K$2,FALSE))</f>
        <v>Autres: Fibre de carbone (CF, fibres courtes)</v>
      </c>
    </row>
    <row r="39" spans="6:11">
      <c r="F39" s="16">
        <v>37</v>
      </c>
      <c r="G39" s="16" t="str">
        <f>IF($F39&gt;MAX(FE_Autres!B:B),"",VLOOKUP($F39,FE_Autres!B:$G,Listes!G$2,FALSE))</f>
        <v>Autres: autres matériaux composites</v>
      </c>
      <c r="I39" s="16" t="str">
        <f>IF($F39&gt;MAX(FE_Autres!D:D),"",VLOOKUP($F39,FE_Autres!D:$G,Listes!I$2,FALSE))</f>
        <v>Autres: autres matériaux composites</v>
      </c>
      <c r="K39" s="16" t="str">
        <f>IF($F39&gt;MAX(FE_Autres!F:F),"",VLOOKUP($F39,FE_Autres!F:$G,Listes!K$2,FALSE))</f>
        <v>Autres: autres matériaux composites</v>
      </c>
    </row>
    <row r="40" spans="6:11">
      <c r="F40" s="16">
        <v>38</v>
      </c>
      <c r="G40" s="16" t="str">
        <f>IF($F40&gt;MAX(FE_Autres!B:B),"",VLOOKUP($F40,FE_Autres!B:$G,Listes!G$2,FALSE))</f>
        <v>Autres: Fibre polyester</v>
      </c>
      <c r="I40" s="16" t="str">
        <f>IF($F40&gt;MAX(FE_Autres!D:D),"",VLOOKUP($F40,FE_Autres!D:$G,Listes!I$2,FALSE))</f>
        <v>Autres: Fibre polyester</v>
      </c>
      <c r="K40" s="16" t="str">
        <f>IF($F40&gt;MAX(FE_Autres!F:F),"",VLOOKUP($F40,FE_Autres!F:$G,Listes!K$2,FALSE))</f>
        <v>Autres: Fibre polyester</v>
      </c>
    </row>
    <row r="41" spans="6:11">
      <c r="F41" s="16">
        <v>39</v>
      </c>
      <c r="G41" s="16" t="str">
        <f>IF($F41&gt;MAX(FE_Autres!B:B),"",VLOOKUP($F41,FE_Autres!B:$G,Listes!G$2,FALSE))</f>
        <v>Autres: Fibre de lin</v>
      </c>
      <c r="I41" s="16" t="str">
        <f>IF($F41&gt;MAX(FE_Autres!D:D),"",VLOOKUP($F41,FE_Autres!D:$G,Listes!I$2,FALSE))</f>
        <v/>
      </c>
      <c r="K41" s="16" t="str">
        <f>IF($F41&gt;MAX(FE_Autres!F:F),"",VLOOKUP($F41,FE_Autres!F:$G,Listes!K$2,FALSE))</f>
        <v>Autres: Fibre de lin</v>
      </c>
    </row>
    <row r="42" spans="6:11">
      <c r="F42" s="16">
        <v>40</v>
      </c>
      <c r="G42" s="16" t="str">
        <f>IF($F42&gt;MAX(FE_Autres!B:B),"",VLOOKUP($F42,FE_Autres!B:$G,Listes!G$2,FALSE))</f>
        <v>Autres: Fibre de coton</v>
      </c>
      <c r="I42" s="16" t="str">
        <f>IF($F42&gt;MAX(FE_Autres!D:D),"",VLOOKUP($F42,FE_Autres!D:$G,Listes!I$2,FALSE))</f>
        <v/>
      </c>
      <c r="K42" s="16" t="str">
        <f>IF($F42&gt;MAX(FE_Autres!F:F),"",VLOOKUP($F42,FE_Autres!F:$G,Listes!K$2,FALSE))</f>
        <v>Autres: Fibre de coton</v>
      </c>
    </row>
    <row r="43" spans="6:11">
      <c r="F43" s="16">
        <v>41</v>
      </c>
      <c r="G43" s="16" t="str">
        <f>IF($F43&gt;MAX(FE_Autres!B:B),"",VLOOKUP($F43,FE_Autres!B:$G,Listes!G$2,FALSE))</f>
        <v>Autres: Fibre de chanvre</v>
      </c>
      <c r="I43" s="16" t="str">
        <f>IF($F43&gt;MAX(FE_Autres!D:D),"",VLOOKUP($F43,FE_Autres!D:$G,Listes!I$2,FALSE))</f>
        <v/>
      </c>
      <c r="K43" s="16" t="str">
        <f>IF($F43&gt;MAX(FE_Autres!F:F),"",VLOOKUP($F43,FE_Autres!F:$G,Listes!K$2,FALSE))</f>
        <v>Autres: Fibre de chanvre</v>
      </c>
    </row>
    <row r="44" spans="6:11">
      <c r="F44" s="16">
        <v>42</v>
      </c>
      <c r="G44" s="16" t="str">
        <f>IF($F44&gt;MAX(FE_Autres!B:B),"",VLOOKUP($F44,FE_Autres!B:$G,Listes!G$2,FALSE))</f>
        <v>Autres: Verre de sécurité laminé</v>
      </c>
      <c r="I44" s="16" t="str">
        <f>IF($F44&gt;MAX(FE_Autres!D:D),"",VLOOKUP($F44,FE_Autres!D:$G,Listes!I$2,FALSE))</f>
        <v/>
      </c>
      <c r="K44" s="16" t="str">
        <f>IF($F44&gt;MAX(FE_Autres!F:F),"",VLOOKUP($F44,FE_Autres!F:$G,Listes!K$2,FALSE))</f>
        <v>Autres: Caoutchouc nitrile (NBR)</v>
      </c>
    </row>
    <row r="45" spans="6:11">
      <c r="F45" s="16">
        <v>43</v>
      </c>
      <c r="G45" s="16" t="str">
        <f>IF($F45&gt;MAX(FE_Autres!B:B),"",VLOOKUP($F45,FE_Autres!B:$G,Listes!G$2,FALSE))</f>
        <v>Autres: Verre courbé</v>
      </c>
      <c r="I45" s="16" t="str">
        <f>IF($F45&gt;MAX(FE_Autres!D:D),"",VLOOKUP($F45,FE_Autres!D:$G,Listes!I$2,FALSE))</f>
        <v/>
      </c>
      <c r="K45" s="16" t="str">
        <f>IF($F45&gt;MAX(FE_Autres!F:F),"",VLOOKUP($F45,FE_Autres!F:$G,Listes!K$2,FALSE))</f>
        <v>Autres: Caoutchouc butyle (IIR)</v>
      </c>
    </row>
    <row r="46" spans="6:11">
      <c r="F46" s="16">
        <v>44</v>
      </c>
      <c r="G46" s="16" t="str">
        <f>IF($F46&gt;MAX(FE_Autres!B:B),"",VLOOKUP($F46,FE_Autres!B:$G,Listes!G$2,FALSE))</f>
        <v/>
      </c>
      <c r="I46" s="16" t="str">
        <f>IF($F46&gt;MAX(FE_Autres!D:D),"",VLOOKUP($F46,FE_Autres!D:$G,Listes!I$2,FALSE))</f>
        <v/>
      </c>
      <c r="K46" s="16" t="str">
        <f>IF($F46&gt;MAX(FE_Autres!F:F),"",VLOOKUP($F46,FE_Autres!F:$G,Listes!K$2,FALSE))</f>
        <v>Autres: Caoutchouc naturel (NR)</v>
      </c>
    </row>
    <row r="47" spans="6:11">
      <c r="F47" s="16">
        <v>45</v>
      </c>
      <c r="G47" s="16" t="str">
        <f>IF($F47&gt;MAX(FE_Autres!B:B),"",VLOOKUP($F47,FE_Autres!B:$G,Listes!G$2,FALSE))</f>
        <v/>
      </c>
      <c r="I47" s="16" t="str">
        <f>IF($F47&gt;MAX(FE_Autres!D:D),"",VLOOKUP($F47,FE_Autres!D:$G,Listes!I$2,FALSE))</f>
        <v/>
      </c>
      <c r="K47" s="16" t="str">
        <f>IF($F47&gt;MAX(FE_Autres!F:F),"",VLOOKUP($F47,FE_Autres!F:$G,Listes!K$2,FALSE))</f>
        <v/>
      </c>
    </row>
    <row r="48" spans="6:11">
      <c r="F48" s="16">
        <v>46</v>
      </c>
      <c r="G48" s="16" t="str">
        <f>IF($F48&gt;MAX(FE_Autres!B:B),"",VLOOKUP($F48,FE_Autres!B:$G,Listes!G$2,FALSE))</f>
        <v/>
      </c>
      <c r="I48" s="16" t="str">
        <f>IF($F48&gt;MAX(FE_Autres!D:D),"",VLOOKUP($F48,FE_Autres!D:$G,Listes!I$2,FALSE))</f>
        <v/>
      </c>
      <c r="K48" s="16" t="str">
        <f>IF($F48&gt;MAX(FE_Autres!F:F),"",VLOOKUP($F48,FE_Autres!F:$G,Listes!K$2,FALSE))</f>
        <v/>
      </c>
    </row>
    <row r="49" spans="6:11">
      <c r="F49" s="16">
        <v>47</v>
      </c>
      <c r="G49" s="16" t="str">
        <f>IF($F49&gt;MAX(FE_Autres!B:B),"",VLOOKUP($F49,FE_Autres!B:$G,Listes!G$2,FALSE))</f>
        <v/>
      </c>
      <c r="I49" s="16" t="str">
        <f>IF($F49&gt;MAX(FE_Autres!D:D),"",VLOOKUP($F49,FE_Autres!D:$G,Listes!I$2,FALSE))</f>
        <v/>
      </c>
      <c r="K49" s="16" t="str">
        <f>IF($F49&gt;MAX(FE_Autres!F:F),"",VLOOKUP($F49,FE_Autres!F:$G,Listes!K$2,FALSE))</f>
        <v/>
      </c>
    </row>
    <row r="50" spans="6:11">
      <c r="F50" s="16">
        <v>48</v>
      </c>
      <c r="G50" s="16" t="str">
        <f>IF($F50&gt;MAX(FE_Autres!B:B),"",VLOOKUP($F50,FE_Autres!B:$G,Listes!G$2,FALSE))</f>
        <v/>
      </c>
      <c r="I50" s="16" t="str">
        <f>IF($F50&gt;MAX(FE_Autres!D:D),"",VLOOKUP($F50,FE_Autres!D:$G,Listes!I$2,FALSE))</f>
        <v/>
      </c>
      <c r="K50" s="16" t="str">
        <f>IF($F50&gt;MAX(FE_Autres!F:F),"",VLOOKUP($F50,FE_Autres!F:$G,Listes!K$2,FALSE))</f>
        <v/>
      </c>
    </row>
    <row r="51" spans="6:11">
      <c r="F51" s="16">
        <v>49</v>
      </c>
      <c r="G51" s="16" t="str">
        <f>IF($F51&gt;MAX(FE_Autres!B:B),"",VLOOKUP($F51,FE_Autres!B:$G,Listes!G$2,FALSE))</f>
        <v/>
      </c>
      <c r="I51" s="16" t="str">
        <f>IF($F51&gt;MAX(FE_Autres!D:D),"",VLOOKUP($F51,FE_Autres!D:$G,Listes!I$2,FALSE))</f>
        <v/>
      </c>
      <c r="K51" s="16" t="str">
        <f>IF($F51&gt;MAX(FE_Autres!F:F),"",VLOOKUP($F51,FE_Autres!F:$G,Listes!K$2,FALSE))</f>
        <v/>
      </c>
    </row>
    <row r="52" spans="6:11">
      <c r="F52" s="16">
        <v>50</v>
      </c>
      <c r="G52" s="16" t="str">
        <f>IF($F52&gt;MAX(FE_Autres!B:B),"",VLOOKUP($F52,FE_Autres!B:$G,Listes!G$2,FALSE))</f>
        <v/>
      </c>
      <c r="I52" s="16" t="str">
        <f>IF($F52&gt;MAX(FE_Autres!D:D),"",VLOOKUP($F52,FE_Autres!D:$G,Listes!I$2,FALSE))</f>
        <v/>
      </c>
      <c r="K52" s="16" t="str">
        <f>IF($F52&gt;MAX(FE_Autres!F:F),"",VLOOKUP($F52,FE_Autres!F:$G,Listes!K$2,FALSE))</f>
        <v/>
      </c>
    </row>
    <row r="53" spans="6:11">
      <c r="F53" s="16">
        <v>51</v>
      </c>
      <c r="G53" s="16" t="str">
        <f>IF($F53&gt;MAX(FE_Autres!B:B),"",VLOOKUP($F53,FE_Autres!B:$G,Listes!G$2,FALSE))</f>
        <v/>
      </c>
      <c r="I53" s="16" t="str">
        <f>IF($F53&gt;MAX(FE_Autres!D:D),"",VLOOKUP($F53,FE_Autres!D:$G,Listes!I$2,FALSE))</f>
        <v/>
      </c>
      <c r="K53" s="16" t="str">
        <f>IF($F53&gt;MAX(FE_Autres!F:F),"",VLOOKUP($F53,FE_Autres!F:$G,Listes!K$2,FALSE))</f>
        <v/>
      </c>
    </row>
    <row r="54" spans="6:11">
      <c r="F54" s="16">
        <v>52</v>
      </c>
      <c r="G54" s="16" t="str">
        <f>IF($F54&gt;MAX(FE_Autres!B:B),"",VLOOKUP($F54,FE_Autres!B:$G,Listes!G$2,FALSE))</f>
        <v/>
      </c>
      <c r="I54" s="16" t="str">
        <f>IF($F54&gt;MAX(FE_Autres!D:D),"",VLOOKUP($F54,FE_Autres!D:$G,Listes!I$2,FALSE))</f>
        <v/>
      </c>
      <c r="K54" s="16" t="str">
        <f>IF($F54&gt;MAX(FE_Autres!F:F),"",VLOOKUP($F54,FE_Autres!F:$G,Listes!K$2,FALSE))</f>
        <v/>
      </c>
    </row>
    <row r="55" spans="6:11">
      <c r="F55" s="16">
        <v>53</v>
      </c>
      <c r="G55" s="16" t="str">
        <f>IF($F55&gt;MAX(FE_Autres!B:B),"",VLOOKUP($F55,FE_Autres!B:$G,Listes!G$2,FALSE))</f>
        <v/>
      </c>
      <c r="I55" s="16" t="str">
        <f>IF($F55&gt;MAX(FE_Autres!D:D),"",VLOOKUP($F55,FE_Autres!D:$G,Listes!I$2,FALSE))</f>
        <v/>
      </c>
      <c r="K55" s="16" t="str">
        <f>IF($F55&gt;MAX(FE_Autres!F:F),"",VLOOKUP($F55,FE_Autres!F:$G,Listes!K$2,FALSE))</f>
        <v/>
      </c>
    </row>
    <row r="56" spans="6:11">
      <c r="F56" s="16">
        <v>54</v>
      </c>
      <c r="G56" s="16" t="str">
        <f>IF($F56&gt;MAX(FE_Autres!B:B),"",VLOOKUP($F56,FE_Autres!B:$G,Listes!G$2,FALSE))</f>
        <v/>
      </c>
      <c r="I56" s="16" t="str">
        <f>IF($F56&gt;MAX(FE_Autres!D:D),"",VLOOKUP($F56,FE_Autres!D:$G,Listes!I$2,FALSE))</f>
        <v/>
      </c>
      <c r="K56" s="16" t="str">
        <f>IF($F56&gt;MAX(FE_Autres!F:F),"",VLOOKUP($F56,FE_Autres!F:$G,Listes!K$2,FALSE))</f>
        <v/>
      </c>
    </row>
    <row r="57" spans="6:11">
      <c r="F57" s="16">
        <v>55</v>
      </c>
      <c r="G57" s="16" t="str">
        <f>IF($F57&gt;MAX(FE_Autres!B:B),"",VLOOKUP($F57,FE_Autres!B:$G,Listes!G$2,FALSE))</f>
        <v/>
      </c>
      <c r="I57" s="16" t="str">
        <f>IF($F57&gt;MAX(FE_Autres!D:D),"",VLOOKUP($F57,FE_Autres!D:$G,Listes!I$2,FALSE))</f>
        <v/>
      </c>
      <c r="K57" s="16" t="str">
        <f>IF($F57&gt;MAX(FE_Autres!F:F),"",VLOOKUP($F57,FE_Autres!F:$G,Listes!K$2,FALSE))</f>
        <v/>
      </c>
    </row>
    <row r="58" spans="6:11">
      <c r="F58" s="16">
        <v>56</v>
      </c>
      <c r="G58" s="16" t="str">
        <f>IF($F58&gt;MAX(FE_Autres!B:B),"",VLOOKUP($F58,FE_Autres!B:$G,Listes!G$2,FALSE))</f>
        <v/>
      </c>
      <c r="I58" s="16" t="str">
        <f>IF($F58&gt;MAX(FE_Autres!D:D),"",VLOOKUP($F58,FE_Autres!D:$G,Listes!I$2,FALSE))</f>
        <v/>
      </c>
      <c r="K58" s="16" t="str">
        <f>IF($F58&gt;MAX(FE_Autres!F:F),"",VLOOKUP($F58,FE_Autres!F:$G,Listes!K$2,FALSE))</f>
        <v/>
      </c>
    </row>
    <row r="59" spans="6:11">
      <c r="F59" s="16">
        <v>57</v>
      </c>
      <c r="G59" s="16" t="str">
        <f>IF($F59&gt;MAX(FE_Autres!B:B),"",VLOOKUP($F59,FE_Autres!B:$G,Listes!G$2,FALSE))</f>
        <v/>
      </c>
      <c r="I59" s="16" t="str">
        <f>IF($F59&gt;MAX(FE_Autres!D:D),"",VLOOKUP($F59,FE_Autres!D:$G,Listes!I$2,FALSE))</f>
        <v/>
      </c>
      <c r="K59" s="16" t="str">
        <f>IF($F59&gt;MAX(FE_Autres!F:F),"",VLOOKUP($F59,FE_Autres!F:$G,Listes!K$2,FALSE))</f>
        <v/>
      </c>
    </row>
    <row r="60" spans="6:11">
      <c r="F60" s="16">
        <v>58</v>
      </c>
      <c r="G60" s="16" t="str">
        <f>IF($F60&gt;MAX(FE_Autres!B:B),"",VLOOKUP($F60,FE_Autres!B:$G,Listes!G$2,FALSE))</f>
        <v/>
      </c>
      <c r="I60" s="16" t="str">
        <f>IF($F60&gt;MAX(FE_Autres!D:D),"",VLOOKUP($F60,FE_Autres!D:$G,Listes!I$2,FALSE))</f>
        <v/>
      </c>
      <c r="K60" s="16" t="str">
        <f>IF($F60&gt;MAX(FE_Autres!F:F),"",VLOOKUP($F60,FE_Autres!F:$G,Listes!K$2,FALSE))</f>
        <v/>
      </c>
    </row>
    <row r="61" spans="6:11">
      <c r="F61" s="16">
        <v>59</v>
      </c>
      <c r="G61" s="16" t="str">
        <f>IF($F61&gt;MAX(FE_Autres!B:B),"",VLOOKUP($F61,FE_Autres!B:$G,Listes!G$2,FALSE))</f>
        <v/>
      </c>
      <c r="I61" s="16" t="str">
        <f>IF($F61&gt;MAX(FE_Autres!D:D),"",VLOOKUP($F61,FE_Autres!D:$G,Listes!I$2,FALSE))</f>
        <v/>
      </c>
      <c r="K61" s="16" t="str">
        <f>IF($F61&gt;MAX(FE_Autres!F:F),"",VLOOKUP($F61,FE_Autres!F:$G,Listes!K$2,FALSE))</f>
        <v/>
      </c>
    </row>
    <row r="62" spans="6:11">
      <c r="F62" s="16">
        <v>60</v>
      </c>
      <c r="G62" s="16" t="str">
        <f>IF($F62&gt;MAX(FE_Autres!B:B),"",VLOOKUP($F62,FE_Autres!B:$G,Listes!G$2,FALSE))</f>
        <v/>
      </c>
      <c r="I62" s="16" t="str">
        <f>IF($F62&gt;MAX(FE_Autres!D:D),"",VLOOKUP($F62,FE_Autres!D:$G,Listes!I$2,FALSE))</f>
        <v/>
      </c>
      <c r="K62" s="16" t="str">
        <f>IF($F62&gt;MAX(FE_Autres!F:F),"",VLOOKUP($F62,FE_Autres!F:$G,Listes!K$2,FALSE))</f>
        <v/>
      </c>
    </row>
    <row r="63" spans="6:11">
      <c r="F63" s="16">
        <v>61</v>
      </c>
      <c r="G63" s="16" t="str">
        <f>IF($F63&gt;MAX(FE_Autres!B:B),"",VLOOKUP($F63,FE_Autres!B:$G,Listes!G$2,FALSE))</f>
        <v/>
      </c>
      <c r="I63" s="16" t="str">
        <f>IF($F63&gt;MAX(FE_Autres!D:D),"",VLOOKUP($F63,FE_Autres!D:$G,Listes!I$2,FALSE))</f>
        <v/>
      </c>
      <c r="K63" s="16" t="str">
        <f>IF($F63&gt;MAX(FE_Autres!F:F),"",VLOOKUP($F63,FE_Autres!F:$G,Listes!K$2,FALSE))</f>
        <v/>
      </c>
    </row>
    <row r="64" spans="6:11">
      <c r="F64" s="16">
        <v>62</v>
      </c>
      <c r="G64" s="16" t="str">
        <f>IF($F64&gt;MAX(FE_Autres!B:B),"",VLOOKUP($F64,FE_Autres!B:$G,Listes!G$2,FALSE))</f>
        <v/>
      </c>
      <c r="I64" s="16" t="str">
        <f>IF($F64&gt;MAX(FE_Autres!D:D),"",VLOOKUP($F64,FE_Autres!D:$G,Listes!I$2,FALSE))</f>
        <v/>
      </c>
      <c r="K64" s="16" t="str">
        <f>IF($F64&gt;MAX(FE_Autres!F:F),"",VLOOKUP($F64,FE_Autres!F:$G,Listes!K$2,FALSE))</f>
        <v/>
      </c>
    </row>
    <row r="65" spans="6:11">
      <c r="F65" s="16">
        <v>63</v>
      </c>
      <c r="G65" s="16" t="str">
        <f>IF($F65&gt;MAX(FE_Autres!B:B),"",VLOOKUP($F65,FE_Autres!B:$G,Listes!G$2,FALSE))</f>
        <v/>
      </c>
      <c r="I65" s="16" t="str">
        <f>IF($F65&gt;MAX(FE_Autres!D:D),"",VLOOKUP($F65,FE_Autres!D:$G,Listes!I$2,FALSE))</f>
        <v/>
      </c>
      <c r="K65" s="16" t="str">
        <f>IF($F65&gt;MAX(FE_Autres!F:F),"",VLOOKUP($F65,FE_Autres!F:$G,Listes!K$2,FALSE))</f>
        <v/>
      </c>
    </row>
    <row r="66" spans="6:11">
      <c r="F66" s="16">
        <v>64</v>
      </c>
      <c r="G66" s="16" t="str">
        <f>IF($F66&gt;MAX(FE_Autres!B:B),"",VLOOKUP($F66,FE_Autres!B:$G,Listes!G$2,FALSE))</f>
        <v/>
      </c>
      <c r="I66" s="16" t="str">
        <f>IF($F66&gt;MAX(FE_Autres!D:D),"",VLOOKUP($F66,FE_Autres!D:$G,Listes!I$2,FALSE))</f>
        <v/>
      </c>
      <c r="K66" s="16" t="str">
        <f>IF($F66&gt;MAX(FE_Autres!F:F),"",VLOOKUP($F66,FE_Autres!F:$G,Listes!K$2,FALSE))</f>
        <v/>
      </c>
    </row>
    <row r="67" spans="6:11">
      <c r="F67" s="16">
        <v>65</v>
      </c>
      <c r="G67" s="16" t="str">
        <f>IF($F67&gt;MAX(FE_Autres!B:B),"",VLOOKUP($F67,FE_Autres!B:$G,Listes!G$2,FALSE))</f>
        <v/>
      </c>
      <c r="I67" s="16" t="str">
        <f>IF($F67&gt;MAX(FE_Autres!D:D),"",VLOOKUP($F67,FE_Autres!D:$G,Listes!I$2,FALSE))</f>
        <v/>
      </c>
      <c r="K67" s="16" t="str">
        <f>IF($F67&gt;MAX(FE_Autres!F:F),"",VLOOKUP($F67,FE_Autres!F:$G,Listes!K$2,FALSE))</f>
        <v/>
      </c>
    </row>
    <row r="68" spans="6:11">
      <c r="F68" s="16">
        <v>66</v>
      </c>
      <c r="G68" s="16" t="str">
        <f>IF($F68&gt;MAX(FE_Autres!B:B),"",VLOOKUP($F68,FE_Autres!B:$G,Listes!G$2,FALSE))</f>
        <v/>
      </c>
      <c r="I68" s="16" t="str">
        <f>IF($F68&gt;MAX(FE_Autres!D:D),"",VLOOKUP($F68,FE_Autres!D:$G,Listes!I$2,FALSE))</f>
        <v/>
      </c>
      <c r="K68" s="16" t="str">
        <f>IF($F68&gt;MAX(FE_Autres!F:F),"",VLOOKUP($F68,FE_Autres!F:$G,Listes!K$2,FALSE))</f>
        <v/>
      </c>
    </row>
    <row r="69" spans="6:11">
      <c r="F69" s="16">
        <v>67</v>
      </c>
      <c r="G69" s="16" t="str">
        <f>IF($F69&gt;MAX(FE_Autres!B:B),"",VLOOKUP($F69,FE_Autres!B:$G,Listes!G$2,FALSE))</f>
        <v/>
      </c>
      <c r="I69" s="16" t="str">
        <f>IF($F69&gt;MAX(FE_Autres!D:D),"",VLOOKUP($F69,FE_Autres!D:$G,Listes!I$2,FALSE))</f>
        <v/>
      </c>
      <c r="K69" s="16" t="str">
        <f>IF($F69&gt;MAX(FE_Autres!F:F),"",VLOOKUP($F69,FE_Autres!F:$G,Listes!K$2,FALSE))</f>
        <v/>
      </c>
    </row>
    <row r="70" spans="6:11">
      <c r="F70" s="16">
        <v>68</v>
      </c>
      <c r="G70" s="16" t="str">
        <f>IF($F70&gt;MAX(FE_Autres!B:B),"",VLOOKUP($F70,FE_Autres!B:$G,Listes!G$2,FALSE))</f>
        <v/>
      </c>
      <c r="I70" s="16" t="str">
        <f>IF($F70&gt;MAX(FE_Autres!D:D),"",VLOOKUP($F70,FE_Autres!D:$G,Listes!I$2,FALSE))</f>
        <v/>
      </c>
      <c r="K70" s="16" t="str">
        <f>IF($F70&gt;MAX(FE_Autres!F:F),"",VLOOKUP($F70,FE_Autres!F:$G,Listes!K$2,FALSE))</f>
        <v/>
      </c>
    </row>
    <row r="71" spans="6:11">
      <c r="F71" s="16">
        <v>69</v>
      </c>
      <c r="G71" s="16" t="str">
        <f>IF($F71&gt;MAX(FE_Autres!B:B),"",VLOOKUP($F71,FE_Autres!B:$G,Listes!G$2,FALSE))</f>
        <v/>
      </c>
      <c r="I71" s="16" t="str">
        <f>IF($F71&gt;MAX(FE_Autres!D:D),"",VLOOKUP($F71,FE_Autres!D:$G,Listes!I$2,FALSE))</f>
        <v/>
      </c>
      <c r="K71" s="16" t="str">
        <f>IF($F71&gt;MAX(FE_Autres!F:F),"",VLOOKUP($F71,FE_Autres!F:$G,Listes!K$2,FALSE))</f>
        <v/>
      </c>
    </row>
    <row r="72" spans="6:11">
      <c r="F72" s="16">
        <v>70</v>
      </c>
      <c r="G72" s="16" t="str">
        <f>IF($F72&gt;MAX(FE_Autres!B:B),"",VLOOKUP($F72,FE_Autres!B:$G,Listes!G$2,FALSE))</f>
        <v/>
      </c>
      <c r="I72" s="16" t="str">
        <f>IF($F72&gt;MAX(FE_Autres!D:D),"",VLOOKUP($F72,FE_Autres!D:$G,Listes!I$2,FALSE))</f>
        <v/>
      </c>
      <c r="K72" s="16" t="str">
        <f>IF($F72&gt;MAX(FE_Autres!F:F),"",VLOOKUP($F72,FE_Autres!F:$G,Listes!K$2,FALSE))</f>
        <v/>
      </c>
    </row>
    <row r="73" spans="6:11">
      <c r="F73" s="16">
        <v>71</v>
      </c>
      <c r="G73" s="16" t="str">
        <f>IF($F73&gt;MAX(FE_Autres!B:B),"",VLOOKUP($F73,FE_Autres!B:$G,Listes!G$2,FALSE))</f>
        <v/>
      </c>
      <c r="I73" s="16" t="str">
        <f>IF($F73&gt;MAX(FE_Autres!D:D),"",VLOOKUP($F73,FE_Autres!D:$G,Listes!I$2,FALSE))</f>
        <v/>
      </c>
      <c r="K73" s="16" t="str">
        <f>IF($F73&gt;MAX(FE_Autres!F:F),"",VLOOKUP($F73,FE_Autres!F:$G,Listes!K$2,FALSE))</f>
        <v/>
      </c>
    </row>
    <row r="74" spans="6:11">
      <c r="F74" s="16">
        <v>72</v>
      </c>
      <c r="G74" s="16" t="str">
        <f>IF($F74&gt;MAX(FE_Autres!B:B),"",VLOOKUP($F74,FE_Autres!B:$G,Listes!G$2,FALSE))</f>
        <v/>
      </c>
      <c r="I74" s="16" t="str">
        <f>IF($F74&gt;MAX(FE_Autres!D:D),"",VLOOKUP($F74,FE_Autres!D:$G,Listes!I$2,FALSE))</f>
        <v/>
      </c>
      <c r="K74" s="16" t="str">
        <f>IF($F74&gt;MAX(FE_Autres!F:F),"",VLOOKUP($F74,FE_Autres!F:$G,Listes!K$2,FALSE))</f>
        <v/>
      </c>
    </row>
    <row r="75" spans="6:11">
      <c r="F75" s="16">
        <v>73</v>
      </c>
      <c r="G75" s="16" t="str">
        <f>IF($F75&gt;MAX(FE_Autres!B:B),"",VLOOKUP($F75,FE_Autres!B:$G,Listes!G$2,FALSE))</f>
        <v/>
      </c>
      <c r="I75" s="16" t="str">
        <f>IF($F75&gt;MAX(FE_Autres!D:D),"",VLOOKUP($F75,FE_Autres!D:$G,Listes!I$2,FALSE))</f>
        <v/>
      </c>
      <c r="K75" s="16" t="str">
        <f>IF($F75&gt;MAX(FE_Autres!F:F),"",VLOOKUP($F75,FE_Autres!F:$G,Listes!K$2,FALSE))</f>
        <v/>
      </c>
    </row>
    <row r="76" spans="6:11">
      <c r="F76" s="16">
        <v>74</v>
      </c>
      <c r="G76" s="16" t="str">
        <f>IF($F76&gt;MAX(FE_Autres!B:B),"",VLOOKUP($F76,FE_Autres!B:$G,Listes!G$2,FALSE))</f>
        <v/>
      </c>
      <c r="I76" s="16" t="str">
        <f>IF($F76&gt;MAX(FE_Autres!D:D),"",VLOOKUP($F76,FE_Autres!D:$G,Listes!I$2,FALSE))</f>
        <v/>
      </c>
      <c r="K76" s="16" t="str">
        <f>IF($F76&gt;MAX(FE_Autres!F:F),"",VLOOKUP($F76,FE_Autres!F:$G,Listes!K$2,FALSE))</f>
        <v/>
      </c>
    </row>
    <row r="77" spans="6:11">
      <c r="F77" s="16">
        <v>75</v>
      </c>
      <c r="G77" s="16" t="str">
        <f>IF($F77&gt;MAX(FE_Autres!B:B),"",VLOOKUP($F77,FE_Autres!B:$G,Listes!G$2,FALSE))</f>
        <v/>
      </c>
      <c r="I77" s="16" t="str">
        <f>IF($F77&gt;MAX(FE_Autres!D:D),"",VLOOKUP($F77,FE_Autres!D:$G,Listes!I$2,FALSE))</f>
        <v/>
      </c>
      <c r="K77" s="16" t="str">
        <f>IF($F77&gt;MAX(FE_Autres!F:F),"",VLOOKUP($F77,FE_Autres!F:$G,Listes!K$2,FALSE))</f>
        <v/>
      </c>
    </row>
    <row r="78" spans="6:11">
      <c r="F78" s="16">
        <v>76</v>
      </c>
      <c r="G78" s="16" t="str">
        <f>IF($F78&gt;MAX(FE_Autres!B:B),"",VLOOKUP($F78,FE_Autres!B:$G,Listes!G$2,FALSE))</f>
        <v/>
      </c>
      <c r="I78" s="16" t="str">
        <f>IF($F78&gt;MAX(FE_Autres!D:D),"",VLOOKUP($F78,FE_Autres!D:$G,Listes!I$2,FALSE))</f>
        <v/>
      </c>
      <c r="K78" s="16" t="str">
        <f>IF($F78&gt;MAX(FE_Autres!F:F),"",VLOOKUP($F78,FE_Autres!F:$G,Listes!K$2,FALSE))</f>
        <v/>
      </c>
    </row>
    <row r="79" spans="6:11">
      <c r="F79" s="16">
        <v>77</v>
      </c>
      <c r="G79" s="16" t="str">
        <f>IF($F79&gt;MAX(FE_Autres!B:B),"",VLOOKUP($F79,FE_Autres!B:$G,Listes!G$2,FALSE))</f>
        <v/>
      </c>
      <c r="I79" s="16" t="str">
        <f>IF($F79&gt;MAX(FE_Autres!D:D),"",VLOOKUP($F79,FE_Autres!D:$G,Listes!I$2,FALSE))</f>
        <v/>
      </c>
      <c r="K79" s="16" t="str">
        <f>IF($F79&gt;MAX(FE_Autres!F:F),"",VLOOKUP($F79,FE_Autres!F:$G,Listes!K$2,FALSE))</f>
        <v/>
      </c>
    </row>
    <row r="80" spans="6:11">
      <c r="F80" s="16">
        <v>78</v>
      </c>
      <c r="G80" s="16" t="str">
        <f>IF($F80&gt;MAX(FE_Autres!B:B),"",VLOOKUP($F80,FE_Autres!B:$G,Listes!G$2,FALSE))</f>
        <v/>
      </c>
      <c r="I80" s="16" t="str">
        <f>IF($F80&gt;MAX(FE_Autres!D:D),"",VLOOKUP($F80,FE_Autres!D:$G,Listes!I$2,FALSE))</f>
        <v/>
      </c>
      <c r="K80" s="16" t="str">
        <f>IF($F80&gt;MAX(FE_Autres!F:F),"",VLOOKUP($F80,FE_Autres!F:$G,Listes!K$2,FALSE))</f>
        <v/>
      </c>
    </row>
    <row r="81" spans="6:11">
      <c r="F81" s="16">
        <v>79</v>
      </c>
      <c r="G81" s="16" t="str">
        <f>IF($F81&gt;MAX(FE_Autres!B:B),"",VLOOKUP($F81,FE_Autres!B:$G,Listes!G$2,FALSE))</f>
        <v/>
      </c>
      <c r="I81" s="16" t="str">
        <f>IF($F81&gt;MAX(FE_Autres!D:D),"",VLOOKUP($F81,FE_Autres!D:$G,Listes!I$2,FALSE))</f>
        <v/>
      </c>
      <c r="K81" s="16" t="str">
        <f>IF($F81&gt;MAX(FE_Autres!F:F),"",VLOOKUP($F81,FE_Autres!F:$G,Listes!K$2,FALSE))</f>
        <v/>
      </c>
    </row>
    <row r="82" spans="6:11">
      <c r="F82" s="16">
        <v>80</v>
      </c>
      <c r="G82" s="16" t="str">
        <f>IF($F82&gt;MAX(FE_Autres!B:B),"",VLOOKUP($F82,FE_Autres!B:$G,Listes!G$2,FALSE))</f>
        <v/>
      </c>
      <c r="I82" s="16" t="str">
        <f>IF($F82&gt;MAX(FE_Autres!D:D),"",VLOOKUP($F82,FE_Autres!D:$G,Listes!I$2,FALSE))</f>
        <v/>
      </c>
      <c r="K82" s="16" t="str">
        <f>IF($F82&gt;MAX(FE_Autres!F:F),"",VLOOKUP($F82,FE_Autres!F:$G,Listes!K$2,FALSE))</f>
        <v/>
      </c>
    </row>
    <row r="83" spans="6:11">
      <c r="F83" s="16">
        <v>81</v>
      </c>
      <c r="G83" s="16" t="str">
        <f>IF($F83&gt;MAX(FE_Autres!B:B),"",VLOOKUP($F83,FE_Autres!B:$G,Listes!G$2,FALSE))</f>
        <v/>
      </c>
      <c r="I83" s="16" t="str">
        <f>IF($F83&gt;MAX(FE_Autres!D:D),"",VLOOKUP($F83,FE_Autres!D:$G,Listes!I$2,FALSE))</f>
        <v/>
      </c>
      <c r="K83" s="16" t="str">
        <f>IF($F83&gt;MAX(FE_Autres!F:F),"",VLOOKUP($F83,FE_Autres!F:$G,Listes!K$2,FALSE))</f>
        <v/>
      </c>
    </row>
    <row r="84" spans="6:11">
      <c r="F84" s="16">
        <v>82</v>
      </c>
      <c r="G84" s="16" t="str">
        <f>IF($F84&gt;MAX(FE_Autres!B:B),"",VLOOKUP($F84,FE_Autres!B:$G,Listes!G$2,FALSE))</f>
        <v/>
      </c>
      <c r="I84" s="16" t="str">
        <f>IF($F84&gt;MAX(FE_Autres!D:D),"",VLOOKUP($F84,FE_Autres!D:$G,Listes!I$2,FALSE))</f>
        <v/>
      </c>
      <c r="K84" s="16" t="str">
        <f>IF($F84&gt;MAX(FE_Autres!F:F),"",VLOOKUP($F84,FE_Autres!F:$G,Listes!K$2,FALSE))</f>
        <v/>
      </c>
    </row>
    <row r="85" spans="6:11">
      <c r="F85" s="16">
        <v>83</v>
      </c>
      <c r="G85" s="16" t="str">
        <f>IF($F85&gt;MAX(FE_Autres!B:B),"",VLOOKUP($F85,FE_Autres!B:$G,Listes!G$2,FALSE))</f>
        <v/>
      </c>
      <c r="I85" s="16" t="str">
        <f>IF($F85&gt;MAX(FE_Autres!D:D),"",VLOOKUP($F85,FE_Autres!D:$G,Listes!I$2,FALSE))</f>
        <v/>
      </c>
      <c r="K85" s="16" t="str">
        <f>IF($F85&gt;MAX(FE_Autres!F:F),"",VLOOKUP($F85,FE_Autres!F:$G,Listes!K$2,FALSE))</f>
        <v/>
      </c>
    </row>
    <row r="86" spans="6:11">
      <c r="F86" s="16">
        <v>84</v>
      </c>
      <c r="G86" s="16" t="str">
        <f>IF($F86&gt;MAX(FE_Autres!B:B),"",VLOOKUP($F86,FE_Autres!B:$G,Listes!G$2,FALSE))</f>
        <v/>
      </c>
      <c r="I86" s="16" t="str">
        <f>IF($F86&gt;MAX(FE_Autres!D:D),"",VLOOKUP($F86,FE_Autres!D:$G,Listes!I$2,FALSE))</f>
        <v/>
      </c>
      <c r="K86" s="16" t="str">
        <f>IF($F86&gt;MAX(FE_Autres!F:F),"",VLOOKUP($F86,FE_Autres!F:$G,Listes!K$2,FALSE))</f>
        <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45634-BACB-4E11-9442-ED417BD96C55}">
  <sheetPr codeName="Sheet1"/>
  <dimension ref="A1:AL1811"/>
  <sheetViews>
    <sheetView showGridLines="0" zoomScale="64" zoomScaleNormal="85" workbookViewId="0">
      <pane xSplit="1" ySplit="11" topLeftCell="B12" activePane="bottomRight" state="frozen"/>
      <selection pane="topRight" activeCell="B1" sqref="B1"/>
      <selection pane="bottomLeft" activeCell="A13" sqref="A13"/>
      <selection pane="bottomRight" activeCell="N31" sqref="N31"/>
    </sheetView>
  </sheetViews>
  <sheetFormatPr baseColWidth="10" defaultColWidth="9" defaultRowHeight="15"/>
  <cols>
    <col min="1" max="1" width="3.85546875" style="137" customWidth="1"/>
    <col min="2" max="2" width="34.140625" style="137" bestFit="1" customWidth="1"/>
    <col min="3" max="8" width="12.140625" style="137" customWidth="1"/>
    <col min="9" max="10" width="12.140625" style="141" customWidth="1"/>
    <col min="11" max="11" width="8.85546875" style="141" customWidth="1"/>
    <col min="12" max="12" width="9" style="137"/>
    <col min="13" max="13" width="8.85546875" style="141" customWidth="1"/>
    <col min="14" max="18" width="9" style="137"/>
    <col min="19" max="21" width="8.85546875" style="141" customWidth="1"/>
    <col min="22" max="23" width="9" style="141"/>
    <col min="24" max="24" width="9" style="137"/>
    <col min="25" max="232" width="9" style="141"/>
    <col min="233" max="233" width="10.42578125" style="141" customWidth="1"/>
    <col min="234" max="234" width="3.85546875" style="141" customWidth="1"/>
    <col min="235" max="241" width="9" style="141"/>
    <col min="242" max="245" width="8.85546875" style="141" customWidth="1"/>
    <col min="246" max="250" width="9" style="141"/>
    <col min="251" max="253" width="8.85546875" style="141" customWidth="1"/>
    <col min="254" max="254" width="17.42578125" style="141" bestFit="1" customWidth="1"/>
    <col min="255" max="256" width="9" style="141"/>
    <col min="257" max="257" width="9.5703125" style="141" bestFit="1" customWidth="1"/>
    <col min="258" max="260" width="9" style="141"/>
    <col min="261" max="267" width="8.85546875" style="141" customWidth="1"/>
    <col min="268" max="273" width="9" style="141"/>
    <col min="274" max="274" width="2.28515625" style="141" customWidth="1"/>
    <col min="275" max="488" width="9" style="141"/>
    <col min="489" max="489" width="10.42578125" style="141" customWidth="1"/>
    <col min="490" max="490" width="3.85546875" style="141" customWidth="1"/>
    <col min="491" max="497" width="9" style="141"/>
    <col min="498" max="501" width="8.85546875" style="141" customWidth="1"/>
    <col min="502" max="506" width="9" style="141"/>
    <col min="507" max="509" width="8.85546875" style="141" customWidth="1"/>
    <col min="510" max="510" width="17.42578125" style="141" bestFit="1" customWidth="1"/>
    <col min="511" max="512" width="9" style="141"/>
    <col min="513" max="513" width="9.5703125" style="141" bestFit="1" customWidth="1"/>
    <col min="514" max="516" width="9" style="141"/>
    <col min="517" max="523" width="8.85546875" style="141" customWidth="1"/>
    <col min="524" max="529" width="9" style="141"/>
    <col min="530" max="530" width="2.28515625" style="141" customWidth="1"/>
    <col min="531" max="744" width="9" style="141"/>
    <col min="745" max="745" width="10.42578125" style="141" customWidth="1"/>
    <col min="746" max="746" width="3.85546875" style="141" customWidth="1"/>
    <col min="747" max="753" width="9" style="141"/>
    <col min="754" max="757" width="8.85546875" style="141" customWidth="1"/>
    <col min="758" max="762" width="9" style="141"/>
    <col min="763" max="765" width="8.85546875" style="141" customWidth="1"/>
    <col min="766" max="766" width="17.42578125" style="141" bestFit="1" customWidth="1"/>
    <col min="767" max="768" width="9" style="141"/>
    <col min="769" max="769" width="9.5703125" style="141" bestFit="1" customWidth="1"/>
    <col min="770" max="772" width="9" style="141"/>
    <col min="773" max="779" width="8.85546875" style="141" customWidth="1"/>
    <col min="780" max="785" width="9" style="141"/>
    <col min="786" max="786" width="2.28515625" style="141" customWidth="1"/>
    <col min="787" max="1000" width="9" style="141"/>
    <col min="1001" max="1001" width="10.42578125" style="141" customWidth="1"/>
    <col min="1002" max="1002" width="3.85546875" style="141" customWidth="1"/>
    <col min="1003" max="1009" width="9" style="141"/>
    <col min="1010" max="1013" width="8.85546875" style="141" customWidth="1"/>
    <col min="1014" max="1018" width="9" style="141"/>
    <col min="1019" max="1021" width="8.85546875" style="141" customWidth="1"/>
    <col min="1022" max="1022" width="17.42578125" style="141" bestFit="1" customWidth="1"/>
    <col min="1023" max="1024" width="9" style="141"/>
    <col min="1025" max="1025" width="9.5703125" style="141" bestFit="1" customWidth="1"/>
    <col min="1026" max="1028" width="9" style="141"/>
    <col min="1029" max="1035" width="8.85546875" style="141" customWidth="1"/>
    <col min="1036" max="1041" width="9" style="141"/>
    <col min="1042" max="1042" width="2.28515625" style="141" customWidth="1"/>
    <col min="1043" max="1256" width="9" style="141"/>
    <col min="1257" max="1257" width="10.42578125" style="141" customWidth="1"/>
    <col min="1258" max="1258" width="3.85546875" style="141" customWidth="1"/>
    <col min="1259" max="1265" width="9" style="141"/>
    <col min="1266" max="1269" width="8.85546875" style="141" customWidth="1"/>
    <col min="1270" max="1274" width="9" style="141"/>
    <col min="1275" max="1277" width="8.85546875" style="141" customWidth="1"/>
    <col min="1278" max="1278" width="17.42578125" style="141" bestFit="1" customWidth="1"/>
    <col min="1279" max="1280" width="9" style="141"/>
    <col min="1281" max="1281" width="9.5703125" style="141" bestFit="1" customWidth="1"/>
    <col min="1282" max="1284" width="9" style="141"/>
    <col min="1285" max="1291" width="8.85546875" style="141" customWidth="1"/>
    <col min="1292" max="1297" width="9" style="141"/>
    <col min="1298" max="1298" width="2.28515625" style="141" customWidth="1"/>
    <col min="1299" max="1512" width="9" style="141"/>
    <col min="1513" max="1513" width="10.42578125" style="141" customWidth="1"/>
    <col min="1514" max="1514" width="3.85546875" style="141" customWidth="1"/>
    <col min="1515" max="1521" width="9" style="141"/>
    <col min="1522" max="1525" width="8.85546875" style="141" customWidth="1"/>
    <col min="1526" max="1530" width="9" style="141"/>
    <col min="1531" max="1533" width="8.85546875" style="141" customWidth="1"/>
    <col min="1534" max="1534" width="17.42578125" style="141" bestFit="1" customWidth="1"/>
    <col min="1535" max="1536" width="9" style="141"/>
    <col min="1537" max="1537" width="9.5703125" style="141" bestFit="1" customWidth="1"/>
    <col min="1538" max="1540" width="9" style="141"/>
    <col min="1541" max="1547" width="8.85546875" style="141" customWidth="1"/>
    <col min="1548" max="1553" width="9" style="141"/>
    <col min="1554" max="1554" width="2.28515625" style="141" customWidth="1"/>
    <col min="1555" max="1768" width="9" style="141"/>
    <col min="1769" max="1769" width="10.42578125" style="141" customWidth="1"/>
    <col min="1770" max="1770" width="3.85546875" style="141" customWidth="1"/>
    <col min="1771" max="1777" width="9" style="141"/>
    <col min="1778" max="1781" width="8.85546875" style="141" customWidth="1"/>
    <col min="1782" max="1786" width="9" style="141"/>
    <col min="1787" max="1789" width="8.85546875" style="141" customWidth="1"/>
    <col min="1790" max="1790" width="17.42578125" style="141" bestFit="1" customWidth="1"/>
    <col min="1791" max="1792" width="9" style="141"/>
    <col min="1793" max="1793" width="9.5703125" style="141" bestFit="1" customWidth="1"/>
    <col min="1794" max="1796" width="9" style="141"/>
    <col min="1797" max="1803" width="8.85546875" style="141" customWidth="1"/>
    <col min="1804" max="1809" width="9" style="141"/>
    <col min="1810" max="1810" width="2.28515625" style="141" customWidth="1"/>
    <col min="1811" max="2024" width="9" style="141"/>
    <col min="2025" max="2025" width="10.42578125" style="141" customWidth="1"/>
    <col min="2026" max="2026" width="3.85546875" style="141" customWidth="1"/>
    <col min="2027" max="2033" width="9" style="141"/>
    <col min="2034" max="2037" width="8.85546875" style="141" customWidth="1"/>
    <col min="2038" max="2042" width="9" style="141"/>
    <col min="2043" max="2045" width="8.85546875" style="141" customWidth="1"/>
    <col min="2046" max="2046" width="17.42578125" style="141" bestFit="1" customWidth="1"/>
    <col min="2047" max="2048" width="9" style="141"/>
    <col min="2049" max="2049" width="9.5703125" style="141" bestFit="1" customWidth="1"/>
    <col min="2050" max="2052" width="9" style="141"/>
    <col min="2053" max="2059" width="8.85546875" style="141" customWidth="1"/>
    <col min="2060" max="2065" width="9" style="141"/>
    <col min="2066" max="2066" width="2.28515625" style="141" customWidth="1"/>
    <col min="2067" max="2280" width="9" style="141"/>
    <col min="2281" max="2281" width="10.42578125" style="141" customWidth="1"/>
    <col min="2282" max="2282" width="3.85546875" style="141" customWidth="1"/>
    <col min="2283" max="2289" width="9" style="141"/>
    <col min="2290" max="2293" width="8.85546875" style="141" customWidth="1"/>
    <col min="2294" max="2298" width="9" style="141"/>
    <col min="2299" max="2301" width="8.85546875" style="141" customWidth="1"/>
    <col min="2302" max="2302" width="17.42578125" style="141" bestFit="1" customWidth="1"/>
    <col min="2303" max="2304" width="9" style="141"/>
    <col min="2305" max="2305" width="9.5703125" style="141" bestFit="1" customWidth="1"/>
    <col min="2306" max="2308" width="9" style="141"/>
    <col min="2309" max="2315" width="8.85546875" style="141" customWidth="1"/>
    <col min="2316" max="2321" width="9" style="141"/>
    <col min="2322" max="2322" width="2.28515625" style="141" customWidth="1"/>
    <col min="2323" max="2536" width="9" style="141"/>
    <col min="2537" max="2537" width="10.42578125" style="141" customWidth="1"/>
    <col min="2538" max="2538" width="3.85546875" style="141" customWidth="1"/>
    <col min="2539" max="2545" width="9" style="141"/>
    <col min="2546" max="2549" width="8.85546875" style="141" customWidth="1"/>
    <col min="2550" max="2554" width="9" style="141"/>
    <col min="2555" max="2557" width="8.85546875" style="141" customWidth="1"/>
    <col min="2558" max="2558" width="17.42578125" style="141" bestFit="1" customWidth="1"/>
    <col min="2559" max="2560" width="9" style="141"/>
    <col min="2561" max="2561" width="9.5703125" style="141" bestFit="1" customWidth="1"/>
    <col min="2562" max="2564" width="9" style="141"/>
    <col min="2565" max="2571" width="8.85546875" style="141" customWidth="1"/>
    <col min="2572" max="2577" width="9" style="141"/>
    <col min="2578" max="2578" width="2.28515625" style="141" customWidth="1"/>
    <col min="2579" max="2792" width="9" style="141"/>
    <col min="2793" max="2793" width="10.42578125" style="141" customWidth="1"/>
    <col min="2794" max="2794" width="3.85546875" style="141" customWidth="1"/>
    <col min="2795" max="2801" width="9" style="141"/>
    <col min="2802" max="2805" width="8.85546875" style="141" customWidth="1"/>
    <col min="2806" max="2810" width="9" style="141"/>
    <col min="2811" max="2813" width="8.85546875" style="141" customWidth="1"/>
    <col min="2814" max="2814" width="17.42578125" style="141" bestFit="1" customWidth="1"/>
    <col min="2815" max="2816" width="9" style="141"/>
    <col min="2817" max="2817" width="9.5703125" style="141" bestFit="1" customWidth="1"/>
    <col min="2818" max="2820" width="9" style="141"/>
    <col min="2821" max="2827" width="8.85546875" style="141" customWidth="1"/>
    <col min="2828" max="2833" width="9" style="141"/>
    <col min="2834" max="2834" width="2.28515625" style="141" customWidth="1"/>
    <col min="2835" max="3048" width="9" style="141"/>
    <col min="3049" max="3049" width="10.42578125" style="141" customWidth="1"/>
    <col min="3050" max="3050" width="3.85546875" style="141" customWidth="1"/>
    <col min="3051" max="3057" width="9" style="141"/>
    <col min="3058" max="3061" width="8.85546875" style="141" customWidth="1"/>
    <col min="3062" max="3066" width="9" style="141"/>
    <col min="3067" max="3069" width="8.85546875" style="141" customWidth="1"/>
    <col min="3070" max="3070" width="17.42578125" style="141" bestFit="1" customWidth="1"/>
    <col min="3071" max="3072" width="9" style="141"/>
    <col min="3073" max="3073" width="9.5703125" style="141" bestFit="1" customWidth="1"/>
    <col min="3074" max="3076" width="9" style="141"/>
    <col min="3077" max="3083" width="8.85546875" style="141" customWidth="1"/>
    <col min="3084" max="3089" width="9" style="141"/>
    <col min="3090" max="3090" width="2.28515625" style="141" customWidth="1"/>
    <col min="3091" max="3304" width="9" style="141"/>
    <col min="3305" max="3305" width="10.42578125" style="141" customWidth="1"/>
    <col min="3306" max="3306" width="3.85546875" style="141" customWidth="1"/>
    <col min="3307" max="3313" width="9" style="141"/>
    <col min="3314" max="3317" width="8.85546875" style="141" customWidth="1"/>
    <col min="3318" max="3322" width="9" style="141"/>
    <col min="3323" max="3325" width="8.85546875" style="141" customWidth="1"/>
    <col min="3326" max="3326" width="17.42578125" style="141" bestFit="1" customWidth="1"/>
    <col min="3327" max="3328" width="9" style="141"/>
    <col min="3329" max="3329" width="9.5703125" style="141" bestFit="1" customWidth="1"/>
    <col min="3330" max="3332" width="9" style="141"/>
    <col min="3333" max="3339" width="8.85546875" style="141" customWidth="1"/>
    <col min="3340" max="3345" width="9" style="141"/>
    <col min="3346" max="3346" width="2.28515625" style="141" customWidth="1"/>
    <col min="3347" max="3560" width="9" style="141"/>
    <col min="3561" max="3561" width="10.42578125" style="141" customWidth="1"/>
    <col min="3562" max="3562" width="3.85546875" style="141" customWidth="1"/>
    <col min="3563" max="3569" width="9" style="141"/>
    <col min="3570" max="3573" width="8.85546875" style="141" customWidth="1"/>
    <col min="3574" max="3578" width="9" style="141"/>
    <col min="3579" max="3581" width="8.85546875" style="141" customWidth="1"/>
    <col min="3582" max="3582" width="17.42578125" style="141" bestFit="1" customWidth="1"/>
    <col min="3583" max="3584" width="9" style="141"/>
    <col min="3585" max="3585" width="9.5703125" style="141" bestFit="1" customWidth="1"/>
    <col min="3586" max="3588" width="9" style="141"/>
    <col min="3589" max="3595" width="8.85546875" style="141" customWidth="1"/>
    <col min="3596" max="3601" width="9" style="141"/>
    <col min="3602" max="3602" width="2.28515625" style="141" customWidth="1"/>
    <col min="3603" max="3816" width="9" style="141"/>
    <col min="3817" max="3817" width="10.42578125" style="141" customWidth="1"/>
    <col min="3818" max="3818" width="3.85546875" style="141" customWidth="1"/>
    <col min="3819" max="3825" width="9" style="141"/>
    <col min="3826" max="3829" width="8.85546875" style="141" customWidth="1"/>
    <col min="3830" max="3834" width="9" style="141"/>
    <col min="3835" max="3837" width="8.85546875" style="141" customWidth="1"/>
    <col min="3838" max="3838" width="17.42578125" style="141" bestFit="1" customWidth="1"/>
    <col min="3839" max="3840" width="9" style="141"/>
    <col min="3841" max="3841" width="9.5703125" style="141" bestFit="1" customWidth="1"/>
    <col min="3842" max="3844" width="9" style="141"/>
    <col min="3845" max="3851" width="8.85546875" style="141" customWidth="1"/>
    <col min="3852" max="3857" width="9" style="141"/>
    <col min="3858" max="3858" width="2.28515625" style="141" customWidth="1"/>
    <col min="3859" max="4072" width="9" style="141"/>
    <col min="4073" max="4073" width="10.42578125" style="141" customWidth="1"/>
    <col min="4074" max="4074" width="3.85546875" style="141" customWidth="1"/>
    <col min="4075" max="4081" width="9" style="141"/>
    <col min="4082" max="4085" width="8.85546875" style="141" customWidth="1"/>
    <col min="4086" max="4090" width="9" style="141"/>
    <col min="4091" max="4093" width="8.85546875" style="141" customWidth="1"/>
    <col min="4094" max="4094" width="17.42578125" style="141" bestFit="1" customWidth="1"/>
    <col min="4095" max="4096" width="9" style="141"/>
    <col min="4097" max="4097" width="9.5703125" style="141" bestFit="1" customWidth="1"/>
    <col min="4098" max="4100" width="9" style="141"/>
    <col min="4101" max="4107" width="8.85546875" style="141" customWidth="1"/>
    <col min="4108" max="4113" width="9" style="141"/>
    <col min="4114" max="4114" width="2.28515625" style="141" customWidth="1"/>
    <col min="4115" max="4328" width="9" style="141"/>
    <col min="4329" max="4329" width="10.42578125" style="141" customWidth="1"/>
    <col min="4330" max="4330" width="3.85546875" style="141" customWidth="1"/>
    <col min="4331" max="4337" width="9" style="141"/>
    <col min="4338" max="4341" width="8.85546875" style="141" customWidth="1"/>
    <col min="4342" max="4346" width="9" style="141"/>
    <col min="4347" max="4349" width="8.85546875" style="141" customWidth="1"/>
    <col min="4350" max="4350" width="17.42578125" style="141" bestFit="1" customWidth="1"/>
    <col min="4351" max="4352" width="9" style="141"/>
    <col min="4353" max="4353" width="9.5703125" style="141" bestFit="1" customWidth="1"/>
    <col min="4354" max="4356" width="9" style="141"/>
    <col min="4357" max="4363" width="8.85546875" style="141" customWidth="1"/>
    <col min="4364" max="4369" width="9" style="141"/>
    <col min="4370" max="4370" width="2.28515625" style="141" customWidth="1"/>
    <col min="4371" max="4584" width="9" style="141"/>
    <col min="4585" max="4585" width="10.42578125" style="141" customWidth="1"/>
    <col min="4586" max="4586" width="3.85546875" style="141" customWidth="1"/>
    <col min="4587" max="4593" width="9" style="141"/>
    <col min="4594" max="4597" width="8.85546875" style="141" customWidth="1"/>
    <col min="4598" max="4602" width="9" style="141"/>
    <col min="4603" max="4605" width="8.85546875" style="141" customWidth="1"/>
    <col min="4606" max="4606" width="17.42578125" style="141" bestFit="1" customWidth="1"/>
    <col min="4607" max="4608" width="9" style="141"/>
    <col min="4609" max="4609" width="9.5703125" style="141" bestFit="1" customWidth="1"/>
    <col min="4610" max="4612" width="9" style="141"/>
    <col min="4613" max="4619" width="8.85546875" style="141" customWidth="1"/>
    <col min="4620" max="4625" width="9" style="141"/>
    <col min="4626" max="4626" width="2.28515625" style="141" customWidth="1"/>
    <col min="4627" max="4840" width="9" style="141"/>
    <col min="4841" max="4841" width="10.42578125" style="141" customWidth="1"/>
    <col min="4842" max="4842" width="3.85546875" style="141" customWidth="1"/>
    <col min="4843" max="4849" width="9" style="141"/>
    <col min="4850" max="4853" width="8.85546875" style="141" customWidth="1"/>
    <col min="4854" max="4858" width="9" style="141"/>
    <col min="4859" max="4861" width="8.85546875" style="141" customWidth="1"/>
    <col min="4862" max="4862" width="17.42578125" style="141" bestFit="1" customWidth="1"/>
    <col min="4863" max="4864" width="9" style="141"/>
    <col min="4865" max="4865" width="9.5703125" style="141" bestFit="1" customWidth="1"/>
    <col min="4866" max="4868" width="9" style="141"/>
    <col min="4869" max="4875" width="8.85546875" style="141" customWidth="1"/>
    <col min="4876" max="4881" width="9" style="141"/>
    <col min="4882" max="4882" width="2.28515625" style="141" customWidth="1"/>
    <col min="4883" max="5096" width="9" style="141"/>
    <col min="5097" max="5097" width="10.42578125" style="141" customWidth="1"/>
    <col min="5098" max="5098" width="3.85546875" style="141" customWidth="1"/>
    <col min="5099" max="5105" width="9" style="141"/>
    <col min="5106" max="5109" width="8.85546875" style="141" customWidth="1"/>
    <col min="5110" max="5114" width="9" style="141"/>
    <col min="5115" max="5117" width="8.85546875" style="141" customWidth="1"/>
    <col min="5118" max="5118" width="17.42578125" style="141" bestFit="1" customWidth="1"/>
    <col min="5119" max="5120" width="9" style="141"/>
    <col min="5121" max="5121" width="9.5703125" style="141" bestFit="1" customWidth="1"/>
    <col min="5122" max="5124" width="9" style="141"/>
    <col min="5125" max="5131" width="8.85546875" style="141" customWidth="1"/>
    <col min="5132" max="5137" width="9" style="141"/>
    <col min="5138" max="5138" width="2.28515625" style="141" customWidth="1"/>
    <col min="5139" max="5352" width="9" style="141"/>
    <col min="5353" max="5353" width="10.42578125" style="141" customWidth="1"/>
    <col min="5354" max="5354" width="3.85546875" style="141" customWidth="1"/>
    <col min="5355" max="5361" width="9" style="141"/>
    <col min="5362" max="5365" width="8.85546875" style="141" customWidth="1"/>
    <col min="5366" max="5370" width="9" style="141"/>
    <col min="5371" max="5373" width="8.85546875" style="141" customWidth="1"/>
    <col min="5374" max="5374" width="17.42578125" style="141" bestFit="1" customWidth="1"/>
    <col min="5375" max="5376" width="9" style="141"/>
    <col min="5377" max="5377" width="9.5703125" style="141" bestFit="1" customWidth="1"/>
    <col min="5378" max="5380" width="9" style="141"/>
    <col min="5381" max="5387" width="8.85546875" style="141" customWidth="1"/>
    <col min="5388" max="5393" width="9" style="141"/>
    <col min="5394" max="5394" width="2.28515625" style="141" customWidth="1"/>
    <col min="5395" max="5608" width="9" style="141"/>
    <col min="5609" max="5609" width="10.42578125" style="141" customWidth="1"/>
    <col min="5610" max="5610" width="3.85546875" style="141" customWidth="1"/>
    <col min="5611" max="5617" width="9" style="141"/>
    <col min="5618" max="5621" width="8.85546875" style="141" customWidth="1"/>
    <col min="5622" max="5626" width="9" style="141"/>
    <col min="5627" max="5629" width="8.85546875" style="141" customWidth="1"/>
    <col min="5630" max="5630" width="17.42578125" style="141" bestFit="1" customWidth="1"/>
    <col min="5631" max="5632" width="9" style="141"/>
    <col min="5633" max="5633" width="9.5703125" style="141" bestFit="1" customWidth="1"/>
    <col min="5634" max="5636" width="9" style="141"/>
    <col min="5637" max="5643" width="8.85546875" style="141" customWidth="1"/>
    <col min="5644" max="5649" width="9" style="141"/>
    <col min="5650" max="5650" width="2.28515625" style="141" customWidth="1"/>
    <col min="5651" max="5864" width="9" style="141"/>
    <col min="5865" max="5865" width="10.42578125" style="141" customWidth="1"/>
    <col min="5866" max="5866" width="3.85546875" style="141" customWidth="1"/>
    <col min="5867" max="5873" width="9" style="141"/>
    <col min="5874" max="5877" width="8.85546875" style="141" customWidth="1"/>
    <col min="5878" max="5882" width="9" style="141"/>
    <col min="5883" max="5885" width="8.85546875" style="141" customWidth="1"/>
    <col min="5886" max="5886" width="17.42578125" style="141" bestFit="1" customWidth="1"/>
    <col min="5887" max="5888" width="9" style="141"/>
    <col min="5889" max="5889" width="9.5703125" style="141" bestFit="1" customWidth="1"/>
    <col min="5890" max="5892" width="9" style="141"/>
    <col min="5893" max="5899" width="8.85546875" style="141" customWidth="1"/>
    <col min="5900" max="5905" width="9" style="141"/>
    <col min="5906" max="5906" width="2.28515625" style="141" customWidth="1"/>
    <col min="5907" max="6120" width="9" style="141"/>
    <col min="6121" max="6121" width="10.42578125" style="141" customWidth="1"/>
    <col min="6122" max="6122" width="3.85546875" style="141" customWidth="1"/>
    <col min="6123" max="6129" width="9" style="141"/>
    <col min="6130" max="6133" width="8.85546875" style="141" customWidth="1"/>
    <col min="6134" max="6138" width="9" style="141"/>
    <col min="6139" max="6141" width="8.85546875" style="141" customWidth="1"/>
    <col min="6142" max="6142" width="17.42578125" style="141" bestFit="1" customWidth="1"/>
    <col min="6143" max="6144" width="9" style="141"/>
    <col min="6145" max="6145" width="9.5703125" style="141" bestFit="1" customWidth="1"/>
    <col min="6146" max="6148" width="9" style="141"/>
    <col min="6149" max="6155" width="8.85546875" style="141" customWidth="1"/>
    <col min="6156" max="6161" width="9" style="141"/>
    <col min="6162" max="6162" width="2.28515625" style="141" customWidth="1"/>
    <col min="6163" max="6376" width="9" style="141"/>
    <col min="6377" max="6377" width="10.42578125" style="141" customWidth="1"/>
    <col min="6378" max="6378" width="3.85546875" style="141" customWidth="1"/>
    <col min="6379" max="6385" width="9" style="141"/>
    <col min="6386" max="6389" width="8.85546875" style="141" customWidth="1"/>
    <col min="6390" max="6394" width="9" style="141"/>
    <col min="6395" max="6397" width="8.85546875" style="141" customWidth="1"/>
    <col min="6398" max="6398" width="17.42578125" style="141" bestFit="1" customWidth="1"/>
    <col min="6399" max="6400" width="9" style="141"/>
    <col min="6401" max="6401" width="9.5703125" style="141" bestFit="1" customWidth="1"/>
    <col min="6402" max="6404" width="9" style="141"/>
    <col min="6405" max="6411" width="8.85546875" style="141" customWidth="1"/>
    <col min="6412" max="6417" width="9" style="141"/>
    <col min="6418" max="6418" width="2.28515625" style="141" customWidth="1"/>
    <col min="6419" max="6632" width="9" style="141"/>
    <col min="6633" max="6633" width="10.42578125" style="141" customWidth="1"/>
    <col min="6634" max="6634" width="3.85546875" style="141" customWidth="1"/>
    <col min="6635" max="6641" width="9" style="141"/>
    <col min="6642" max="6645" width="8.85546875" style="141" customWidth="1"/>
    <col min="6646" max="6650" width="9" style="141"/>
    <col min="6651" max="6653" width="8.85546875" style="141" customWidth="1"/>
    <col min="6654" max="6654" width="17.42578125" style="141" bestFit="1" customWidth="1"/>
    <col min="6655" max="6656" width="9" style="141"/>
    <col min="6657" max="6657" width="9.5703125" style="141" bestFit="1" customWidth="1"/>
    <col min="6658" max="6660" width="9" style="141"/>
    <col min="6661" max="6667" width="8.85546875" style="141" customWidth="1"/>
    <col min="6668" max="6673" width="9" style="141"/>
    <col min="6674" max="6674" width="2.28515625" style="141" customWidth="1"/>
    <col min="6675" max="6888" width="9" style="141"/>
    <col min="6889" max="6889" width="10.42578125" style="141" customWidth="1"/>
    <col min="6890" max="6890" width="3.85546875" style="141" customWidth="1"/>
    <col min="6891" max="6897" width="9" style="141"/>
    <col min="6898" max="6901" width="8.85546875" style="141" customWidth="1"/>
    <col min="6902" max="6906" width="9" style="141"/>
    <col min="6907" max="6909" width="8.85546875" style="141" customWidth="1"/>
    <col min="6910" max="6910" width="17.42578125" style="141" bestFit="1" customWidth="1"/>
    <col min="6911" max="6912" width="9" style="141"/>
    <col min="6913" max="6913" width="9.5703125" style="141" bestFit="1" customWidth="1"/>
    <col min="6914" max="6916" width="9" style="141"/>
    <col min="6917" max="6923" width="8.85546875" style="141" customWidth="1"/>
    <col min="6924" max="6929" width="9" style="141"/>
    <col min="6930" max="6930" width="2.28515625" style="141" customWidth="1"/>
    <col min="6931" max="7144" width="9" style="141"/>
    <col min="7145" max="7145" width="10.42578125" style="141" customWidth="1"/>
    <col min="7146" max="7146" width="3.85546875" style="141" customWidth="1"/>
    <col min="7147" max="7153" width="9" style="141"/>
    <col min="7154" max="7157" width="8.85546875" style="141" customWidth="1"/>
    <col min="7158" max="7162" width="9" style="141"/>
    <col min="7163" max="7165" width="8.85546875" style="141" customWidth="1"/>
    <col min="7166" max="7166" width="17.42578125" style="141" bestFit="1" customWidth="1"/>
    <col min="7167" max="7168" width="9" style="141"/>
    <col min="7169" max="7169" width="9.5703125" style="141" bestFit="1" customWidth="1"/>
    <col min="7170" max="7172" width="9" style="141"/>
    <col min="7173" max="7179" width="8.85546875" style="141" customWidth="1"/>
    <col min="7180" max="7185" width="9" style="141"/>
    <col min="7186" max="7186" width="2.28515625" style="141" customWidth="1"/>
    <col min="7187" max="7400" width="9" style="141"/>
    <col min="7401" max="7401" width="10.42578125" style="141" customWidth="1"/>
    <col min="7402" max="7402" width="3.85546875" style="141" customWidth="1"/>
    <col min="7403" max="7409" width="9" style="141"/>
    <col min="7410" max="7413" width="8.85546875" style="141" customWidth="1"/>
    <col min="7414" max="7418" width="9" style="141"/>
    <col min="7419" max="7421" width="8.85546875" style="141" customWidth="1"/>
    <col min="7422" max="7422" width="17.42578125" style="141" bestFit="1" customWidth="1"/>
    <col min="7423" max="7424" width="9" style="141"/>
    <col min="7425" max="7425" width="9.5703125" style="141" bestFit="1" customWidth="1"/>
    <col min="7426" max="7428" width="9" style="141"/>
    <col min="7429" max="7435" width="8.85546875" style="141" customWidth="1"/>
    <col min="7436" max="7441" width="9" style="141"/>
    <col min="7442" max="7442" width="2.28515625" style="141" customWidth="1"/>
    <col min="7443" max="7656" width="9" style="141"/>
    <col min="7657" max="7657" width="10.42578125" style="141" customWidth="1"/>
    <col min="7658" max="7658" width="3.85546875" style="141" customWidth="1"/>
    <col min="7659" max="7665" width="9" style="141"/>
    <col min="7666" max="7669" width="8.85546875" style="141" customWidth="1"/>
    <col min="7670" max="7674" width="9" style="141"/>
    <col min="7675" max="7677" width="8.85546875" style="141" customWidth="1"/>
    <col min="7678" max="7678" width="17.42578125" style="141" bestFit="1" customWidth="1"/>
    <col min="7679" max="7680" width="9" style="141"/>
    <col min="7681" max="7681" width="9.5703125" style="141" bestFit="1" customWidth="1"/>
    <col min="7682" max="7684" width="9" style="141"/>
    <col min="7685" max="7691" width="8.85546875" style="141" customWidth="1"/>
    <col min="7692" max="7697" width="9" style="141"/>
    <col min="7698" max="7698" width="2.28515625" style="141" customWidth="1"/>
    <col min="7699" max="7912" width="9" style="141"/>
    <col min="7913" max="7913" width="10.42578125" style="141" customWidth="1"/>
    <col min="7914" max="7914" width="3.85546875" style="141" customWidth="1"/>
    <col min="7915" max="7921" width="9" style="141"/>
    <col min="7922" max="7925" width="8.85546875" style="141" customWidth="1"/>
    <col min="7926" max="7930" width="9" style="141"/>
    <col min="7931" max="7933" width="8.85546875" style="141" customWidth="1"/>
    <col min="7934" max="7934" width="17.42578125" style="141" bestFit="1" customWidth="1"/>
    <col min="7935" max="7936" width="9" style="141"/>
    <col min="7937" max="7937" width="9.5703125" style="141" bestFit="1" customWidth="1"/>
    <col min="7938" max="7940" width="9" style="141"/>
    <col min="7941" max="7947" width="8.85546875" style="141" customWidth="1"/>
    <col min="7948" max="7953" width="9" style="141"/>
    <col min="7954" max="7954" width="2.28515625" style="141" customWidth="1"/>
    <col min="7955" max="8168" width="9" style="141"/>
    <col min="8169" max="8169" width="10.42578125" style="141" customWidth="1"/>
    <col min="8170" max="8170" width="3.85546875" style="141" customWidth="1"/>
    <col min="8171" max="8177" width="9" style="141"/>
    <col min="8178" max="8181" width="8.85546875" style="141" customWidth="1"/>
    <col min="8182" max="8186" width="9" style="141"/>
    <col min="8187" max="8189" width="8.85546875" style="141" customWidth="1"/>
    <col min="8190" max="8190" width="17.42578125" style="141" bestFit="1" customWidth="1"/>
    <col min="8191" max="8192" width="9" style="141"/>
    <col min="8193" max="8193" width="9.5703125" style="141" bestFit="1" customWidth="1"/>
    <col min="8194" max="8196" width="9" style="141"/>
    <col min="8197" max="8203" width="8.85546875" style="141" customWidth="1"/>
    <col min="8204" max="8209" width="9" style="141"/>
    <col min="8210" max="8210" width="2.28515625" style="141" customWidth="1"/>
    <col min="8211" max="8424" width="9" style="141"/>
    <col min="8425" max="8425" width="10.42578125" style="141" customWidth="1"/>
    <col min="8426" max="8426" width="3.85546875" style="141" customWidth="1"/>
    <col min="8427" max="8433" width="9" style="141"/>
    <col min="8434" max="8437" width="8.85546875" style="141" customWidth="1"/>
    <col min="8438" max="8442" width="9" style="141"/>
    <col min="8443" max="8445" width="8.85546875" style="141" customWidth="1"/>
    <col min="8446" max="8446" width="17.42578125" style="141" bestFit="1" customWidth="1"/>
    <col min="8447" max="8448" width="9" style="141"/>
    <col min="8449" max="8449" width="9.5703125" style="141" bestFit="1" customWidth="1"/>
    <col min="8450" max="8452" width="9" style="141"/>
    <col min="8453" max="8459" width="8.85546875" style="141" customWidth="1"/>
    <col min="8460" max="8465" width="9" style="141"/>
    <col min="8466" max="8466" width="2.28515625" style="141" customWidth="1"/>
    <col min="8467" max="8680" width="9" style="141"/>
    <col min="8681" max="8681" width="10.42578125" style="141" customWidth="1"/>
    <col min="8682" max="8682" width="3.85546875" style="141" customWidth="1"/>
    <col min="8683" max="8689" width="9" style="141"/>
    <col min="8690" max="8693" width="8.85546875" style="141" customWidth="1"/>
    <col min="8694" max="8698" width="9" style="141"/>
    <col min="8699" max="8701" width="8.85546875" style="141" customWidth="1"/>
    <col min="8702" max="8702" width="17.42578125" style="141" bestFit="1" customWidth="1"/>
    <col min="8703" max="8704" width="9" style="141"/>
    <col min="8705" max="8705" width="9.5703125" style="141" bestFit="1" customWidth="1"/>
    <col min="8706" max="8708" width="9" style="141"/>
    <col min="8709" max="8715" width="8.85546875" style="141" customWidth="1"/>
    <col min="8716" max="8721" width="9" style="141"/>
    <col min="8722" max="8722" width="2.28515625" style="141" customWidth="1"/>
    <col min="8723" max="8936" width="9" style="141"/>
    <col min="8937" max="8937" width="10.42578125" style="141" customWidth="1"/>
    <col min="8938" max="8938" width="3.85546875" style="141" customWidth="1"/>
    <col min="8939" max="8945" width="9" style="141"/>
    <col min="8946" max="8949" width="8.85546875" style="141" customWidth="1"/>
    <col min="8950" max="8954" width="9" style="141"/>
    <col min="8955" max="8957" width="8.85546875" style="141" customWidth="1"/>
    <col min="8958" max="8958" width="17.42578125" style="141" bestFit="1" customWidth="1"/>
    <col min="8959" max="8960" width="9" style="141"/>
    <col min="8961" max="8961" width="9.5703125" style="141" bestFit="1" customWidth="1"/>
    <col min="8962" max="8964" width="9" style="141"/>
    <col min="8965" max="8971" width="8.85546875" style="141" customWidth="1"/>
    <col min="8972" max="8977" width="9" style="141"/>
    <col min="8978" max="8978" width="2.28515625" style="141" customWidth="1"/>
    <col min="8979" max="9192" width="9" style="141"/>
    <col min="9193" max="9193" width="10.42578125" style="141" customWidth="1"/>
    <col min="9194" max="9194" width="3.85546875" style="141" customWidth="1"/>
    <col min="9195" max="9201" width="9" style="141"/>
    <col min="9202" max="9205" width="8.85546875" style="141" customWidth="1"/>
    <col min="9206" max="9210" width="9" style="141"/>
    <col min="9211" max="9213" width="8.85546875" style="141" customWidth="1"/>
    <col min="9214" max="9214" width="17.42578125" style="141" bestFit="1" customWidth="1"/>
    <col min="9215" max="9216" width="9" style="141"/>
    <col min="9217" max="9217" width="9.5703125" style="141" bestFit="1" customWidth="1"/>
    <col min="9218" max="9220" width="9" style="141"/>
    <col min="9221" max="9227" width="8.85546875" style="141" customWidth="1"/>
    <col min="9228" max="9233" width="9" style="141"/>
    <col min="9234" max="9234" width="2.28515625" style="141" customWidth="1"/>
    <col min="9235" max="9448" width="9" style="141"/>
    <col min="9449" max="9449" width="10.42578125" style="141" customWidth="1"/>
    <col min="9450" max="9450" width="3.85546875" style="141" customWidth="1"/>
    <col min="9451" max="9457" width="9" style="141"/>
    <col min="9458" max="9461" width="8.85546875" style="141" customWidth="1"/>
    <col min="9462" max="9466" width="9" style="141"/>
    <col min="9467" max="9469" width="8.85546875" style="141" customWidth="1"/>
    <col min="9470" max="9470" width="17.42578125" style="141" bestFit="1" customWidth="1"/>
    <col min="9471" max="9472" width="9" style="141"/>
    <col min="9473" max="9473" width="9.5703125" style="141" bestFit="1" customWidth="1"/>
    <col min="9474" max="9476" width="9" style="141"/>
    <col min="9477" max="9483" width="8.85546875" style="141" customWidth="1"/>
    <col min="9484" max="9489" width="9" style="141"/>
    <col min="9490" max="9490" width="2.28515625" style="141" customWidth="1"/>
    <col min="9491" max="9704" width="9" style="141"/>
    <col min="9705" max="9705" width="10.42578125" style="141" customWidth="1"/>
    <col min="9706" max="9706" width="3.85546875" style="141" customWidth="1"/>
    <col min="9707" max="9713" width="9" style="141"/>
    <col min="9714" max="9717" width="8.85546875" style="141" customWidth="1"/>
    <col min="9718" max="9722" width="9" style="141"/>
    <col min="9723" max="9725" width="8.85546875" style="141" customWidth="1"/>
    <col min="9726" max="9726" width="17.42578125" style="141" bestFit="1" customWidth="1"/>
    <col min="9727" max="9728" width="9" style="141"/>
    <col min="9729" max="9729" width="9.5703125" style="141" bestFit="1" customWidth="1"/>
    <col min="9730" max="9732" width="9" style="141"/>
    <col min="9733" max="9739" width="8.85546875" style="141" customWidth="1"/>
    <col min="9740" max="9745" width="9" style="141"/>
    <col min="9746" max="9746" width="2.28515625" style="141" customWidth="1"/>
    <col min="9747" max="9960" width="9" style="141"/>
    <col min="9961" max="9961" width="10.42578125" style="141" customWidth="1"/>
    <col min="9962" max="9962" width="3.85546875" style="141" customWidth="1"/>
    <col min="9963" max="9969" width="9" style="141"/>
    <col min="9970" max="9973" width="8.85546875" style="141" customWidth="1"/>
    <col min="9974" max="9978" width="9" style="141"/>
    <col min="9979" max="9981" width="8.85546875" style="141" customWidth="1"/>
    <col min="9982" max="9982" width="17.42578125" style="141" bestFit="1" customWidth="1"/>
    <col min="9983" max="9984" width="9" style="141"/>
    <col min="9985" max="9985" width="9.5703125" style="141" bestFit="1" customWidth="1"/>
    <col min="9986" max="9988" width="9" style="141"/>
    <col min="9989" max="9995" width="8.85546875" style="141" customWidth="1"/>
    <col min="9996" max="10001" width="9" style="141"/>
    <col min="10002" max="10002" width="2.28515625" style="141" customWidth="1"/>
    <col min="10003" max="10216" width="9" style="141"/>
    <col min="10217" max="10217" width="10.42578125" style="141" customWidth="1"/>
    <col min="10218" max="10218" width="3.85546875" style="141" customWidth="1"/>
    <col min="10219" max="10225" width="9" style="141"/>
    <col min="10226" max="10229" width="8.85546875" style="141" customWidth="1"/>
    <col min="10230" max="10234" width="9" style="141"/>
    <col min="10235" max="10237" width="8.85546875" style="141" customWidth="1"/>
    <col min="10238" max="10238" width="17.42578125" style="141" bestFit="1" customWidth="1"/>
    <col min="10239" max="10240" width="9" style="141"/>
    <col min="10241" max="10241" width="9.5703125" style="141" bestFit="1" customWidth="1"/>
    <col min="10242" max="10244" width="9" style="141"/>
    <col min="10245" max="10251" width="8.85546875" style="141" customWidth="1"/>
    <col min="10252" max="10257" width="9" style="141"/>
    <col min="10258" max="10258" width="2.28515625" style="141" customWidth="1"/>
    <col min="10259" max="10472" width="9" style="141"/>
    <col min="10473" max="10473" width="10.42578125" style="141" customWidth="1"/>
    <col min="10474" max="10474" width="3.85546875" style="141" customWidth="1"/>
    <col min="10475" max="10481" width="9" style="141"/>
    <col min="10482" max="10485" width="8.85546875" style="141" customWidth="1"/>
    <col min="10486" max="10490" width="9" style="141"/>
    <col min="10491" max="10493" width="8.85546875" style="141" customWidth="1"/>
    <col min="10494" max="10494" width="17.42578125" style="141" bestFit="1" customWidth="1"/>
    <col min="10495" max="10496" width="9" style="141"/>
    <col min="10497" max="10497" width="9.5703125" style="141" bestFit="1" customWidth="1"/>
    <col min="10498" max="10500" width="9" style="141"/>
    <col min="10501" max="10507" width="8.85546875" style="141" customWidth="1"/>
    <col min="10508" max="10513" width="9" style="141"/>
    <col min="10514" max="10514" width="2.28515625" style="141" customWidth="1"/>
    <col min="10515" max="10728" width="9" style="141"/>
    <col min="10729" max="10729" width="10.42578125" style="141" customWidth="1"/>
    <col min="10730" max="10730" width="3.85546875" style="141" customWidth="1"/>
    <col min="10731" max="10737" width="9" style="141"/>
    <col min="10738" max="10741" width="8.85546875" style="141" customWidth="1"/>
    <col min="10742" max="10746" width="9" style="141"/>
    <col min="10747" max="10749" width="8.85546875" style="141" customWidth="1"/>
    <col min="10750" max="10750" width="17.42578125" style="141" bestFit="1" customWidth="1"/>
    <col min="10751" max="10752" width="9" style="141"/>
    <col min="10753" max="10753" width="9.5703125" style="141" bestFit="1" customWidth="1"/>
    <col min="10754" max="10756" width="9" style="141"/>
    <col min="10757" max="10763" width="8.85546875" style="141" customWidth="1"/>
    <col min="10764" max="10769" width="9" style="141"/>
    <col min="10770" max="10770" width="2.28515625" style="141" customWidth="1"/>
    <col min="10771" max="10984" width="9" style="141"/>
    <col min="10985" max="10985" width="10.42578125" style="141" customWidth="1"/>
    <col min="10986" max="10986" width="3.85546875" style="141" customWidth="1"/>
    <col min="10987" max="10993" width="9" style="141"/>
    <col min="10994" max="10997" width="8.85546875" style="141" customWidth="1"/>
    <col min="10998" max="11002" width="9" style="141"/>
    <col min="11003" max="11005" width="8.85546875" style="141" customWidth="1"/>
    <col min="11006" max="11006" width="17.42578125" style="141" bestFit="1" customWidth="1"/>
    <col min="11007" max="11008" width="9" style="141"/>
    <col min="11009" max="11009" width="9.5703125" style="141" bestFit="1" customWidth="1"/>
    <col min="11010" max="11012" width="9" style="141"/>
    <col min="11013" max="11019" width="8.85546875" style="141" customWidth="1"/>
    <col min="11020" max="11025" width="9" style="141"/>
    <col min="11026" max="11026" width="2.28515625" style="141" customWidth="1"/>
    <col min="11027" max="11240" width="9" style="141"/>
    <col min="11241" max="11241" width="10.42578125" style="141" customWidth="1"/>
    <col min="11242" max="11242" width="3.85546875" style="141" customWidth="1"/>
    <col min="11243" max="11249" width="9" style="141"/>
    <col min="11250" max="11253" width="8.85546875" style="141" customWidth="1"/>
    <col min="11254" max="11258" width="9" style="141"/>
    <col min="11259" max="11261" width="8.85546875" style="141" customWidth="1"/>
    <col min="11262" max="11262" width="17.42578125" style="141" bestFit="1" customWidth="1"/>
    <col min="11263" max="11264" width="9" style="141"/>
    <col min="11265" max="11265" width="9.5703125" style="141" bestFit="1" customWidth="1"/>
    <col min="11266" max="11268" width="9" style="141"/>
    <col min="11269" max="11275" width="8.85546875" style="141" customWidth="1"/>
    <col min="11276" max="11281" width="9" style="141"/>
    <col min="11282" max="11282" width="2.28515625" style="141" customWidth="1"/>
    <col min="11283" max="11496" width="9" style="141"/>
    <col min="11497" max="11497" width="10.42578125" style="141" customWidth="1"/>
    <col min="11498" max="11498" width="3.85546875" style="141" customWidth="1"/>
    <col min="11499" max="11505" width="9" style="141"/>
    <col min="11506" max="11509" width="8.85546875" style="141" customWidth="1"/>
    <col min="11510" max="11514" width="9" style="141"/>
    <col min="11515" max="11517" width="8.85546875" style="141" customWidth="1"/>
    <col min="11518" max="11518" width="17.42578125" style="141" bestFit="1" customWidth="1"/>
    <col min="11519" max="11520" width="9" style="141"/>
    <col min="11521" max="11521" width="9.5703125" style="141" bestFit="1" customWidth="1"/>
    <col min="11522" max="11524" width="9" style="141"/>
    <col min="11525" max="11531" width="8.85546875" style="141" customWidth="1"/>
    <col min="11532" max="11537" width="9" style="141"/>
    <col min="11538" max="11538" width="2.28515625" style="141" customWidth="1"/>
    <col min="11539" max="11752" width="9" style="141"/>
    <col min="11753" max="11753" width="10.42578125" style="141" customWidth="1"/>
    <col min="11754" max="11754" width="3.85546875" style="141" customWidth="1"/>
    <col min="11755" max="11761" width="9" style="141"/>
    <col min="11762" max="11765" width="8.85546875" style="141" customWidth="1"/>
    <col min="11766" max="11770" width="9" style="141"/>
    <col min="11771" max="11773" width="8.85546875" style="141" customWidth="1"/>
    <col min="11774" max="11774" width="17.42578125" style="141" bestFit="1" customWidth="1"/>
    <col min="11775" max="11776" width="9" style="141"/>
    <col min="11777" max="11777" width="9.5703125" style="141" bestFit="1" customWidth="1"/>
    <col min="11778" max="11780" width="9" style="141"/>
    <col min="11781" max="11787" width="8.85546875" style="141" customWidth="1"/>
    <col min="11788" max="11793" width="9" style="141"/>
    <col min="11794" max="11794" width="2.28515625" style="141" customWidth="1"/>
    <col min="11795" max="12008" width="9" style="141"/>
    <col min="12009" max="12009" width="10.42578125" style="141" customWidth="1"/>
    <col min="12010" max="12010" width="3.85546875" style="141" customWidth="1"/>
    <col min="12011" max="12017" width="9" style="141"/>
    <col min="12018" max="12021" width="8.85546875" style="141" customWidth="1"/>
    <col min="12022" max="12026" width="9" style="141"/>
    <col min="12027" max="12029" width="8.85546875" style="141" customWidth="1"/>
    <col min="12030" max="12030" width="17.42578125" style="141" bestFit="1" customWidth="1"/>
    <col min="12031" max="12032" width="9" style="141"/>
    <col min="12033" max="12033" width="9.5703125" style="141" bestFit="1" customWidth="1"/>
    <col min="12034" max="12036" width="9" style="141"/>
    <col min="12037" max="12043" width="8.85546875" style="141" customWidth="1"/>
    <col min="12044" max="12049" width="9" style="141"/>
    <col min="12050" max="12050" width="2.28515625" style="141" customWidth="1"/>
    <col min="12051" max="12264" width="9" style="141"/>
    <col min="12265" max="12265" width="10.42578125" style="141" customWidth="1"/>
    <col min="12266" max="12266" width="3.85546875" style="141" customWidth="1"/>
    <col min="12267" max="12273" width="9" style="141"/>
    <col min="12274" max="12277" width="8.85546875" style="141" customWidth="1"/>
    <col min="12278" max="12282" width="9" style="141"/>
    <col min="12283" max="12285" width="8.85546875" style="141" customWidth="1"/>
    <col min="12286" max="12286" width="17.42578125" style="141" bestFit="1" customWidth="1"/>
    <col min="12287" max="12288" width="9" style="141"/>
    <col min="12289" max="12289" width="9.5703125" style="141" bestFit="1" customWidth="1"/>
    <col min="12290" max="12292" width="9" style="141"/>
    <col min="12293" max="12299" width="8.85546875" style="141" customWidth="1"/>
    <col min="12300" max="12305" width="9" style="141"/>
    <col min="12306" max="12306" width="2.28515625" style="141" customWidth="1"/>
    <col min="12307" max="12520" width="9" style="141"/>
    <col min="12521" max="12521" width="10.42578125" style="141" customWidth="1"/>
    <col min="12522" max="12522" width="3.85546875" style="141" customWidth="1"/>
    <col min="12523" max="12529" width="9" style="141"/>
    <col min="12530" max="12533" width="8.85546875" style="141" customWidth="1"/>
    <col min="12534" max="12538" width="9" style="141"/>
    <col min="12539" max="12541" width="8.85546875" style="141" customWidth="1"/>
    <col min="12542" max="12542" width="17.42578125" style="141" bestFit="1" customWidth="1"/>
    <col min="12543" max="12544" width="9" style="141"/>
    <col min="12545" max="12545" width="9.5703125" style="141" bestFit="1" customWidth="1"/>
    <col min="12546" max="12548" width="9" style="141"/>
    <col min="12549" max="12555" width="8.85546875" style="141" customWidth="1"/>
    <col min="12556" max="12561" width="9" style="141"/>
    <col min="12562" max="12562" width="2.28515625" style="141" customWidth="1"/>
    <col min="12563" max="12776" width="9" style="141"/>
    <col min="12777" max="12777" width="10.42578125" style="141" customWidth="1"/>
    <col min="12778" max="12778" width="3.85546875" style="141" customWidth="1"/>
    <col min="12779" max="12785" width="9" style="141"/>
    <col min="12786" max="12789" width="8.85546875" style="141" customWidth="1"/>
    <col min="12790" max="12794" width="9" style="141"/>
    <col min="12795" max="12797" width="8.85546875" style="141" customWidth="1"/>
    <col min="12798" max="12798" width="17.42578125" style="141" bestFit="1" customWidth="1"/>
    <col min="12799" max="12800" width="9" style="141"/>
    <col min="12801" max="12801" width="9.5703125" style="141" bestFit="1" customWidth="1"/>
    <col min="12802" max="12804" width="9" style="141"/>
    <col min="12805" max="12811" width="8.85546875" style="141" customWidth="1"/>
    <col min="12812" max="12817" width="9" style="141"/>
    <col min="12818" max="12818" width="2.28515625" style="141" customWidth="1"/>
    <col min="12819" max="13032" width="9" style="141"/>
    <col min="13033" max="13033" width="10.42578125" style="141" customWidth="1"/>
    <col min="13034" max="13034" width="3.85546875" style="141" customWidth="1"/>
    <col min="13035" max="13041" width="9" style="141"/>
    <col min="13042" max="13045" width="8.85546875" style="141" customWidth="1"/>
    <col min="13046" max="13050" width="9" style="141"/>
    <col min="13051" max="13053" width="8.85546875" style="141" customWidth="1"/>
    <col min="13054" max="13054" width="17.42578125" style="141" bestFit="1" customWidth="1"/>
    <col min="13055" max="13056" width="9" style="141"/>
    <col min="13057" max="13057" width="9.5703125" style="141" bestFit="1" customWidth="1"/>
    <col min="13058" max="13060" width="9" style="141"/>
    <col min="13061" max="13067" width="8.85546875" style="141" customWidth="1"/>
    <col min="13068" max="13073" width="9" style="141"/>
    <col min="13074" max="13074" width="2.28515625" style="141" customWidth="1"/>
    <col min="13075" max="13288" width="9" style="141"/>
    <col min="13289" max="13289" width="10.42578125" style="141" customWidth="1"/>
    <col min="13290" max="13290" width="3.85546875" style="141" customWidth="1"/>
    <col min="13291" max="13297" width="9" style="141"/>
    <col min="13298" max="13301" width="8.85546875" style="141" customWidth="1"/>
    <col min="13302" max="13306" width="9" style="141"/>
    <col min="13307" max="13309" width="8.85546875" style="141" customWidth="1"/>
    <col min="13310" max="13310" width="17.42578125" style="141" bestFit="1" customWidth="1"/>
    <col min="13311" max="13312" width="9" style="141"/>
    <col min="13313" max="13313" width="9.5703125" style="141" bestFit="1" customWidth="1"/>
    <col min="13314" max="13316" width="9" style="141"/>
    <col min="13317" max="13323" width="8.85546875" style="141" customWidth="1"/>
    <col min="13324" max="13329" width="9" style="141"/>
    <col min="13330" max="13330" width="2.28515625" style="141" customWidth="1"/>
    <col min="13331" max="13544" width="9" style="141"/>
    <col min="13545" max="13545" width="10.42578125" style="141" customWidth="1"/>
    <col min="13546" max="13546" width="3.85546875" style="141" customWidth="1"/>
    <col min="13547" max="13553" width="9" style="141"/>
    <col min="13554" max="13557" width="8.85546875" style="141" customWidth="1"/>
    <col min="13558" max="13562" width="9" style="141"/>
    <col min="13563" max="13565" width="8.85546875" style="141" customWidth="1"/>
    <col min="13566" max="13566" width="17.42578125" style="141" bestFit="1" customWidth="1"/>
    <col min="13567" max="13568" width="9" style="141"/>
    <col min="13569" max="13569" width="9.5703125" style="141" bestFit="1" customWidth="1"/>
    <col min="13570" max="13572" width="9" style="141"/>
    <col min="13573" max="13579" width="8.85546875" style="141" customWidth="1"/>
    <col min="13580" max="13585" width="9" style="141"/>
    <col min="13586" max="13586" width="2.28515625" style="141" customWidth="1"/>
    <col min="13587" max="13800" width="9" style="141"/>
    <col min="13801" max="13801" width="10.42578125" style="141" customWidth="1"/>
    <col min="13802" max="13802" width="3.85546875" style="141" customWidth="1"/>
    <col min="13803" max="13809" width="9" style="141"/>
    <col min="13810" max="13813" width="8.85546875" style="141" customWidth="1"/>
    <col min="13814" max="13818" width="9" style="141"/>
    <col min="13819" max="13821" width="8.85546875" style="141" customWidth="1"/>
    <col min="13822" max="13822" width="17.42578125" style="141" bestFit="1" customWidth="1"/>
    <col min="13823" max="13824" width="9" style="141"/>
    <col min="13825" max="13825" width="9.5703125" style="141" bestFit="1" customWidth="1"/>
    <col min="13826" max="13828" width="9" style="141"/>
    <col min="13829" max="13835" width="8.85546875" style="141" customWidth="1"/>
    <col min="13836" max="13841" width="9" style="141"/>
    <col min="13842" max="13842" width="2.28515625" style="141" customWidth="1"/>
    <col min="13843" max="14056" width="9" style="141"/>
    <col min="14057" max="14057" width="10.42578125" style="141" customWidth="1"/>
    <col min="14058" max="14058" width="3.85546875" style="141" customWidth="1"/>
    <col min="14059" max="14065" width="9" style="141"/>
    <col min="14066" max="14069" width="8.85546875" style="141" customWidth="1"/>
    <col min="14070" max="14074" width="9" style="141"/>
    <col min="14075" max="14077" width="8.85546875" style="141" customWidth="1"/>
    <col min="14078" max="14078" width="17.42578125" style="141" bestFit="1" customWidth="1"/>
    <col min="14079" max="14080" width="9" style="141"/>
    <col min="14081" max="14081" width="9.5703125" style="141" bestFit="1" customWidth="1"/>
    <col min="14082" max="14084" width="9" style="141"/>
    <col min="14085" max="14091" width="8.85546875" style="141" customWidth="1"/>
    <col min="14092" max="14097" width="9" style="141"/>
    <col min="14098" max="14098" width="2.28515625" style="141" customWidth="1"/>
    <col min="14099" max="14312" width="9" style="141"/>
    <col min="14313" max="14313" width="10.42578125" style="141" customWidth="1"/>
    <col min="14314" max="14314" width="3.85546875" style="141" customWidth="1"/>
    <col min="14315" max="14321" width="9" style="141"/>
    <col min="14322" max="14325" width="8.85546875" style="141" customWidth="1"/>
    <col min="14326" max="14330" width="9" style="141"/>
    <col min="14331" max="14333" width="8.85546875" style="141" customWidth="1"/>
    <col min="14334" max="14334" width="17.42578125" style="141" bestFit="1" customWidth="1"/>
    <col min="14335" max="14336" width="9" style="141"/>
    <col min="14337" max="14337" width="9.5703125" style="141" bestFit="1" customWidth="1"/>
    <col min="14338" max="14340" width="9" style="141"/>
    <col min="14341" max="14347" width="8.85546875" style="141" customWidth="1"/>
    <col min="14348" max="14353" width="9" style="141"/>
    <col min="14354" max="14354" width="2.28515625" style="141" customWidth="1"/>
    <col min="14355" max="14568" width="9" style="141"/>
    <col min="14569" max="14569" width="10.42578125" style="141" customWidth="1"/>
    <col min="14570" max="14570" width="3.85546875" style="141" customWidth="1"/>
    <col min="14571" max="14577" width="9" style="141"/>
    <col min="14578" max="14581" width="8.85546875" style="141" customWidth="1"/>
    <col min="14582" max="14586" width="9" style="141"/>
    <col min="14587" max="14589" width="8.85546875" style="141" customWidth="1"/>
    <col min="14590" max="14590" width="17.42578125" style="141" bestFit="1" customWidth="1"/>
    <col min="14591" max="14592" width="9" style="141"/>
    <col min="14593" max="14593" width="9.5703125" style="141" bestFit="1" customWidth="1"/>
    <col min="14594" max="14596" width="9" style="141"/>
    <col min="14597" max="14603" width="8.85546875" style="141" customWidth="1"/>
    <col min="14604" max="14609" width="9" style="141"/>
    <col min="14610" max="14610" width="2.28515625" style="141" customWidth="1"/>
    <col min="14611" max="14824" width="9" style="141"/>
    <col min="14825" max="14825" width="10.42578125" style="141" customWidth="1"/>
    <col min="14826" max="14826" width="3.85546875" style="141" customWidth="1"/>
    <col min="14827" max="14833" width="9" style="141"/>
    <col min="14834" max="14837" width="8.85546875" style="141" customWidth="1"/>
    <col min="14838" max="14842" width="9" style="141"/>
    <col min="14843" max="14845" width="8.85546875" style="141" customWidth="1"/>
    <col min="14846" max="14846" width="17.42578125" style="141" bestFit="1" customWidth="1"/>
    <col min="14847" max="14848" width="9" style="141"/>
    <col min="14849" max="14849" width="9.5703125" style="141" bestFit="1" customWidth="1"/>
    <col min="14850" max="14852" width="9" style="141"/>
    <col min="14853" max="14859" width="8.85546875" style="141" customWidth="1"/>
    <col min="14860" max="14865" width="9" style="141"/>
    <col min="14866" max="14866" width="2.28515625" style="141" customWidth="1"/>
    <col min="14867" max="15080" width="9" style="141"/>
    <col min="15081" max="15081" width="10.42578125" style="141" customWidth="1"/>
    <col min="15082" max="15082" width="3.85546875" style="141" customWidth="1"/>
    <col min="15083" max="15089" width="9" style="141"/>
    <col min="15090" max="15093" width="8.85546875" style="141" customWidth="1"/>
    <col min="15094" max="15098" width="9" style="141"/>
    <col min="15099" max="15101" width="8.85546875" style="141" customWidth="1"/>
    <col min="15102" max="15102" width="17.42578125" style="141" bestFit="1" customWidth="1"/>
    <col min="15103" max="15104" width="9" style="141"/>
    <col min="15105" max="15105" width="9.5703125" style="141" bestFit="1" customWidth="1"/>
    <col min="15106" max="15108" width="9" style="141"/>
    <col min="15109" max="15115" width="8.85546875" style="141" customWidth="1"/>
    <col min="15116" max="15121" width="9" style="141"/>
    <col min="15122" max="15122" width="2.28515625" style="141" customWidth="1"/>
    <col min="15123" max="15336" width="9" style="141"/>
    <col min="15337" max="15337" width="10.42578125" style="141" customWidth="1"/>
    <col min="15338" max="15338" width="3.85546875" style="141" customWidth="1"/>
    <col min="15339" max="15345" width="9" style="141"/>
    <col min="15346" max="15349" width="8.85546875" style="141" customWidth="1"/>
    <col min="15350" max="15354" width="9" style="141"/>
    <col min="15355" max="15357" width="8.85546875" style="141" customWidth="1"/>
    <col min="15358" max="15358" width="17.42578125" style="141" bestFit="1" customWidth="1"/>
    <col min="15359" max="15360" width="9" style="141"/>
    <col min="15361" max="15361" width="9.5703125" style="141" bestFit="1" customWidth="1"/>
    <col min="15362" max="15364" width="9" style="141"/>
    <col min="15365" max="15371" width="8.85546875" style="141" customWidth="1"/>
    <col min="15372" max="15377" width="9" style="141"/>
    <col min="15378" max="15378" width="2.28515625" style="141" customWidth="1"/>
    <col min="15379" max="15592" width="9" style="141"/>
    <col min="15593" max="15593" width="10.42578125" style="141" customWidth="1"/>
    <col min="15594" max="15594" width="3.85546875" style="141" customWidth="1"/>
    <col min="15595" max="15601" width="9" style="141"/>
    <col min="15602" max="15605" width="8.85546875" style="141" customWidth="1"/>
    <col min="15606" max="15610" width="9" style="141"/>
    <col min="15611" max="15613" width="8.85546875" style="141" customWidth="1"/>
    <col min="15614" max="15614" width="17.42578125" style="141" bestFit="1" customWidth="1"/>
    <col min="15615" max="15616" width="9" style="141"/>
    <col min="15617" max="15617" width="9.5703125" style="141" bestFit="1" customWidth="1"/>
    <col min="15618" max="15620" width="9" style="141"/>
    <col min="15621" max="15627" width="8.85546875" style="141" customWidth="1"/>
    <col min="15628" max="15633" width="9" style="141"/>
    <col min="15634" max="15634" width="2.28515625" style="141" customWidth="1"/>
    <col min="15635" max="15848" width="9" style="141"/>
    <col min="15849" max="15849" width="10.42578125" style="141" customWidth="1"/>
    <col min="15850" max="15850" width="3.85546875" style="141" customWidth="1"/>
    <col min="15851" max="15857" width="9" style="141"/>
    <col min="15858" max="15861" width="8.85546875" style="141" customWidth="1"/>
    <col min="15862" max="15866" width="9" style="141"/>
    <col min="15867" max="15869" width="8.85546875" style="141" customWidth="1"/>
    <col min="15870" max="15870" width="17.42578125" style="141" bestFit="1" customWidth="1"/>
    <col min="15871" max="15872" width="9" style="141"/>
    <col min="15873" max="15873" width="9.5703125" style="141" bestFit="1" customWidth="1"/>
    <col min="15874" max="15876" width="9" style="141"/>
    <col min="15877" max="15883" width="8.85546875" style="141" customWidth="1"/>
    <col min="15884" max="15889" width="9" style="141"/>
    <col min="15890" max="15890" width="2.28515625" style="141" customWidth="1"/>
    <col min="15891" max="16104" width="9" style="141"/>
    <col min="16105" max="16105" width="10.42578125" style="141" customWidth="1"/>
    <col min="16106" max="16106" width="3.85546875" style="141" customWidth="1"/>
    <col min="16107" max="16113" width="9" style="141"/>
    <col min="16114" max="16117" width="8.85546875" style="141" customWidth="1"/>
    <col min="16118" max="16122" width="9" style="141"/>
    <col min="16123" max="16125" width="8.85546875" style="141" customWidth="1"/>
    <col min="16126" max="16126" width="17.42578125" style="141" bestFit="1" customWidth="1"/>
    <col min="16127" max="16128" width="9" style="141"/>
    <col min="16129" max="16129" width="9.5703125" style="141" bestFit="1" customWidth="1"/>
    <col min="16130" max="16132" width="9" style="141"/>
    <col min="16133" max="16139" width="8.85546875" style="141" customWidth="1"/>
    <col min="16140" max="16145" width="9" style="141"/>
    <col min="16146" max="16146" width="2.28515625" style="141" customWidth="1"/>
    <col min="16147" max="16384" width="9" style="141"/>
  </cols>
  <sheetData>
    <row r="1" spans="1:38">
      <c r="B1" s="138" t="s">
        <v>513</v>
      </c>
      <c r="C1" s="139" t="s">
        <v>514</v>
      </c>
      <c r="D1" s="139" t="s">
        <v>515</v>
      </c>
      <c r="E1" s="140" t="s">
        <v>516</v>
      </c>
      <c r="F1" s="140" t="s">
        <v>517</v>
      </c>
      <c r="G1" s="140" t="s">
        <v>518</v>
      </c>
      <c r="H1" s="140" t="s">
        <v>149</v>
      </c>
      <c r="I1" s="139" t="s">
        <v>108</v>
      </c>
      <c r="J1" s="139" t="s">
        <v>105</v>
      </c>
      <c r="K1" s="137"/>
      <c r="N1" s="141"/>
      <c r="O1" s="141"/>
      <c r="P1" s="141"/>
      <c r="Q1" s="141"/>
      <c r="R1" s="141"/>
    </row>
    <row r="2" spans="1:38">
      <c r="B2" s="138" t="s">
        <v>519</v>
      </c>
      <c r="C2" s="142" t="s">
        <v>520</v>
      </c>
      <c r="D2" s="142" t="s">
        <v>520</v>
      </c>
      <c r="E2" s="142" t="s">
        <v>520</v>
      </c>
      <c r="F2" s="142" t="s">
        <v>520</v>
      </c>
      <c r="G2" s="142" t="s">
        <v>520</v>
      </c>
      <c r="H2" s="143">
        <v>90</v>
      </c>
      <c r="I2" s="142">
        <v>45</v>
      </c>
      <c r="J2" s="143">
        <v>25</v>
      </c>
      <c r="K2" s="137"/>
      <c r="N2" s="141"/>
      <c r="O2" s="141"/>
      <c r="P2" s="141"/>
      <c r="Q2" s="141"/>
      <c r="R2" s="141"/>
    </row>
    <row r="3" spans="1:38">
      <c r="B3" s="144" t="s">
        <v>521</v>
      </c>
      <c r="C3" s="145">
        <f>COUNTA(C12:C1812)</f>
        <v>600</v>
      </c>
      <c r="D3" s="145">
        <f t="shared" ref="D3:J3" si="0">COUNTA(D12:D1812)</f>
        <v>1200</v>
      </c>
      <c r="E3" s="145">
        <f t="shared" si="0"/>
        <v>1200</v>
      </c>
      <c r="F3" s="145">
        <f t="shared" si="0"/>
        <v>1800</v>
      </c>
      <c r="G3" s="145">
        <f t="shared" si="0"/>
        <v>1800</v>
      </c>
      <c r="H3" s="145">
        <f t="shared" si="0"/>
        <v>1200</v>
      </c>
      <c r="I3" s="145">
        <f t="shared" si="0"/>
        <v>600</v>
      </c>
      <c r="J3" s="145">
        <f t="shared" si="0"/>
        <v>600</v>
      </c>
      <c r="K3" s="137"/>
      <c r="N3" s="141"/>
      <c r="O3" s="141"/>
      <c r="P3" s="141"/>
      <c r="Q3" s="141"/>
      <c r="R3" s="141"/>
    </row>
    <row r="4" spans="1:38">
      <c r="B4" s="144" t="s">
        <v>522</v>
      </c>
      <c r="C4" s="146">
        <f>C3/3600</f>
        <v>0.16666666666666666</v>
      </c>
      <c r="D4" s="146">
        <f>D3/3600</f>
        <v>0.33333333333333331</v>
      </c>
      <c r="E4" s="146">
        <f>E3/3600</f>
        <v>0.33333333333333331</v>
      </c>
      <c r="F4" s="146">
        <f t="shared" ref="F4:J4" si="1">F3/3600</f>
        <v>0.5</v>
      </c>
      <c r="G4" s="146">
        <f t="shared" si="1"/>
        <v>0.5</v>
      </c>
      <c r="H4" s="146">
        <f t="shared" si="1"/>
        <v>0.33333333333333331</v>
      </c>
      <c r="I4" s="146">
        <f t="shared" si="1"/>
        <v>0.16666666666666666</v>
      </c>
      <c r="J4" s="146">
        <f t="shared" si="1"/>
        <v>0.16666666666666666</v>
      </c>
      <c r="K4" s="137"/>
      <c r="N4" s="141"/>
      <c r="O4" s="141"/>
      <c r="P4" s="141"/>
      <c r="Q4" s="141"/>
      <c r="R4" s="141"/>
    </row>
    <row r="5" spans="1:38">
      <c r="B5" s="144" t="s">
        <v>523</v>
      </c>
      <c r="C5" s="147">
        <f>AVERAGE(C12:C1812)</f>
        <v>23.02699999999999</v>
      </c>
      <c r="D5" s="147">
        <f t="shared" ref="D5:J5" si="2">AVERAGE(D12:D1812)</f>
        <v>36.860499999999973</v>
      </c>
      <c r="E5" s="147">
        <f t="shared" si="2"/>
        <v>39.534249999999972</v>
      </c>
      <c r="F5" s="147">
        <f t="shared" si="2"/>
        <v>55.229499999999923</v>
      </c>
      <c r="G5" s="147">
        <f t="shared" si="2"/>
        <v>57.830777777777705</v>
      </c>
      <c r="H5" s="147">
        <f t="shared" si="2"/>
        <v>39.394249999999971</v>
      </c>
      <c r="I5" s="147">
        <f t="shared" si="2"/>
        <v>22.800666666666665</v>
      </c>
      <c r="J5" s="147">
        <f t="shared" si="2"/>
        <v>17.647666666666662</v>
      </c>
      <c r="K5" s="137"/>
      <c r="N5" s="141"/>
      <c r="O5" s="141"/>
      <c r="P5" s="141"/>
      <c r="Q5" s="141"/>
      <c r="R5" s="141"/>
    </row>
    <row r="6" spans="1:38">
      <c r="B6" s="144" t="s">
        <v>524</v>
      </c>
      <c r="C6" s="148">
        <f>C5*C4</f>
        <v>3.8378333333333314</v>
      </c>
      <c r="D6" s="148">
        <f>D5*D4</f>
        <v>12.286833333333323</v>
      </c>
      <c r="E6" s="148">
        <f>E5*E4</f>
        <v>13.178083333333323</v>
      </c>
      <c r="F6" s="148">
        <f t="shared" ref="F6:J6" si="3">F5*F4</f>
        <v>27.614749999999962</v>
      </c>
      <c r="G6" s="148">
        <f t="shared" si="3"/>
        <v>28.915388888888852</v>
      </c>
      <c r="H6" s="148">
        <f t="shared" si="3"/>
        <v>13.131416666666656</v>
      </c>
      <c r="I6" s="148">
        <f t="shared" si="3"/>
        <v>3.8001111111111108</v>
      </c>
      <c r="J6" s="148">
        <f t="shared" si="3"/>
        <v>2.9412777777777768</v>
      </c>
      <c r="K6" s="137"/>
      <c r="N6" s="141"/>
      <c r="O6" s="141"/>
      <c r="P6" s="141"/>
      <c r="Q6" s="141"/>
      <c r="R6" s="141"/>
    </row>
    <row r="7" spans="1:38">
      <c r="B7" s="144" t="s">
        <v>525</v>
      </c>
      <c r="C7" s="149">
        <f>MAX(C11:C1812)</f>
        <v>50</v>
      </c>
      <c r="D7" s="149">
        <f>MAX(D11:D1812)</f>
        <v>82.5</v>
      </c>
      <c r="E7" s="149">
        <f>MAX(E11:E1812)</f>
        <v>94.9</v>
      </c>
      <c r="F7" s="149">
        <f t="shared" ref="F7:J7" si="4">MAX(F11:F1812)</f>
        <v>111.3</v>
      </c>
      <c r="G7" s="149">
        <f t="shared" si="4"/>
        <v>125.3</v>
      </c>
      <c r="H7" s="149">
        <f t="shared" si="4"/>
        <v>90</v>
      </c>
      <c r="I7" s="149">
        <f t="shared" si="4"/>
        <v>45</v>
      </c>
      <c r="J7" s="149">
        <f t="shared" si="4"/>
        <v>25</v>
      </c>
      <c r="K7" s="137"/>
      <c r="N7" s="141"/>
      <c r="O7" s="141"/>
      <c r="P7" s="141"/>
      <c r="Q7" s="141"/>
      <c r="R7" s="141"/>
    </row>
    <row r="8" spans="1:38">
      <c r="B8" s="144" t="s">
        <v>526</v>
      </c>
      <c r="C8" s="150">
        <f>SUM(M13:M1811)/COUNT(C13:C1811)</f>
        <v>0.47245409015025042</v>
      </c>
      <c r="D8" s="150">
        <f t="shared" ref="D8:J8" si="5">SUM(N13:N1811)/COUNT(D13:D1811)</f>
        <v>0.50792326939115928</v>
      </c>
      <c r="E8" s="150">
        <f t="shared" si="5"/>
        <v>0.49624687239366139</v>
      </c>
      <c r="F8" s="150">
        <f t="shared" si="5"/>
        <v>0.53418565869927737</v>
      </c>
      <c r="G8" s="150">
        <f t="shared" si="5"/>
        <v>0.53529738743746524</v>
      </c>
      <c r="H8" s="150">
        <f t="shared" si="5"/>
        <v>0.50458715596330272</v>
      </c>
      <c r="I8" s="150">
        <f t="shared" si="5"/>
        <v>0.5041736227045075</v>
      </c>
      <c r="J8" s="150">
        <f t="shared" si="5"/>
        <v>0.69782971619365608</v>
      </c>
      <c r="K8" s="137"/>
      <c r="N8" s="141"/>
      <c r="O8" s="141"/>
      <c r="P8" s="141"/>
      <c r="Q8" s="141"/>
      <c r="R8" s="141"/>
    </row>
    <row r="9" spans="1:38">
      <c r="A9" s="151"/>
      <c r="B9" s="152" t="s">
        <v>527</v>
      </c>
      <c r="I9" s="137"/>
      <c r="J9" s="137"/>
      <c r="K9" s="151"/>
      <c r="L9" s="152" t="s">
        <v>528</v>
      </c>
      <c r="N9" s="141"/>
      <c r="O9" s="141"/>
      <c r="P9" s="141"/>
      <c r="Q9" s="141"/>
      <c r="R9" s="141"/>
      <c r="U9" s="151"/>
      <c r="X9" s="151"/>
      <c r="Y9" s="151"/>
      <c r="Z9" s="151"/>
      <c r="AA9" s="151"/>
    </row>
    <row r="10" spans="1:38">
      <c r="A10" s="151"/>
      <c r="B10" s="144" t="s">
        <v>529</v>
      </c>
      <c r="C10" s="139" t="s">
        <v>514</v>
      </c>
      <c r="D10" s="139" t="s">
        <v>515</v>
      </c>
      <c r="E10" s="140" t="s">
        <v>516</v>
      </c>
      <c r="F10" s="140" t="s">
        <v>517</v>
      </c>
      <c r="G10" s="140" t="s">
        <v>518</v>
      </c>
      <c r="H10" s="140" t="s">
        <v>149</v>
      </c>
      <c r="I10" s="139" t="s">
        <v>105</v>
      </c>
      <c r="J10" s="139" t="s">
        <v>105</v>
      </c>
      <c r="K10" s="151"/>
      <c r="L10" s="144" t="s">
        <v>529</v>
      </c>
      <c r="M10" s="139" t="s">
        <v>514</v>
      </c>
      <c r="N10" s="139" t="s">
        <v>515</v>
      </c>
      <c r="O10" s="140" t="s">
        <v>516</v>
      </c>
      <c r="P10" s="140" t="s">
        <v>517</v>
      </c>
      <c r="Q10" s="140" t="s">
        <v>518</v>
      </c>
      <c r="R10" s="140" t="s">
        <v>149</v>
      </c>
      <c r="S10" s="139" t="s">
        <v>105</v>
      </c>
      <c r="T10" s="139" t="s">
        <v>105</v>
      </c>
      <c r="U10" s="151"/>
      <c r="X10" s="151"/>
      <c r="Y10" s="151"/>
      <c r="Z10" s="151"/>
      <c r="AA10" s="151"/>
    </row>
    <row r="11" spans="1:38">
      <c r="B11" s="149">
        <v>0</v>
      </c>
      <c r="C11" s="145">
        <v>0</v>
      </c>
      <c r="D11" s="145">
        <v>0</v>
      </c>
      <c r="E11" s="149">
        <v>0</v>
      </c>
      <c r="F11" s="149">
        <v>0</v>
      </c>
      <c r="G11" s="149">
        <v>0</v>
      </c>
      <c r="H11" s="145">
        <f>IF($E11="",0,MIN($E11,$H$2))</f>
        <v>0</v>
      </c>
      <c r="I11" s="145">
        <f>IF($C11="",0,MIN($C11,$I$2))</f>
        <v>0</v>
      </c>
      <c r="J11" s="145">
        <f>IF($C11="",0,MIN($C11,$J$2))</f>
        <v>0</v>
      </c>
      <c r="L11" s="149">
        <v>1</v>
      </c>
      <c r="N11" s="141"/>
      <c r="O11" s="141"/>
      <c r="P11" s="141"/>
      <c r="Q11" s="141"/>
      <c r="R11" s="141"/>
      <c r="AH11" s="137"/>
      <c r="AJ11" s="137"/>
      <c r="AK11" s="137"/>
      <c r="AL11" s="137"/>
    </row>
    <row r="12" spans="1:38">
      <c r="B12" s="149">
        <v>1</v>
      </c>
      <c r="C12" s="145">
        <v>0</v>
      </c>
      <c r="D12" s="145">
        <v>0</v>
      </c>
      <c r="E12" s="149">
        <v>0</v>
      </c>
      <c r="F12" s="149">
        <v>0</v>
      </c>
      <c r="G12" s="149">
        <v>0</v>
      </c>
      <c r="H12" s="145">
        <f>IF($E12="",0,MIN($E12,$H$2))</f>
        <v>0</v>
      </c>
      <c r="I12" s="145">
        <f>IF($C12="",0,MIN($C12,$I$2))</f>
        <v>0</v>
      </c>
      <c r="J12" s="145">
        <f>IF($C12="",0,MIN($C12,$J$2))</f>
        <v>0</v>
      </c>
      <c r="L12" s="149"/>
      <c r="N12" s="141"/>
      <c r="O12" s="141"/>
      <c r="P12" s="141"/>
      <c r="Q12" s="141"/>
      <c r="R12" s="141"/>
      <c r="AH12" s="137"/>
      <c r="AJ12" s="137"/>
      <c r="AK12" s="137"/>
      <c r="AL12" s="137"/>
    </row>
    <row r="13" spans="1:38">
      <c r="B13" s="149">
        <v>2</v>
      </c>
      <c r="C13" s="145">
        <v>0</v>
      </c>
      <c r="D13" s="145">
        <v>0</v>
      </c>
      <c r="E13" s="149">
        <v>0</v>
      </c>
      <c r="F13" s="149">
        <v>0</v>
      </c>
      <c r="G13" s="149">
        <v>0</v>
      </c>
      <c r="H13" s="145">
        <f>IF($E13="",0,MIN($E13,$H$2))</f>
        <v>0</v>
      </c>
      <c r="I13" s="145">
        <f t="shared" ref="I13:I76" si="6">IF($C13="",0,MIN($C13,$I$2))</f>
        <v>0</v>
      </c>
      <c r="J13" s="145">
        <f t="shared" ref="J13:J76" si="7">IF($C13="",0,MIN($C13,$J$2))</f>
        <v>0</v>
      </c>
      <c r="L13" s="149">
        <v>2</v>
      </c>
      <c r="M13" s="145">
        <f t="shared" ref="M13:T13" si="8">IF(AND(C13&gt;0,C13&gt;=C11),1,0)</f>
        <v>0</v>
      </c>
      <c r="N13" s="145">
        <f t="shared" si="8"/>
        <v>0</v>
      </c>
      <c r="O13" s="145">
        <f t="shared" si="8"/>
        <v>0</v>
      </c>
      <c r="P13" s="145">
        <f t="shared" si="8"/>
        <v>0</v>
      </c>
      <c r="Q13" s="145">
        <f t="shared" si="8"/>
        <v>0</v>
      </c>
      <c r="R13" s="145">
        <f t="shared" si="8"/>
        <v>0</v>
      </c>
      <c r="S13" s="145">
        <f t="shared" si="8"/>
        <v>0</v>
      </c>
      <c r="T13" s="145">
        <f t="shared" si="8"/>
        <v>0</v>
      </c>
      <c r="AH13" s="137"/>
      <c r="AJ13" s="137"/>
      <c r="AK13" s="137"/>
      <c r="AL13" s="137"/>
    </row>
    <row r="14" spans="1:38">
      <c r="B14" s="149">
        <v>3</v>
      </c>
      <c r="C14" s="145">
        <v>0</v>
      </c>
      <c r="D14" s="145">
        <v>0</v>
      </c>
      <c r="E14" s="149">
        <v>0</v>
      </c>
      <c r="F14" s="149">
        <v>0</v>
      </c>
      <c r="G14" s="149">
        <v>0</v>
      </c>
      <c r="H14" s="145">
        <f t="shared" ref="H14:H76" si="9">IF($E14="",0,MIN($E14,$H$2))</f>
        <v>0</v>
      </c>
      <c r="I14" s="145">
        <f t="shared" si="6"/>
        <v>0</v>
      </c>
      <c r="J14" s="145">
        <f t="shared" si="7"/>
        <v>0</v>
      </c>
      <c r="L14" s="149">
        <v>3</v>
      </c>
      <c r="M14" s="145">
        <f t="shared" ref="M14:N77" si="10">IF(AND(C14&gt;0,C14&gt;=C13),1,0)</f>
        <v>0</v>
      </c>
      <c r="N14" s="145">
        <f t="shared" ref="N14:N28" si="11">IF(AND(D14&gt;0,D14&gt;=D13),1,0)</f>
        <v>0</v>
      </c>
      <c r="O14" s="145">
        <f t="shared" ref="O14:S77" si="12">IF(AND(E14&gt;0,E14&gt;=E13),1,0)</f>
        <v>0</v>
      </c>
      <c r="P14" s="145">
        <f t="shared" ref="P14:T28" si="13">IF(AND(F14&gt;0,F14&gt;=F13),1,0)</f>
        <v>0</v>
      </c>
      <c r="Q14" s="145">
        <f t="shared" si="13"/>
        <v>0</v>
      </c>
      <c r="R14" s="145">
        <f t="shared" si="13"/>
        <v>0</v>
      </c>
      <c r="S14" s="145">
        <f t="shared" si="13"/>
        <v>0</v>
      </c>
      <c r="T14" s="145">
        <f t="shared" si="13"/>
        <v>0</v>
      </c>
      <c r="AH14" s="137"/>
      <c r="AJ14" s="137"/>
      <c r="AK14" s="137"/>
      <c r="AL14" s="137"/>
    </row>
    <row r="15" spans="1:38">
      <c r="B15" s="149">
        <v>4</v>
      </c>
      <c r="C15" s="145">
        <v>0</v>
      </c>
      <c r="D15" s="145">
        <v>0</v>
      </c>
      <c r="E15" s="149">
        <v>0</v>
      </c>
      <c r="F15" s="149">
        <v>0</v>
      </c>
      <c r="G15" s="149">
        <v>0</v>
      </c>
      <c r="H15" s="145">
        <f t="shared" si="9"/>
        <v>0</v>
      </c>
      <c r="I15" s="145">
        <f t="shared" si="6"/>
        <v>0</v>
      </c>
      <c r="J15" s="145">
        <f t="shared" si="7"/>
        <v>0</v>
      </c>
      <c r="L15" s="149">
        <v>4</v>
      </c>
      <c r="M15" s="145">
        <f t="shared" si="10"/>
        <v>0</v>
      </c>
      <c r="N15" s="145">
        <f t="shared" si="11"/>
        <v>0</v>
      </c>
      <c r="O15" s="145">
        <f t="shared" si="12"/>
        <v>0</v>
      </c>
      <c r="P15" s="145">
        <f t="shared" si="13"/>
        <v>0</v>
      </c>
      <c r="Q15" s="145">
        <f t="shared" si="13"/>
        <v>0</v>
      </c>
      <c r="R15" s="145">
        <f t="shared" si="13"/>
        <v>0</v>
      </c>
      <c r="S15" s="145">
        <f t="shared" si="13"/>
        <v>0</v>
      </c>
      <c r="T15" s="145">
        <f t="shared" si="13"/>
        <v>0</v>
      </c>
      <c r="AH15" s="137"/>
      <c r="AJ15" s="137"/>
      <c r="AK15" s="137"/>
      <c r="AL15" s="137"/>
    </row>
    <row r="16" spans="1:38">
      <c r="B16" s="149">
        <v>5</v>
      </c>
      <c r="C16" s="145">
        <v>0</v>
      </c>
      <c r="D16" s="145">
        <v>0</v>
      </c>
      <c r="E16" s="149">
        <v>0</v>
      </c>
      <c r="F16" s="149">
        <v>0</v>
      </c>
      <c r="G16" s="149">
        <v>0</v>
      </c>
      <c r="H16" s="145">
        <f t="shared" si="9"/>
        <v>0</v>
      </c>
      <c r="I16" s="145">
        <f t="shared" si="6"/>
        <v>0</v>
      </c>
      <c r="J16" s="145">
        <f t="shared" si="7"/>
        <v>0</v>
      </c>
      <c r="L16" s="149">
        <v>5</v>
      </c>
      <c r="M16" s="145">
        <f t="shared" si="10"/>
        <v>0</v>
      </c>
      <c r="N16" s="145">
        <f t="shared" si="11"/>
        <v>0</v>
      </c>
      <c r="O16" s="145">
        <f t="shared" si="12"/>
        <v>0</v>
      </c>
      <c r="P16" s="145">
        <f t="shared" si="13"/>
        <v>0</v>
      </c>
      <c r="Q16" s="145">
        <f t="shared" si="13"/>
        <v>0</v>
      </c>
      <c r="R16" s="145">
        <f t="shared" si="13"/>
        <v>0</v>
      </c>
      <c r="S16" s="145">
        <f t="shared" si="13"/>
        <v>0</v>
      </c>
      <c r="T16" s="145">
        <f t="shared" si="13"/>
        <v>0</v>
      </c>
      <c r="AH16" s="137"/>
      <c r="AJ16" s="137"/>
      <c r="AK16" s="137"/>
      <c r="AL16" s="137"/>
    </row>
    <row r="17" spans="2:38">
      <c r="B17" s="149">
        <v>6</v>
      </c>
      <c r="C17" s="145">
        <v>0</v>
      </c>
      <c r="D17" s="145">
        <v>0</v>
      </c>
      <c r="E17" s="149">
        <v>0</v>
      </c>
      <c r="F17" s="149">
        <v>0</v>
      </c>
      <c r="G17" s="149">
        <v>0</v>
      </c>
      <c r="H17" s="145">
        <f t="shared" si="9"/>
        <v>0</v>
      </c>
      <c r="I17" s="145">
        <f t="shared" si="6"/>
        <v>0</v>
      </c>
      <c r="J17" s="145">
        <f t="shared" si="7"/>
        <v>0</v>
      </c>
      <c r="L17" s="149">
        <v>6</v>
      </c>
      <c r="M17" s="145">
        <f t="shared" si="10"/>
        <v>0</v>
      </c>
      <c r="N17" s="145">
        <f t="shared" si="11"/>
        <v>0</v>
      </c>
      <c r="O17" s="145">
        <f t="shared" si="12"/>
        <v>0</v>
      </c>
      <c r="P17" s="145">
        <f t="shared" si="13"/>
        <v>0</v>
      </c>
      <c r="Q17" s="145">
        <f t="shared" si="13"/>
        <v>0</v>
      </c>
      <c r="R17" s="145">
        <f t="shared" si="13"/>
        <v>0</v>
      </c>
      <c r="S17" s="145">
        <f t="shared" si="13"/>
        <v>0</v>
      </c>
      <c r="T17" s="145">
        <f t="shared" si="13"/>
        <v>0</v>
      </c>
      <c r="AH17" s="137"/>
      <c r="AJ17" s="137"/>
      <c r="AK17" s="137"/>
      <c r="AL17" s="137"/>
    </row>
    <row r="18" spans="2:38">
      <c r="B18" s="149">
        <v>7</v>
      </c>
      <c r="C18" s="145">
        <v>0</v>
      </c>
      <c r="D18" s="145">
        <v>0</v>
      </c>
      <c r="E18" s="149">
        <v>0</v>
      </c>
      <c r="F18" s="149">
        <v>0</v>
      </c>
      <c r="G18" s="149">
        <v>0</v>
      </c>
      <c r="H18" s="145">
        <f t="shared" si="9"/>
        <v>0</v>
      </c>
      <c r="I18" s="145">
        <f t="shared" si="6"/>
        <v>0</v>
      </c>
      <c r="J18" s="145">
        <f t="shared" si="7"/>
        <v>0</v>
      </c>
      <c r="L18" s="149">
        <v>7</v>
      </c>
      <c r="M18" s="145">
        <f t="shared" si="10"/>
        <v>0</v>
      </c>
      <c r="N18" s="145">
        <f t="shared" si="11"/>
        <v>0</v>
      </c>
      <c r="O18" s="145">
        <f t="shared" si="12"/>
        <v>0</v>
      </c>
      <c r="P18" s="145">
        <f t="shared" si="13"/>
        <v>0</v>
      </c>
      <c r="Q18" s="145">
        <f t="shared" si="13"/>
        <v>0</v>
      </c>
      <c r="R18" s="145">
        <f t="shared" si="13"/>
        <v>0</v>
      </c>
      <c r="S18" s="145">
        <f t="shared" si="13"/>
        <v>0</v>
      </c>
      <c r="T18" s="145">
        <f t="shared" si="13"/>
        <v>0</v>
      </c>
      <c r="AH18" s="137"/>
      <c r="AJ18" s="137"/>
      <c r="AK18" s="137"/>
      <c r="AL18" s="137"/>
    </row>
    <row r="19" spans="2:38">
      <c r="B19" s="149">
        <v>8</v>
      </c>
      <c r="C19" s="145">
        <v>0</v>
      </c>
      <c r="D19" s="145">
        <v>0</v>
      </c>
      <c r="E19" s="149">
        <v>0</v>
      </c>
      <c r="F19" s="149">
        <v>0</v>
      </c>
      <c r="G19" s="149">
        <v>0</v>
      </c>
      <c r="H19" s="145">
        <f t="shared" si="9"/>
        <v>0</v>
      </c>
      <c r="I19" s="145">
        <f t="shared" si="6"/>
        <v>0</v>
      </c>
      <c r="J19" s="145">
        <f t="shared" si="7"/>
        <v>0</v>
      </c>
      <c r="L19" s="149">
        <v>8</v>
      </c>
      <c r="M19" s="145">
        <f t="shared" si="10"/>
        <v>0</v>
      </c>
      <c r="N19" s="145">
        <f t="shared" si="11"/>
        <v>0</v>
      </c>
      <c r="O19" s="145">
        <f t="shared" si="12"/>
        <v>0</v>
      </c>
      <c r="P19" s="145">
        <f t="shared" si="13"/>
        <v>0</v>
      </c>
      <c r="Q19" s="145">
        <f t="shared" si="13"/>
        <v>0</v>
      </c>
      <c r="R19" s="145">
        <f t="shared" si="13"/>
        <v>0</v>
      </c>
      <c r="S19" s="145">
        <f t="shared" si="13"/>
        <v>0</v>
      </c>
      <c r="T19" s="145">
        <f t="shared" si="13"/>
        <v>0</v>
      </c>
      <c r="AH19" s="137"/>
      <c r="AJ19" s="137"/>
      <c r="AK19" s="137"/>
      <c r="AL19" s="137"/>
    </row>
    <row r="20" spans="2:38">
      <c r="B20" s="149">
        <v>9</v>
      </c>
      <c r="C20" s="145">
        <v>0</v>
      </c>
      <c r="D20" s="145">
        <v>0</v>
      </c>
      <c r="E20" s="149">
        <v>0</v>
      </c>
      <c r="F20" s="149">
        <v>0</v>
      </c>
      <c r="G20" s="149">
        <v>0</v>
      </c>
      <c r="H20" s="145">
        <f t="shared" si="9"/>
        <v>0</v>
      </c>
      <c r="I20" s="145">
        <f t="shared" si="6"/>
        <v>0</v>
      </c>
      <c r="J20" s="145">
        <f t="shared" si="7"/>
        <v>0</v>
      </c>
      <c r="L20" s="149">
        <v>9</v>
      </c>
      <c r="M20" s="145">
        <f t="shared" si="10"/>
        <v>0</v>
      </c>
      <c r="N20" s="145">
        <f t="shared" si="11"/>
        <v>0</v>
      </c>
      <c r="O20" s="145">
        <f t="shared" si="12"/>
        <v>0</v>
      </c>
      <c r="P20" s="145">
        <f t="shared" si="13"/>
        <v>0</v>
      </c>
      <c r="Q20" s="145">
        <f t="shared" si="13"/>
        <v>0</v>
      </c>
      <c r="R20" s="145">
        <f t="shared" si="13"/>
        <v>0</v>
      </c>
      <c r="S20" s="145">
        <f t="shared" si="13"/>
        <v>0</v>
      </c>
      <c r="T20" s="145">
        <f t="shared" si="13"/>
        <v>0</v>
      </c>
      <c r="AH20" s="137"/>
      <c r="AJ20" s="137"/>
      <c r="AK20" s="137"/>
      <c r="AL20" s="137"/>
    </row>
    <row r="21" spans="2:38">
      <c r="B21" s="149">
        <v>10</v>
      </c>
      <c r="C21" s="145">
        <v>0</v>
      </c>
      <c r="D21" s="145">
        <v>0</v>
      </c>
      <c r="E21" s="149">
        <v>0</v>
      </c>
      <c r="F21" s="149">
        <v>0</v>
      </c>
      <c r="G21" s="149">
        <v>0</v>
      </c>
      <c r="H21" s="145">
        <f t="shared" si="9"/>
        <v>0</v>
      </c>
      <c r="I21" s="145">
        <f t="shared" si="6"/>
        <v>0</v>
      </c>
      <c r="J21" s="145">
        <f t="shared" si="7"/>
        <v>0</v>
      </c>
      <c r="L21" s="149">
        <v>10</v>
      </c>
      <c r="M21" s="145">
        <f t="shared" si="10"/>
        <v>0</v>
      </c>
      <c r="N21" s="145">
        <f t="shared" si="11"/>
        <v>0</v>
      </c>
      <c r="O21" s="145">
        <f t="shared" si="12"/>
        <v>0</v>
      </c>
      <c r="P21" s="145">
        <f t="shared" si="13"/>
        <v>0</v>
      </c>
      <c r="Q21" s="145">
        <f t="shared" si="13"/>
        <v>0</v>
      </c>
      <c r="R21" s="145">
        <f t="shared" si="13"/>
        <v>0</v>
      </c>
      <c r="S21" s="145">
        <f t="shared" si="13"/>
        <v>0</v>
      </c>
      <c r="T21" s="145">
        <f t="shared" si="13"/>
        <v>0</v>
      </c>
      <c r="AH21" s="137"/>
      <c r="AJ21" s="137"/>
      <c r="AK21" s="137"/>
      <c r="AL21" s="137"/>
    </row>
    <row r="22" spans="2:38">
      <c r="B22" s="149">
        <v>11</v>
      </c>
      <c r="C22" s="145">
        <v>0</v>
      </c>
      <c r="D22" s="145">
        <v>0</v>
      </c>
      <c r="E22" s="149">
        <v>0</v>
      </c>
      <c r="F22" s="149">
        <v>0</v>
      </c>
      <c r="G22" s="149">
        <v>0</v>
      </c>
      <c r="H22" s="145">
        <f t="shared" si="9"/>
        <v>0</v>
      </c>
      <c r="I22" s="145">
        <f t="shared" si="6"/>
        <v>0</v>
      </c>
      <c r="J22" s="145">
        <f t="shared" si="7"/>
        <v>0</v>
      </c>
      <c r="L22" s="149">
        <v>11</v>
      </c>
      <c r="M22" s="145">
        <f t="shared" si="10"/>
        <v>0</v>
      </c>
      <c r="N22" s="145">
        <f t="shared" si="11"/>
        <v>0</v>
      </c>
      <c r="O22" s="145">
        <f t="shared" si="12"/>
        <v>0</v>
      </c>
      <c r="P22" s="145">
        <f t="shared" si="13"/>
        <v>0</v>
      </c>
      <c r="Q22" s="145">
        <f t="shared" si="13"/>
        <v>0</v>
      </c>
      <c r="R22" s="145">
        <f t="shared" si="13"/>
        <v>0</v>
      </c>
      <c r="S22" s="145">
        <f t="shared" si="13"/>
        <v>0</v>
      </c>
      <c r="T22" s="145">
        <f t="shared" si="13"/>
        <v>0</v>
      </c>
      <c r="AH22" s="137"/>
      <c r="AJ22" s="137"/>
      <c r="AK22" s="137"/>
      <c r="AL22" s="137"/>
    </row>
    <row r="23" spans="2:38">
      <c r="B23" s="149">
        <v>12</v>
      </c>
      <c r="C23" s="145">
        <v>0</v>
      </c>
      <c r="D23" s="145">
        <v>0</v>
      </c>
      <c r="E23" s="149">
        <v>0</v>
      </c>
      <c r="F23" s="149">
        <v>0</v>
      </c>
      <c r="G23" s="149">
        <v>0</v>
      </c>
      <c r="H23" s="145">
        <f t="shared" si="9"/>
        <v>0</v>
      </c>
      <c r="I23" s="145">
        <f t="shared" si="6"/>
        <v>0</v>
      </c>
      <c r="J23" s="145">
        <f t="shared" si="7"/>
        <v>0</v>
      </c>
      <c r="L23" s="149">
        <v>12</v>
      </c>
      <c r="M23" s="145">
        <f t="shared" si="10"/>
        <v>0</v>
      </c>
      <c r="N23" s="145">
        <f t="shared" si="11"/>
        <v>0</v>
      </c>
      <c r="O23" s="145">
        <f t="shared" si="12"/>
        <v>0</v>
      </c>
      <c r="P23" s="145">
        <f t="shared" si="13"/>
        <v>0</v>
      </c>
      <c r="Q23" s="145">
        <f t="shared" si="13"/>
        <v>0</v>
      </c>
      <c r="R23" s="145">
        <f t="shared" si="13"/>
        <v>0</v>
      </c>
      <c r="S23" s="145">
        <f t="shared" si="13"/>
        <v>0</v>
      </c>
      <c r="T23" s="145">
        <f t="shared" si="13"/>
        <v>0</v>
      </c>
      <c r="AH23" s="137"/>
      <c r="AJ23" s="137"/>
      <c r="AK23" s="137"/>
      <c r="AL23" s="137"/>
    </row>
    <row r="24" spans="2:38">
      <c r="B24" s="149">
        <v>13</v>
      </c>
      <c r="C24" s="145">
        <v>0</v>
      </c>
      <c r="D24" s="145">
        <v>0</v>
      </c>
      <c r="E24" s="149">
        <v>0</v>
      </c>
      <c r="F24" s="149">
        <v>0</v>
      </c>
      <c r="G24" s="149">
        <v>0</v>
      </c>
      <c r="H24" s="145">
        <f t="shared" si="9"/>
        <v>0</v>
      </c>
      <c r="I24" s="145">
        <f t="shared" si="6"/>
        <v>0</v>
      </c>
      <c r="J24" s="145">
        <f t="shared" si="7"/>
        <v>0</v>
      </c>
      <c r="L24" s="149">
        <v>13</v>
      </c>
      <c r="M24" s="145">
        <f t="shared" si="10"/>
        <v>0</v>
      </c>
      <c r="N24" s="145">
        <f t="shared" si="11"/>
        <v>0</v>
      </c>
      <c r="O24" s="145">
        <f t="shared" si="12"/>
        <v>0</v>
      </c>
      <c r="P24" s="145">
        <f t="shared" si="13"/>
        <v>0</v>
      </c>
      <c r="Q24" s="145">
        <f t="shared" si="13"/>
        <v>0</v>
      </c>
      <c r="R24" s="145">
        <f t="shared" si="13"/>
        <v>0</v>
      </c>
      <c r="S24" s="145">
        <f t="shared" si="13"/>
        <v>0</v>
      </c>
      <c r="T24" s="145">
        <f t="shared" si="13"/>
        <v>0</v>
      </c>
      <c r="AH24" s="137"/>
      <c r="AJ24" s="137"/>
      <c r="AK24" s="137"/>
      <c r="AL24" s="137"/>
    </row>
    <row r="25" spans="2:38">
      <c r="B25" s="149">
        <v>14</v>
      </c>
      <c r="C25" s="145">
        <v>0</v>
      </c>
      <c r="D25" s="145">
        <v>0</v>
      </c>
      <c r="E25" s="149">
        <v>0</v>
      </c>
      <c r="F25" s="149">
        <v>0</v>
      </c>
      <c r="G25" s="149">
        <v>0</v>
      </c>
      <c r="H25" s="145">
        <f t="shared" si="9"/>
        <v>0</v>
      </c>
      <c r="I25" s="145">
        <f t="shared" si="6"/>
        <v>0</v>
      </c>
      <c r="J25" s="145">
        <f t="shared" si="7"/>
        <v>0</v>
      </c>
      <c r="L25" s="149">
        <v>14</v>
      </c>
      <c r="M25" s="145">
        <f t="shared" si="10"/>
        <v>0</v>
      </c>
      <c r="N25" s="145">
        <f t="shared" si="11"/>
        <v>0</v>
      </c>
      <c r="O25" s="145">
        <f t="shared" si="12"/>
        <v>0</v>
      </c>
      <c r="P25" s="145">
        <f t="shared" si="13"/>
        <v>0</v>
      </c>
      <c r="Q25" s="145">
        <f t="shared" si="13"/>
        <v>0</v>
      </c>
      <c r="R25" s="145">
        <f t="shared" si="13"/>
        <v>0</v>
      </c>
      <c r="S25" s="145">
        <f t="shared" si="13"/>
        <v>0</v>
      </c>
      <c r="T25" s="145">
        <f t="shared" si="13"/>
        <v>0</v>
      </c>
      <c r="AH25" s="137"/>
      <c r="AJ25" s="137"/>
      <c r="AK25" s="137"/>
      <c r="AL25" s="137"/>
    </row>
    <row r="26" spans="2:38">
      <c r="B26" s="149">
        <v>15</v>
      </c>
      <c r="C26" s="145">
        <v>0</v>
      </c>
      <c r="D26" s="145">
        <v>0</v>
      </c>
      <c r="E26" s="149">
        <v>0</v>
      </c>
      <c r="F26" s="149">
        <v>0</v>
      </c>
      <c r="G26" s="149">
        <v>0</v>
      </c>
      <c r="H26" s="145">
        <f t="shared" si="9"/>
        <v>0</v>
      </c>
      <c r="I26" s="145">
        <f t="shared" si="6"/>
        <v>0</v>
      </c>
      <c r="J26" s="145">
        <f t="shared" si="7"/>
        <v>0</v>
      </c>
      <c r="L26" s="149">
        <v>15</v>
      </c>
      <c r="M26" s="145">
        <f t="shared" si="10"/>
        <v>0</v>
      </c>
      <c r="N26" s="145">
        <f t="shared" si="11"/>
        <v>0</v>
      </c>
      <c r="O26" s="145">
        <f t="shared" si="12"/>
        <v>0</v>
      </c>
      <c r="P26" s="145">
        <f t="shared" si="13"/>
        <v>0</v>
      </c>
      <c r="Q26" s="145">
        <f t="shared" si="13"/>
        <v>0</v>
      </c>
      <c r="R26" s="145">
        <f t="shared" si="13"/>
        <v>0</v>
      </c>
      <c r="S26" s="145">
        <f t="shared" si="13"/>
        <v>0</v>
      </c>
      <c r="T26" s="145">
        <f t="shared" si="13"/>
        <v>0</v>
      </c>
      <c r="AH26" s="137"/>
      <c r="AJ26" s="137"/>
      <c r="AK26" s="137"/>
      <c r="AL26" s="137"/>
    </row>
    <row r="27" spans="2:38">
      <c r="B27" s="149">
        <v>16</v>
      </c>
      <c r="C27" s="145">
        <v>0</v>
      </c>
      <c r="D27" s="145">
        <v>0</v>
      </c>
      <c r="E27" s="149">
        <v>0</v>
      </c>
      <c r="F27" s="149">
        <v>0</v>
      </c>
      <c r="G27" s="149">
        <v>0</v>
      </c>
      <c r="H27" s="145">
        <f t="shared" si="9"/>
        <v>0</v>
      </c>
      <c r="I27" s="145">
        <f t="shared" si="6"/>
        <v>0</v>
      </c>
      <c r="J27" s="145">
        <f t="shared" si="7"/>
        <v>0</v>
      </c>
      <c r="L27" s="149">
        <v>16</v>
      </c>
      <c r="M27" s="145">
        <f t="shared" si="10"/>
        <v>0</v>
      </c>
      <c r="N27" s="145">
        <f t="shared" si="11"/>
        <v>0</v>
      </c>
      <c r="O27" s="145">
        <f t="shared" si="12"/>
        <v>0</v>
      </c>
      <c r="P27" s="145">
        <f t="shared" si="13"/>
        <v>0</v>
      </c>
      <c r="Q27" s="145">
        <f t="shared" si="13"/>
        <v>0</v>
      </c>
      <c r="R27" s="145">
        <f t="shared" si="13"/>
        <v>0</v>
      </c>
      <c r="S27" s="145">
        <f t="shared" si="13"/>
        <v>0</v>
      </c>
      <c r="T27" s="145">
        <f t="shared" si="13"/>
        <v>0</v>
      </c>
      <c r="AH27" s="137"/>
      <c r="AJ27" s="137"/>
      <c r="AK27" s="137"/>
      <c r="AL27" s="137"/>
    </row>
    <row r="28" spans="2:38">
      <c r="B28" s="149">
        <v>17</v>
      </c>
      <c r="C28" s="145">
        <v>0</v>
      </c>
      <c r="D28" s="145">
        <v>0</v>
      </c>
      <c r="E28" s="149">
        <v>0</v>
      </c>
      <c r="F28" s="149">
        <v>0</v>
      </c>
      <c r="G28" s="149">
        <v>0</v>
      </c>
      <c r="H28" s="145">
        <f t="shared" si="9"/>
        <v>0</v>
      </c>
      <c r="I28" s="145">
        <f t="shared" si="6"/>
        <v>0</v>
      </c>
      <c r="J28" s="145">
        <f t="shared" si="7"/>
        <v>0</v>
      </c>
      <c r="L28" s="149">
        <v>17</v>
      </c>
      <c r="M28" s="145">
        <f t="shared" si="10"/>
        <v>0</v>
      </c>
      <c r="N28" s="145">
        <f t="shared" si="11"/>
        <v>0</v>
      </c>
      <c r="O28" s="145">
        <f t="shared" si="12"/>
        <v>0</v>
      </c>
      <c r="P28" s="145">
        <f t="shared" si="13"/>
        <v>0</v>
      </c>
      <c r="Q28" s="145">
        <f t="shared" si="13"/>
        <v>0</v>
      </c>
      <c r="R28" s="145">
        <f t="shared" si="13"/>
        <v>0</v>
      </c>
      <c r="S28" s="145">
        <f t="shared" si="13"/>
        <v>0</v>
      </c>
      <c r="T28" s="145">
        <f t="shared" si="13"/>
        <v>0</v>
      </c>
      <c r="AH28" s="137"/>
      <c r="AJ28" s="137"/>
      <c r="AK28" s="137"/>
      <c r="AL28" s="137"/>
    </row>
    <row r="29" spans="2:38">
      <c r="B29" s="149">
        <v>18</v>
      </c>
      <c r="C29" s="145">
        <v>0</v>
      </c>
      <c r="D29" s="145">
        <v>0</v>
      </c>
      <c r="E29" s="149">
        <v>0</v>
      </c>
      <c r="F29" s="149">
        <v>0</v>
      </c>
      <c r="G29" s="149">
        <v>0</v>
      </c>
      <c r="H29" s="145">
        <f t="shared" si="9"/>
        <v>0</v>
      </c>
      <c r="I29" s="145">
        <f t="shared" si="6"/>
        <v>0</v>
      </c>
      <c r="J29" s="145">
        <f t="shared" si="7"/>
        <v>0</v>
      </c>
      <c r="L29" s="149">
        <v>18</v>
      </c>
      <c r="M29" s="145">
        <f t="shared" si="10"/>
        <v>0</v>
      </c>
      <c r="N29" s="145">
        <f t="shared" si="10"/>
        <v>0</v>
      </c>
      <c r="O29" s="145">
        <f t="shared" si="12"/>
        <v>0</v>
      </c>
      <c r="P29" s="145">
        <f t="shared" ref="P29:Q92" si="14">IF(AND(F29&gt;0,F29&gt;=F28),1,0)</f>
        <v>0</v>
      </c>
      <c r="Q29" s="145">
        <f t="shared" si="14"/>
        <v>0</v>
      </c>
      <c r="R29" s="145">
        <f t="shared" si="12"/>
        <v>0</v>
      </c>
      <c r="S29" s="145">
        <f t="shared" si="12"/>
        <v>0</v>
      </c>
      <c r="T29" s="145">
        <f t="shared" ref="T29:T92" si="15">IF(AND(J29&gt;0,J29&gt;=J28),1,0)</f>
        <v>0</v>
      </c>
      <c r="AH29" s="137"/>
      <c r="AJ29" s="137"/>
      <c r="AK29" s="137"/>
      <c r="AL29" s="137"/>
    </row>
    <row r="30" spans="2:38">
      <c r="B30" s="149">
        <v>19</v>
      </c>
      <c r="C30" s="145">
        <v>0</v>
      </c>
      <c r="D30" s="145">
        <v>0</v>
      </c>
      <c r="E30" s="149">
        <v>0</v>
      </c>
      <c r="F30" s="149">
        <v>0</v>
      </c>
      <c r="G30" s="149">
        <v>0</v>
      </c>
      <c r="H30" s="145">
        <f t="shared" si="9"/>
        <v>0</v>
      </c>
      <c r="I30" s="145">
        <f t="shared" si="6"/>
        <v>0</v>
      </c>
      <c r="J30" s="145">
        <f t="shared" si="7"/>
        <v>0</v>
      </c>
      <c r="L30" s="149">
        <v>19</v>
      </c>
      <c r="M30" s="145">
        <f t="shared" si="10"/>
        <v>0</v>
      </c>
      <c r="N30" s="145">
        <f t="shared" si="10"/>
        <v>0</v>
      </c>
      <c r="O30" s="145">
        <f t="shared" si="12"/>
        <v>0</v>
      </c>
      <c r="P30" s="145">
        <f t="shared" si="14"/>
        <v>0</v>
      </c>
      <c r="Q30" s="145">
        <f t="shared" si="14"/>
        <v>0</v>
      </c>
      <c r="R30" s="145">
        <f t="shared" si="12"/>
        <v>0</v>
      </c>
      <c r="S30" s="145">
        <f t="shared" si="12"/>
        <v>0</v>
      </c>
      <c r="T30" s="145">
        <f t="shared" si="15"/>
        <v>0</v>
      </c>
      <c r="AH30" s="137"/>
      <c r="AJ30" s="137"/>
      <c r="AK30" s="137"/>
      <c r="AL30" s="137"/>
    </row>
    <row r="31" spans="2:38">
      <c r="B31" s="149">
        <v>20</v>
      </c>
      <c r="C31" s="145">
        <v>0</v>
      </c>
      <c r="D31" s="145">
        <v>0</v>
      </c>
      <c r="E31" s="149">
        <v>0</v>
      </c>
      <c r="F31" s="149">
        <v>0</v>
      </c>
      <c r="G31" s="149">
        <v>0</v>
      </c>
      <c r="H31" s="145">
        <f t="shared" si="9"/>
        <v>0</v>
      </c>
      <c r="I31" s="145">
        <f t="shared" si="6"/>
        <v>0</v>
      </c>
      <c r="J31" s="145">
        <f t="shared" si="7"/>
        <v>0</v>
      </c>
      <c r="L31" s="149">
        <v>20</v>
      </c>
      <c r="M31" s="145">
        <f t="shared" si="10"/>
        <v>0</v>
      </c>
      <c r="N31" s="145">
        <f t="shared" si="10"/>
        <v>0</v>
      </c>
      <c r="O31" s="145">
        <f t="shared" si="12"/>
        <v>0</v>
      </c>
      <c r="P31" s="145">
        <f t="shared" si="14"/>
        <v>0</v>
      </c>
      <c r="Q31" s="145">
        <f t="shared" si="14"/>
        <v>0</v>
      </c>
      <c r="R31" s="145">
        <f t="shared" si="12"/>
        <v>0</v>
      </c>
      <c r="S31" s="145">
        <f t="shared" si="12"/>
        <v>0</v>
      </c>
      <c r="T31" s="145">
        <f t="shared" si="15"/>
        <v>0</v>
      </c>
      <c r="AH31" s="137"/>
      <c r="AJ31" s="137"/>
      <c r="AK31" s="137"/>
      <c r="AL31" s="137"/>
    </row>
    <row r="32" spans="2:38">
      <c r="B32" s="149">
        <v>21</v>
      </c>
      <c r="C32" s="145">
        <v>0</v>
      </c>
      <c r="D32" s="145">
        <v>0</v>
      </c>
      <c r="E32" s="149">
        <v>0</v>
      </c>
      <c r="F32" s="149">
        <v>0</v>
      </c>
      <c r="G32" s="149">
        <v>0</v>
      </c>
      <c r="H32" s="145">
        <f t="shared" si="9"/>
        <v>0</v>
      </c>
      <c r="I32" s="145">
        <f t="shared" si="6"/>
        <v>0</v>
      </c>
      <c r="J32" s="145">
        <f t="shared" si="7"/>
        <v>0</v>
      </c>
      <c r="L32" s="149">
        <v>21</v>
      </c>
      <c r="M32" s="145">
        <f t="shared" si="10"/>
        <v>0</v>
      </c>
      <c r="N32" s="145">
        <f t="shared" si="10"/>
        <v>0</v>
      </c>
      <c r="O32" s="145">
        <f t="shared" si="12"/>
        <v>0</v>
      </c>
      <c r="P32" s="145">
        <f t="shared" si="14"/>
        <v>0</v>
      </c>
      <c r="Q32" s="145">
        <f t="shared" si="14"/>
        <v>0</v>
      </c>
      <c r="R32" s="145">
        <f t="shared" si="12"/>
        <v>0</v>
      </c>
      <c r="S32" s="145">
        <f t="shared" si="12"/>
        <v>0</v>
      </c>
      <c r="T32" s="145">
        <f t="shared" si="15"/>
        <v>0</v>
      </c>
      <c r="AH32" s="137"/>
      <c r="AJ32" s="137"/>
      <c r="AK32" s="137"/>
      <c r="AL32" s="137"/>
    </row>
    <row r="33" spans="2:38">
      <c r="B33" s="149">
        <v>22</v>
      </c>
      <c r="C33" s="145">
        <v>1</v>
      </c>
      <c r="D33" s="145">
        <v>1</v>
      </c>
      <c r="E33" s="149">
        <v>1</v>
      </c>
      <c r="F33" s="149">
        <v>1</v>
      </c>
      <c r="G33" s="149">
        <v>1</v>
      </c>
      <c r="H33" s="145">
        <f t="shared" si="9"/>
        <v>1</v>
      </c>
      <c r="I33" s="145">
        <f t="shared" si="6"/>
        <v>1</v>
      </c>
      <c r="J33" s="145">
        <f t="shared" si="7"/>
        <v>1</v>
      </c>
      <c r="L33" s="149">
        <v>22</v>
      </c>
      <c r="M33" s="145">
        <f t="shared" si="10"/>
        <v>1</v>
      </c>
      <c r="N33" s="145">
        <f t="shared" si="10"/>
        <v>1</v>
      </c>
      <c r="O33" s="145">
        <f t="shared" si="12"/>
        <v>1</v>
      </c>
      <c r="P33" s="145">
        <f t="shared" si="14"/>
        <v>1</v>
      </c>
      <c r="Q33" s="145">
        <f t="shared" si="14"/>
        <v>1</v>
      </c>
      <c r="R33" s="145">
        <f t="shared" si="12"/>
        <v>1</v>
      </c>
      <c r="S33" s="145">
        <f t="shared" si="12"/>
        <v>1</v>
      </c>
      <c r="T33" s="145">
        <f t="shared" si="15"/>
        <v>1</v>
      </c>
      <c r="AH33" s="137"/>
      <c r="AJ33" s="137"/>
      <c r="AK33" s="137"/>
      <c r="AL33" s="137"/>
    </row>
    <row r="34" spans="2:38">
      <c r="B34" s="149">
        <v>23</v>
      </c>
      <c r="C34" s="145">
        <v>2.6</v>
      </c>
      <c r="D34" s="145">
        <v>2.6</v>
      </c>
      <c r="E34" s="149">
        <v>2.6</v>
      </c>
      <c r="F34" s="149">
        <v>2.6</v>
      </c>
      <c r="G34" s="149">
        <v>2.6</v>
      </c>
      <c r="H34" s="145">
        <f t="shared" si="9"/>
        <v>2.6</v>
      </c>
      <c r="I34" s="145">
        <f t="shared" si="6"/>
        <v>2.6</v>
      </c>
      <c r="J34" s="145">
        <f t="shared" si="7"/>
        <v>2.6</v>
      </c>
      <c r="L34" s="149">
        <v>23</v>
      </c>
      <c r="M34" s="145">
        <f t="shared" si="10"/>
        <v>1</v>
      </c>
      <c r="N34" s="145">
        <f t="shared" si="10"/>
        <v>1</v>
      </c>
      <c r="O34" s="145">
        <f t="shared" si="12"/>
        <v>1</v>
      </c>
      <c r="P34" s="145">
        <f t="shared" si="14"/>
        <v>1</v>
      </c>
      <c r="Q34" s="145">
        <f t="shared" si="14"/>
        <v>1</v>
      </c>
      <c r="R34" s="145">
        <f t="shared" si="12"/>
        <v>1</v>
      </c>
      <c r="S34" s="145">
        <f t="shared" si="12"/>
        <v>1</v>
      </c>
      <c r="T34" s="145">
        <f t="shared" si="15"/>
        <v>1</v>
      </c>
      <c r="AH34" s="137"/>
      <c r="AJ34" s="137"/>
      <c r="AK34" s="137"/>
      <c r="AL34" s="137"/>
    </row>
    <row r="35" spans="2:38">
      <c r="B35" s="149">
        <v>24</v>
      </c>
      <c r="C35" s="145">
        <v>4.8</v>
      </c>
      <c r="D35" s="145">
        <v>4.8</v>
      </c>
      <c r="E35" s="149">
        <v>4.8</v>
      </c>
      <c r="F35" s="149">
        <v>4.8</v>
      </c>
      <c r="G35" s="149">
        <v>4.8</v>
      </c>
      <c r="H35" s="145">
        <f t="shared" si="9"/>
        <v>4.8</v>
      </c>
      <c r="I35" s="145">
        <f t="shared" si="6"/>
        <v>4.8</v>
      </c>
      <c r="J35" s="145">
        <f t="shared" si="7"/>
        <v>4.8</v>
      </c>
      <c r="L35" s="149">
        <v>24</v>
      </c>
      <c r="M35" s="145">
        <f t="shared" si="10"/>
        <v>1</v>
      </c>
      <c r="N35" s="145">
        <f t="shared" si="10"/>
        <v>1</v>
      </c>
      <c r="O35" s="145">
        <f t="shared" si="12"/>
        <v>1</v>
      </c>
      <c r="P35" s="145">
        <f t="shared" si="14"/>
        <v>1</v>
      </c>
      <c r="Q35" s="145">
        <f t="shared" si="14"/>
        <v>1</v>
      </c>
      <c r="R35" s="145">
        <f t="shared" si="12"/>
        <v>1</v>
      </c>
      <c r="S35" s="145">
        <f t="shared" si="12"/>
        <v>1</v>
      </c>
      <c r="T35" s="145">
        <f t="shared" si="15"/>
        <v>1</v>
      </c>
      <c r="AH35" s="137"/>
      <c r="AJ35" s="137"/>
      <c r="AK35" s="137"/>
      <c r="AL35" s="137"/>
    </row>
    <row r="36" spans="2:38">
      <c r="B36" s="149">
        <v>25</v>
      </c>
      <c r="C36" s="145">
        <v>7.2</v>
      </c>
      <c r="D36" s="145">
        <v>7.2</v>
      </c>
      <c r="E36" s="149">
        <v>7.2</v>
      </c>
      <c r="F36" s="149">
        <v>7.2</v>
      </c>
      <c r="G36" s="149">
        <v>7.2</v>
      </c>
      <c r="H36" s="145">
        <f t="shared" si="9"/>
        <v>7.2</v>
      </c>
      <c r="I36" s="145">
        <f t="shared" si="6"/>
        <v>7.2</v>
      </c>
      <c r="J36" s="145">
        <f t="shared" si="7"/>
        <v>7.2</v>
      </c>
      <c r="L36" s="149">
        <v>25</v>
      </c>
      <c r="M36" s="145">
        <f t="shared" si="10"/>
        <v>1</v>
      </c>
      <c r="N36" s="145">
        <f t="shared" si="10"/>
        <v>1</v>
      </c>
      <c r="O36" s="145">
        <f t="shared" si="12"/>
        <v>1</v>
      </c>
      <c r="P36" s="145">
        <f t="shared" si="14"/>
        <v>1</v>
      </c>
      <c r="Q36" s="145">
        <f t="shared" si="14"/>
        <v>1</v>
      </c>
      <c r="R36" s="145">
        <f t="shared" si="12"/>
        <v>1</v>
      </c>
      <c r="S36" s="145">
        <f t="shared" si="12"/>
        <v>1</v>
      </c>
      <c r="T36" s="145">
        <f t="shared" si="15"/>
        <v>1</v>
      </c>
      <c r="AH36" s="137"/>
      <c r="AJ36" s="137"/>
      <c r="AK36" s="137"/>
      <c r="AL36" s="137"/>
    </row>
    <row r="37" spans="2:38">
      <c r="B37" s="149">
        <v>26</v>
      </c>
      <c r="C37" s="145">
        <v>9.6</v>
      </c>
      <c r="D37" s="145">
        <v>9.6</v>
      </c>
      <c r="E37" s="149">
        <v>9.6</v>
      </c>
      <c r="F37" s="149">
        <v>9.6</v>
      </c>
      <c r="G37" s="149">
        <v>9.6</v>
      </c>
      <c r="H37" s="145">
        <f t="shared" si="9"/>
        <v>9.6</v>
      </c>
      <c r="I37" s="145">
        <f t="shared" si="6"/>
        <v>9.6</v>
      </c>
      <c r="J37" s="145">
        <f t="shared" si="7"/>
        <v>9.6</v>
      </c>
      <c r="L37" s="149">
        <v>26</v>
      </c>
      <c r="M37" s="145">
        <f t="shared" si="10"/>
        <v>1</v>
      </c>
      <c r="N37" s="145">
        <f t="shared" si="10"/>
        <v>1</v>
      </c>
      <c r="O37" s="145">
        <f t="shared" si="12"/>
        <v>1</v>
      </c>
      <c r="P37" s="145">
        <f t="shared" si="14"/>
        <v>1</v>
      </c>
      <c r="Q37" s="145">
        <f t="shared" si="14"/>
        <v>1</v>
      </c>
      <c r="R37" s="145">
        <f t="shared" si="12"/>
        <v>1</v>
      </c>
      <c r="S37" s="145">
        <f t="shared" si="12"/>
        <v>1</v>
      </c>
      <c r="T37" s="145">
        <f t="shared" si="15"/>
        <v>1</v>
      </c>
      <c r="AH37" s="137"/>
      <c r="AJ37" s="137"/>
      <c r="AK37" s="137"/>
      <c r="AL37" s="137"/>
    </row>
    <row r="38" spans="2:38">
      <c r="B38" s="149">
        <v>27</v>
      </c>
      <c r="C38" s="145">
        <v>12</v>
      </c>
      <c r="D38" s="145">
        <v>12</v>
      </c>
      <c r="E38" s="149">
        <v>12</v>
      </c>
      <c r="F38" s="149">
        <v>12</v>
      </c>
      <c r="G38" s="149">
        <v>12</v>
      </c>
      <c r="H38" s="145">
        <f t="shared" si="9"/>
        <v>12</v>
      </c>
      <c r="I38" s="145">
        <f t="shared" si="6"/>
        <v>12</v>
      </c>
      <c r="J38" s="145">
        <f t="shared" si="7"/>
        <v>12</v>
      </c>
      <c r="L38" s="149">
        <v>27</v>
      </c>
      <c r="M38" s="145">
        <f t="shared" si="10"/>
        <v>1</v>
      </c>
      <c r="N38" s="145">
        <f t="shared" si="10"/>
        <v>1</v>
      </c>
      <c r="O38" s="145">
        <f t="shared" si="12"/>
        <v>1</v>
      </c>
      <c r="P38" s="145">
        <f t="shared" si="14"/>
        <v>1</v>
      </c>
      <c r="Q38" s="145">
        <f t="shared" si="14"/>
        <v>1</v>
      </c>
      <c r="R38" s="145">
        <f t="shared" si="12"/>
        <v>1</v>
      </c>
      <c r="S38" s="145">
        <f t="shared" si="12"/>
        <v>1</v>
      </c>
      <c r="T38" s="145">
        <f t="shared" si="15"/>
        <v>1</v>
      </c>
      <c r="AH38" s="137"/>
      <c r="AJ38" s="137"/>
      <c r="AK38" s="137"/>
      <c r="AL38" s="137"/>
    </row>
    <row r="39" spans="2:38">
      <c r="B39" s="149">
        <v>28</v>
      </c>
      <c r="C39" s="145">
        <v>14.3</v>
      </c>
      <c r="D39" s="145">
        <v>14.3</v>
      </c>
      <c r="E39" s="149">
        <v>14.3</v>
      </c>
      <c r="F39" s="149">
        <v>14.3</v>
      </c>
      <c r="G39" s="149">
        <v>14.3</v>
      </c>
      <c r="H39" s="145">
        <f t="shared" si="9"/>
        <v>14.3</v>
      </c>
      <c r="I39" s="145">
        <f t="shared" si="6"/>
        <v>14.3</v>
      </c>
      <c r="J39" s="145">
        <f t="shared" si="7"/>
        <v>14.3</v>
      </c>
      <c r="L39" s="149">
        <v>28</v>
      </c>
      <c r="M39" s="145">
        <f t="shared" si="10"/>
        <v>1</v>
      </c>
      <c r="N39" s="145">
        <f t="shared" si="10"/>
        <v>1</v>
      </c>
      <c r="O39" s="145">
        <f t="shared" si="12"/>
        <v>1</v>
      </c>
      <c r="P39" s="145">
        <f t="shared" si="14"/>
        <v>1</v>
      </c>
      <c r="Q39" s="145">
        <f t="shared" si="14"/>
        <v>1</v>
      </c>
      <c r="R39" s="145">
        <f t="shared" si="12"/>
        <v>1</v>
      </c>
      <c r="S39" s="145">
        <f t="shared" si="12"/>
        <v>1</v>
      </c>
      <c r="T39" s="145">
        <f t="shared" si="15"/>
        <v>1</v>
      </c>
      <c r="AH39" s="137"/>
      <c r="AJ39" s="137"/>
      <c r="AK39" s="137"/>
      <c r="AL39" s="137"/>
    </row>
    <row r="40" spans="2:38">
      <c r="B40" s="149">
        <v>29</v>
      </c>
      <c r="C40" s="145">
        <v>16.600000000000001</v>
      </c>
      <c r="D40" s="145">
        <v>16.600000000000001</v>
      </c>
      <c r="E40" s="149">
        <v>16.600000000000001</v>
      </c>
      <c r="F40" s="149">
        <v>16.600000000000001</v>
      </c>
      <c r="G40" s="149">
        <v>16.600000000000001</v>
      </c>
      <c r="H40" s="145">
        <f t="shared" si="9"/>
        <v>16.600000000000001</v>
      </c>
      <c r="I40" s="145">
        <f t="shared" si="6"/>
        <v>16.600000000000001</v>
      </c>
      <c r="J40" s="145">
        <f t="shared" si="7"/>
        <v>16.600000000000001</v>
      </c>
      <c r="L40" s="149">
        <v>29</v>
      </c>
      <c r="M40" s="145">
        <f t="shared" si="10"/>
        <v>1</v>
      </c>
      <c r="N40" s="145">
        <f t="shared" si="10"/>
        <v>1</v>
      </c>
      <c r="O40" s="145">
        <f t="shared" si="12"/>
        <v>1</v>
      </c>
      <c r="P40" s="145">
        <f t="shared" si="14"/>
        <v>1</v>
      </c>
      <c r="Q40" s="145">
        <f t="shared" si="14"/>
        <v>1</v>
      </c>
      <c r="R40" s="145">
        <f t="shared" si="12"/>
        <v>1</v>
      </c>
      <c r="S40" s="145">
        <f t="shared" si="12"/>
        <v>1</v>
      </c>
      <c r="T40" s="145">
        <f t="shared" si="15"/>
        <v>1</v>
      </c>
      <c r="AH40" s="137"/>
      <c r="AJ40" s="137"/>
      <c r="AK40" s="137"/>
      <c r="AL40" s="137"/>
    </row>
    <row r="41" spans="2:38">
      <c r="B41" s="149">
        <v>30</v>
      </c>
      <c r="C41" s="145">
        <v>18.899999999999999</v>
      </c>
      <c r="D41" s="145">
        <v>18.899999999999999</v>
      </c>
      <c r="E41" s="149">
        <v>18.899999999999999</v>
      </c>
      <c r="F41" s="149">
        <v>18.899999999999999</v>
      </c>
      <c r="G41" s="149">
        <v>18.899999999999999</v>
      </c>
      <c r="H41" s="145">
        <f t="shared" si="9"/>
        <v>18.899999999999999</v>
      </c>
      <c r="I41" s="145">
        <f t="shared" si="6"/>
        <v>18.899999999999999</v>
      </c>
      <c r="J41" s="145">
        <f t="shared" si="7"/>
        <v>18.899999999999999</v>
      </c>
      <c r="L41" s="149">
        <v>30</v>
      </c>
      <c r="M41" s="145">
        <f t="shared" si="10"/>
        <v>1</v>
      </c>
      <c r="N41" s="145">
        <f t="shared" si="10"/>
        <v>1</v>
      </c>
      <c r="O41" s="145">
        <f t="shared" si="12"/>
        <v>1</v>
      </c>
      <c r="P41" s="145">
        <f t="shared" si="14"/>
        <v>1</v>
      </c>
      <c r="Q41" s="145">
        <f t="shared" si="14"/>
        <v>1</v>
      </c>
      <c r="R41" s="145">
        <f t="shared" si="12"/>
        <v>1</v>
      </c>
      <c r="S41" s="145">
        <f t="shared" si="12"/>
        <v>1</v>
      </c>
      <c r="T41" s="145">
        <f t="shared" si="15"/>
        <v>1</v>
      </c>
      <c r="AH41" s="137"/>
      <c r="AJ41" s="137"/>
      <c r="AK41" s="137"/>
      <c r="AL41" s="137"/>
    </row>
    <row r="42" spans="2:38">
      <c r="B42" s="149">
        <v>31</v>
      </c>
      <c r="C42" s="145">
        <v>21.2</v>
      </c>
      <c r="D42" s="145">
        <v>21.2</v>
      </c>
      <c r="E42" s="149">
        <v>21.2</v>
      </c>
      <c r="F42" s="149">
        <v>21.2</v>
      </c>
      <c r="G42" s="149">
        <v>21.2</v>
      </c>
      <c r="H42" s="145">
        <f t="shared" si="9"/>
        <v>21.2</v>
      </c>
      <c r="I42" s="145">
        <f t="shared" si="6"/>
        <v>21.2</v>
      </c>
      <c r="J42" s="145">
        <f t="shared" si="7"/>
        <v>21.2</v>
      </c>
      <c r="L42" s="149">
        <v>31</v>
      </c>
      <c r="M42" s="145">
        <f t="shared" si="10"/>
        <v>1</v>
      </c>
      <c r="N42" s="145">
        <f t="shared" si="10"/>
        <v>1</v>
      </c>
      <c r="O42" s="145">
        <f t="shared" si="12"/>
        <v>1</v>
      </c>
      <c r="P42" s="145">
        <f t="shared" si="14"/>
        <v>1</v>
      </c>
      <c r="Q42" s="145">
        <f t="shared" si="14"/>
        <v>1</v>
      </c>
      <c r="R42" s="145">
        <f t="shared" si="12"/>
        <v>1</v>
      </c>
      <c r="S42" s="145">
        <f t="shared" si="12"/>
        <v>1</v>
      </c>
      <c r="T42" s="145">
        <f t="shared" si="15"/>
        <v>1</v>
      </c>
      <c r="AH42" s="137"/>
      <c r="AJ42" s="137"/>
      <c r="AK42" s="137"/>
      <c r="AL42" s="137"/>
    </row>
    <row r="43" spans="2:38">
      <c r="B43" s="149">
        <v>32</v>
      </c>
      <c r="C43" s="145">
        <v>23.5</v>
      </c>
      <c r="D43" s="145">
        <v>23.5</v>
      </c>
      <c r="E43" s="149">
        <v>23.5</v>
      </c>
      <c r="F43" s="149">
        <v>23.5</v>
      </c>
      <c r="G43" s="149">
        <v>23.5</v>
      </c>
      <c r="H43" s="145">
        <f t="shared" si="9"/>
        <v>23.5</v>
      </c>
      <c r="I43" s="145">
        <f t="shared" si="6"/>
        <v>23.5</v>
      </c>
      <c r="J43" s="145">
        <f t="shared" si="7"/>
        <v>23.5</v>
      </c>
      <c r="L43" s="149">
        <v>32</v>
      </c>
      <c r="M43" s="145">
        <f t="shared" si="10"/>
        <v>1</v>
      </c>
      <c r="N43" s="145">
        <f t="shared" si="10"/>
        <v>1</v>
      </c>
      <c r="O43" s="145">
        <f t="shared" si="12"/>
        <v>1</v>
      </c>
      <c r="P43" s="145">
        <f t="shared" si="14"/>
        <v>1</v>
      </c>
      <c r="Q43" s="145">
        <f t="shared" si="14"/>
        <v>1</v>
      </c>
      <c r="R43" s="145">
        <f t="shared" si="12"/>
        <v>1</v>
      </c>
      <c r="S43" s="145">
        <f t="shared" si="12"/>
        <v>1</v>
      </c>
      <c r="T43" s="145">
        <f t="shared" si="15"/>
        <v>1</v>
      </c>
      <c r="AH43" s="137"/>
      <c r="AJ43" s="137"/>
      <c r="AK43" s="137"/>
      <c r="AL43" s="137"/>
    </row>
    <row r="44" spans="2:38">
      <c r="B44" s="149">
        <v>33</v>
      </c>
      <c r="C44" s="145">
        <v>25.6</v>
      </c>
      <c r="D44" s="145">
        <v>25.6</v>
      </c>
      <c r="E44" s="149">
        <v>25.6</v>
      </c>
      <c r="F44" s="149">
        <v>25.6</v>
      </c>
      <c r="G44" s="149">
        <v>25.6</v>
      </c>
      <c r="H44" s="145">
        <f t="shared" si="9"/>
        <v>25.6</v>
      </c>
      <c r="I44" s="145">
        <f t="shared" si="6"/>
        <v>25.6</v>
      </c>
      <c r="J44" s="145">
        <f t="shared" si="7"/>
        <v>25</v>
      </c>
      <c r="L44" s="149">
        <v>33</v>
      </c>
      <c r="M44" s="145">
        <f t="shared" si="10"/>
        <v>1</v>
      </c>
      <c r="N44" s="145">
        <f t="shared" si="10"/>
        <v>1</v>
      </c>
      <c r="O44" s="145">
        <f t="shared" si="12"/>
        <v>1</v>
      </c>
      <c r="P44" s="145">
        <f t="shared" si="14"/>
        <v>1</v>
      </c>
      <c r="Q44" s="145">
        <f t="shared" si="14"/>
        <v>1</v>
      </c>
      <c r="R44" s="145">
        <f t="shared" si="12"/>
        <v>1</v>
      </c>
      <c r="S44" s="145">
        <f t="shared" si="12"/>
        <v>1</v>
      </c>
      <c r="T44" s="145">
        <f t="shared" si="15"/>
        <v>1</v>
      </c>
      <c r="AH44" s="137"/>
      <c r="AJ44" s="137"/>
      <c r="AK44" s="137"/>
      <c r="AL44" s="137"/>
    </row>
    <row r="45" spans="2:38">
      <c r="B45" s="149">
        <v>34</v>
      </c>
      <c r="C45" s="145">
        <v>27.1</v>
      </c>
      <c r="D45" s="145">
        <v>27.1</v>
      </c>
      <c r="E45" s="149">
        <v>27.1</v>
      </c>
      <c r="F45" s="149">
        <v>27.1</v>
      </c>
      <c r="G45" s="149">
        <v>27.1</v>
      </c>
      <c r="H45" s="145">
        <f t="shared" si="9"/>
        <v>27.1</v>
      </c>
      <c r="I45" s="145">
        <f t="shared" si="6"/>
        <v>27.1</v>
      </c>
      <c r="J45" s="145">
        <f t="shared" si="7"/>
        <v>25</v>
      </c>
      <c r="L45" s="149">
        <v>34</v>
      </c>
      <c r="M45" s="145">
        <f t="shared" si="10"/>
        <v>1</v>
      </c>
      <c r="N45" s="145">
        <f t="shared" si="10"/>
        <v>1</v>
      </c>
      <c r="O45" s="145">
        <f t="shared" si="12"/>
        <v>1</v>
      </c>
      <c r="P45" s="145">
        <f t="shared" si="14"/>
        <v>1</v>
      </c>
      <c r="Q45" s="145">
        <f t="shared" si="14"/>
        <v>1</v>
      </c>
      <c r="R45" s="145">
        <f t="shared" si="12"/>
        <v>1</v>
      </c>
      <c r="S45" s="145">
        <f t="shared" si="12"/>
        <v>1</v>
      </c>
      <c r="T45" s="145">
        <f t="shared" si="15"/>
        <v>1</v>
      </c>
      <c r="AH45" s="137"/>
      <c r="AJ45" s="137"/>
      <c r="AK45" s="137"/>
      <c r="AL45" s="137"/>
    </row>
    <row r="46" spans="2:38">
      <c r="B46" s="149">
        <v>35</v>
      </c>
      <c r="C46" s="145">
        <v>28</v>
      </c>
      <c r="D46" s="145">
        <v>28</v>
      </c>
      <c r="E46" s="149">
        <v>28</v>
      </c>
      <c r="F46" s="149">
        <v>28</v>
      </c>
      <c r="G46" s="149">
        <v>28</v>
      </c>
      <c r="H46" s="145">
        <f t="shared" si="9"/>
        <v>28</v>
      </c>
      <c r="I46" s="145">
        <f t="shared" si="6"/>
        <v>28</v>
      </c>
      <c r="J46" s="145">
        <f t="shared" si="7"/>
        <v>25</v>
      </c>
      <c r="L46" s="149">
        <v>35</v>
      </c>
      <c r="M46" s="145">
        <f t="shared" si="10"/>
        <v>1</v>
      </c>
      <c r="N46" s="145">
        <f t="shared" si="10"/>
        <v>1</v>
      </c>
      <c r="O46" s="145">
        <f t="shared" si="12"/>
        <v>1</v>
      </c>
      <c r="P46" s="145">
        <f t="shared" si="14"/>
        <v>1</v>
      </c>
      <c r="Q46" s="145">
        <f t="shared" si="14"/>
        <v>1</v>
      </c>
      <c r="R46" s="145">
        <f t="shared" si="12"/>
        <v>1</v>
      </c>
      <c r="S46" s="145">
        <f t="shared" si="12"/>
        <v>1</v>
      </c>
      <c r="T46" s="145">
        <f t="shared" si="15"/>
        <v>1</v>
      </c>
      <c r="AH46" s="137"/>
      <c r="AJ46" s="137"/>
      <c r="AK46" s="137"/>
      <c r="AL46" s="137"/>
    </row>
    <row r="47" spans="2:38">
      <c r="B47" s="149">
        <v>36</v>
      </c>
      <c r="C47" s="145">
        <v>28.7</v>
      </c>
      <c r="D47" s="145">
        <v>28.7</v>
      </c>
      <c r="E47" s="149">
        <v>28.7</v>
      </c>
      <c r="F47" s="149">
        <v>28.7</v>
      </c>
      <c r="G47" s="149">
        <v>28.7</v>
      </c>
      <c r="H47" s="145">
        <f t="shared" si="9"/>
        <v>28.7</v>
      </c>
      <c r="I47" s="145">
        <f t="shared" si="6"/>
        <v>28.7</v>
      </c>
      <c r="J47" s="145">
        <f t="shared" si="7"/>
        <v>25</v>
      </c>
      <c r="L47" s="149">
        <v>36</v>
      </c>
      <c r="M47" s="145">
        <f t="shared" si="10"/>
        <v>1</v>
      </c>
      <c r="N47" s="145">
        <f t="shared" si="10"/>
        <v>1</v>
      </c>
      <c r="O47" s="145">
        <f t="shared" si="12"/>
        <v>1</v>
      </c>
      <c r="P47" s="145">
        <f t="shared" si="14"/>
        <v>1</v>
      </c>
      <c r="Q47" s="145">
        <f t="shared" si="14"/>
        <v>1</v>
      </c>
      <c r="R47" s="145">
        <f t="shared" si="12"/>
        <v>1</v>
      </c>
      <c r="S47" s="145">
        <f t="shared" si="12"/>
        <v>1</v>
      </c>
      <c r="T47" s="145">
        <f t="shared" si="15"/>
        <v>1</v>
      </c>
      <c r="AH47" s="137"/>
      <c r="AJ47" s="137"/>
      <c r="AK47" s="137"/>
      <c r="AL47" s="137"/>
    </row>
    <row r="48" spans="2:38">
      <c r="B48" s="149">
        <v>37</v>
      </c>
      <c r="C48" s="145">
        <v>29.2</v>
      </c>
      <c r="D48" s="145">
        <v>29.2</v>
      </c>
      <c r="E48" s="149">
        <v>29.2</v>
      </c>
      <c r="F48" s="149">
        <v>29.2</v>
      </c>
      <c r="G48" s="149">
        <v>29.2</v>
      </c>
      <c r="H48" s="145">
        <f t="shared" si="9"/>
        <v>29.2</v>
      </c>
      <c r="I48" s="145">
        <f t="shared" si="6"/>
        <v>29.2</v>
      </c>
      <c r="J48" s="145">
        <f t="shared" si="7"/>
        <v>25</v>
      </c>
      <c r="L48" s="149">
        <v>37</v>
      </c>
      <c r="M48" s="145">
        <f t="shared" si="10"/>
        <v>1</v>
      </c>
      <c r="N48" s="145">
        <f t="shared" si="10"/>
        <v>1</v>
      </c>
      <c r="O48" s="145">
        <f t="shared" si="12"/>
        <v>1</v>
      </c>
      <c r="P48" s="145">
        <f t="shared" si="14"/>
        <v>1</v>
      </c>
      <c r="Q48" s="145">
        <f t="shared" si="14"/>
        <v>1</v>
      </c>
      <c r="R48" s="145">
        <f t="shared" si="12"/>
        <v>1</v>
      </c>
      <c r="S48" s="145">
        <f t="shared" si="12"/>
        <v>1</v>
      </c>
      <c r="T48" s="145">
        <f t="shared" si="15"/>
        <v>1</v>
      </c>
      <c r="AH48" s="137"/>
      <c r="AJ48" s="137"/>
      <c r="AK48" s="137"/>
      <c r="AL48" s="137"/>
    </row>
    <row r="49" spans="2:38">
      <c r="B49" s="149">
        <v>38</v>
      </c>
      <c r="C49" s="145">
        <v>29.8</v>
      </c>
      <c r="D49" s="145">
        <v>29.8</v>
      </c>
      <c r="E49" s="149">
        <v>29.8</v>
      </c>
      <c r="F49" s="149">
        <v>29.8</v>
      </c>
      <c r="G49" s="149">
        <v>29.8</v>
      </c>
      <c r="H49" s="145">
        <f t="shared" si="9"/>
        <v>29.8</v>
      </c>
      <c r="I49" s="145">
        <f t="shared" si="6"/>
        <v>29.8</v>
      </c>
      <c r="J49" s="145">
        <f t="shared" si="7"/>
        <v>25</v>
      </c>
      <c r="L49" s="149">
        <v>38</v>
      </c>
      <c r="M49" s="145">
        <f t="shared" si="10"/>
        <v>1</v>
      </c>
      <c r="N49" s="145">
        <f t="shared" si="10"/>
        <v>1</v>
      </c>
      <c r="O49" s="145">
        <f t="shared" si="12"/>
        <v>1</v>
      </c>
      <c r="P49" s="145">
        <f t="shared" si="14"/>
        <v>1</v>
      </c>
      <c r="Q49" s="145">
        <f t="shared" si="14"/>
        <v>1</v>
      </c>
      <c r="R49" s="145">
        <f t="shared" si="12"/>
        <v>1</v>
      </c>
      <c r="S49" s="145">
        <f t="shared" si="12"/>
        <v>1</v>
      </c>
      <c r="T49" s="145">
        <f t="shared" si="15"/>
        <v>1</v>
      </c>
      <c r="AH49" s="137"/>
      <c r="AJ49" s="137"/>
      <c r="AK49" s="137"/>
      <c r="AL49" s="137"/>
    </row>
    <row r="50" spans="2:38">
      <c r="B50" s="149">
        <v>39</v>
      </c>
      <c r="C50" s="145">
        <v>30.3</v>
      </c>
      <c r="D50" s="145">
        <v>30.3</v>
      </c>
      <c r="E50" s="149">
        <v>30.4</v>
      </c>
      <c r="F50" s="149">
        <v>30.4</v>
      </c>
      <c r="G50" s="149">
        <v>30.4</v>
      </c>
      <c r="H50" s="145">
        <f t="shared" si="9"/>
        <v>30.4</v>
      </c>
      <c r="I50" s="145">
        <f t="shared" si="6"/>
        <v>30.3</v>
      </c>
      <c r="J50" s="145">
        <f t="shared" si="7"/>
        <v>25</v>
      </c>
      <c r="L50" s="149">
        <v>39</v>
      </c>
      <c r="M50" s="145">
        <f t="shared" si="10"/>
        <v>1</v>
      </c>
      <c r="N50" s="145">
        <f t="shared" si="10"/>
        <v>1</v>
      </c>
      <c r="O50" s="145">
        <f t="shared" si="12"/>
        <v>1</v>
      </c>
      <c r="P50" s="145">
        <f t="shared" si="14"/>
        <v>1</v>
      </c>
      <c r="Q50" s="145">
        <f t="shared" si="14"/>
        <v>1</v>
      </c>
      <c r="R50" s="145">
        <f t="shared" si="12"/>
        <v>1</v>
      </c>
      <c r="S50" s="145">
        <f t="shared" si="12"/>
        <v>1</v>
      </c>
      <c r="T50" s="145">
        <f t="shared" si="15"/>
        <v>1</v>
      </c>
      <c r="AH50" s="137"/>
      <c r="AJ50" s="137"/>
      <c r="AK50" s="137"/>
      <c r="AL50" s="137"/>
    </row>
    <row r="51" spans="2:38">
      <c r="B51" s="149">
        <v>40</v>
      </c>
      <c r="C51" s="145">
        <v>29.6</v>
      </c>
      <c r="D51" s="145">
        <v>29.6</v>
      </c>
      <c r="E51" s="149">
        <v>29.6</v>
      </c>
      <c r="F51" s="149">
        <v>29.6</v>
      </c>
      <c r="G51" s="149">
        <v>29.6</v>
      </c>
      <c r="H51" s="145">
        <f t="shared" si="9"/>
        <v>29.6</v>
      </c>
      <c r="I51" s="145">
        <f t="shared" si="6"/>
        <v>29.6</v>
      </c>
      <c r="J51" s="145">
        <f t="shared" si="7"/>
        <v>25</v>
      </c>
      <c r="L51" s="149">
        <v>40</v>
      </c>
      <c r="M51" s="145">
        <f t="shared" si="10"/>
        <v>0</v>
      </c>
      <c r="N51" s="145">
        <f t="shared" si="10"/>
        <v>0</v>
      </c>
      <c r="O51" s="145">
        <f t="shared" si="12"/>
        <v>0</v>
      </c>
      <c r="P51" s="145">
        <f t="shared" si="14"/>
        <v>0</v>
      </c>
      <c r="Q51" s="145">
        <f t="shared" si="14"/>
        <v>0</v>
      </c>
      <c r="R51" s="145">
        <f t="shared" si="12"/>
        <v>0</v>
      </c>
      <c r="S51" s="145">
        <f t="shared" si="12"/>
        <v>0</v>
      </c>
      <c r="T51" s="145">
        <f t="shared" si="15"/>
        <v>1</v>
      </c>
      <c r="AH51" s="137"/>
      <c r="AJ51" s="137"/>
      <c r="AK51" s="137"/>
      <c r="AL51" s="137"/>
    </row>
    <row r="52" spans="2:38">
      <c r="B52" s="149">
        <v>41</v>
      </c>
      <c r="C52" s="145">
        <v>28.7</v>
      </c>
      <c r="D52" s="145">
        <v>28.7</v>
      </c>
      <c r="E52" s="149">
        <v>28.7</v>
      </c>
      <c r="F52" s="149">
        <v>28.7</v>
      </c>
      <c r="G52" s="149">
        <v>28.7</v>
      </c>
      <c r="H52" s="145">
        <f t="shared" si="9"/>
        <v>28.7</v>
      </c>
      <c r="I52" s="145">
        <f t="shared" si="6"/>
        <v>28.7</v>
      </c>
      <c r="J52" s="145">
        <f t="shared" si="7"/>
        <v>25</v>
      </c>
      <c r="L52" s="149">
        <v>41</v>
      </c>
      <c r="M52" s="145">
        <f t="shared" si="10"/>
        <v>0</v>
      </c>
      <c r="N52" s="145">
        <f t="shared" si="10"/>
        <v>0</v>
      </c>
      <c r="O52" s="145">
        <f t="shared" si="12"/>
        <v>0</v>
      </c>
      <c r="P52" s="145">
        <f t="shared" si="14"/>
        <v>0</v>
      </c>
      <c r="Q52" s="145">
        <f t="shared" si="14"/>
        <v>0</v>
      </c>
      <c r="R52" s="145">
        <f t="shared" si="12"/>
        <v>0</v>
      </c>
      <c r="S52" s="145">
        <f t="shared" si="12"/>
        <v>0</v>
      </c>
      <c r="T52" s="145">
        <f t="shared" si="15"/>
        <v>1</v>
      </c>
      <c r="AH52" s="137"/>
      <c r="AJ52" s="137"/>
      <c r="AK52" s="137"/>
      <c r="AL52" s="137"/>
    </row>
    <row r="53" spans="2:38">
      <c r="B53" s="149">
        <v>42</v>
      </c>
      <c r="C53" s="145">
        <v>27.9</v>
      </c>
      <c r="D53" s="145">
        <v>27.9</v>
      </c>
      <c r="E53" s="149">
        <v>27.9</v>
      </c>
      <c r="F53" s="149">
        <v>27.9</v>
      </c>
      <c r="G53" s="149">
        <v>27.9</v>
      </c>
      <c r="H53" s="145">
        <f t="shared" si="9"/>
        <v>27.9</v>
      </c>
      <c r="I53" s="145">
        <f t="shared" si="6"/>
        <v>27.9</v>
      </c>
      <c r="J53" s="145">
        <f t="shared" si="7"/>
        <v>25</v>
      </c>
      <c r="L53" s="149">
        <v>42</v>
      </c>
      <c r="M53" s="145">
        <f t="shared" si="10"/>
        <v>0</v>
      </c>
      <c r="N53" s="145">
        <f t="shared" si="10"/>
        <v>0</v>
      </c>
      <c r="O53" s="145">
        <f t="shared" si="12"/>
        <v>0</v>
      </c>
      <c r="P53" s="145">
        <f t="shared" si="14"/>
        <v>0</v>
      </c>
      <c r="Q53" s="145">
        <f t="shared" si="14"/>
        <v>0</v>
      </c>
      <c r="R53" s="145">
        <f t="shared" si="12"/>
        <v>0</v>
      </c>
      <c r="S53" s="145">
        <f t="shared" si="12"/>
        <v>0</v>
      </c>
      <c r="T53" s="145">
        <f t="shared" si="15"/>
        <v>1</v>
      </c>
      <c r="AH53" s="137"/>
      <c r="AJ53" s="137"/>
      <c r="AK53" s="137"/>
      <c r="AL53" s="137"/>
    </row>
    <row r="54" spans="2:38">
      <c r="B54" s="149">
        <v>43</v>
      </c>
      <c r="C54" s="145">
        <v>27.4</v>
      </c>
      <c r="D54" s="145">
        <v>27.4</v>
      </c>
      <c r="E54" s="149">
        <v>27.5</v>
      </c>
      <c r="F54" s="149">
        <v>27.5</v>
      </c>
      <c r="G54" s="149">
        <v>27.5</v>
      </c>
      <c r="H54" s="145">
        <f t="shared" si="9"/>
        <v>27.5</v>
      </c>
      <c r="I54" s="145">
        <f t="shared" si="6"/>
        <v>27.4</v>
      </c>
      <c r="J54" s="145">
        <f t="shared" si="7"/>
        <v>25</v>
      </c>
      <c r="L54" s="149">
        <v>43</v>
      </c>
      <c r="M54" s="145">
        <f t="shared" si="10"/>
        <v>0</v>
      </c>
      <c r="N54" s="145">
        <f t="shared" si="10"/>
        <v>0</v>
      </c>
      <c r="O54" s="145">
        <f t="shared" si="12"/>
        <v>0</v>
      </c>
      <c r="P54" s="145">
        <f t="shared" si="14"/>
        <v>0</v>
      </c>
      <c r="Q54" s="145">
        <f t="shared" si="14"/>
        <v>0</v>
      </c>
      <c r="R54" s="145">
        <f t="shared" si="12"/>
        <v>0</v>
      </c>
      <c r="S54" s="145">
        <f t="shared" si="12"/>
        <v>0</v>
      </c>
      <c r="T54" s="145">
        <f t="shared" si="15"/>
        <v>1</v>
      </c>
      <c r="AH54" s="137"/>
      <c r="AJ54" s="137"/>
      <c r="AK54" s="137"/>
      <c r="AL54" s="137"/>
    </row>
    <row r="55" spans="2:38">
      <c r="B55" s="149">
        <v>44</v>
      </c>
      <c r="C55" s="145">
        <v>27.3</v>
      </c>
      <c r="D55" s="145">
        <v>27.3</v>
      </c>
      <c r="E55" s="149">
        <v>27.3</v>
      </c>
      <c r="F55" s="149">
        <v>27.3</v>
      </c>
      <c r="G55" s="149">
        <v>27.3</v>
      </c>
      <c r="H55" s="145">
        <f t="shared" si="9"/>
        <v>27.3</v>
      </c>
      <c r="I55" s="145">
        <f t="shared" si="6"/>
        <v>27.3</v>
      </c>
      <c r="J55" s="145">
        <f t="shared" si="7"/>
        <v>25</v>
      </c>
      <c r="L55" s="149">
        <v>44</v>
      </c>
      <c r="M55" s="145">
        <f t="shared" si="10"/>
        <v>0</v>
      </c>
      <c r="N55" s="145">
        <f t="shared" si="10"/>
        <v>0</v>
      </c>
      <c r="O55" s="145">
        <f t="shared" si="12"/>
        <v>0</v>
      </c>
      <c r="P55" s="145">
        <f t="shared" si="14"/>
        <v>0</v>
      </c>
      <c r="Q55" s="145">
        <f t="shared" si="14"/>
        <v>0</v>
      </c>
      <c r="R55" s="145">
        <f t="shared" si="12"/>
        <v>0</v>
      </c>
      <c r="S55" s="145">
        <f t="shared" si="12"/>
        <v>0</v>
      </c>
      <c r="T55" s="145">
        <f t="shared" si="15"/>
        <v>1</v>
      </c>
      <c r="AH55" s="137"/>
      <c r="AJ55" s="137"/>
      <c r="AK55" s="137"/>
      <c r="AL55" s="137"/>
    </row>
    <row r="56" spans="2:38">
      <c r="B56" s="149">
        <v>45</v>
      </c>
      <c r="C56" s="145">
        <v>27.3</v>
      </c>
      <c r="D56" s="145">
        <v>27.3</v>
      </c>
      <c r="E56" s="149">
        <v>27.4</v>
      </c>
      <c r="F56" s="149">
        <v>27.4</v>
      </c>
      <c r="G56" s="149">
        <v>27.4</v>
      </c>
      <c r="H56" s="145">
        <f t="shared" si="9"/>
        <v>27.4</v>
      </c>
      <c r="I56" s="145">
        <f t="shared" si="6"/>
        <v>27.3</v>
      </c>
      <c r="J56" s="145">
        <f t="shared" si="7"/>
        <v>25</v>
      </c>
      <c r="L56" s="149">
        <v>45</v>
      </c>
      <c r="M56" s="145">
        <f t="shared" si="10"/>
        <v>1</v>
      </c>
      <c r="N56" s="145">
        <f t="shared" si="10"/>
        <v>1</v>
      </c>
      <c r="O56" s="145">
        <f t="shared" si="12"/>
        <v>1</v>
      </c>
      <c r="P56" s="145">
        <f t="shared" si="14"/>
        <v>1</v>
      </c>
      <c r="Q56" s="145">
        <f t="shared" si="14"/>
        <v>1</v>
      </c>
      <c r="R56" s="145">
        <f t="shared" si="12"/>
        <v>1</v>
      </c>
      <c r="S56" s="145">
        <f t="shared" si="12"/>
        <v>1</v>
      </c>
      <c r="T56" s="145">
        <f t="shared" si="15"/>
        <v>1</v>
      </c>
      <c r="AH56" s="137"/>
      <c r="AJ56" s="137"/>
      <c r="AK56" s="137"/>
      <c r="AL56" s="137"/>
    </row>
    <row r="57" spans="2:38">
      <c r="B57" s="149">
        <v>46</v>
      </c>
      <c r="C57" s="145">
        <v>27.4</v>
      </c>
      <c r="D57" s="145">
        <v>27.4</v>
      </c>
      <c r="E57" s="149">
        <v>27.5</v>
      </c>
      <c r="F57" s="149">
        <v>27.5</v>
      </c>
      <c r="G57" s="149">
        <v>27.5</v>
      </c>
      <c r="H57" s="145">
        <f t="shared" si="9"/>
        <v>27.5</v>
      </c>
      <c r="I57" s="145">
        <f t="shared" si="6"/>
        <v>27.4</v>
      </c>
      <c r="J57" s="145">
        <f t="shared" si="7"/>
        <v>25</v>
      </c>
      <c r="L57" s="149">
        <v>46</v>
      </c>
      <c r="M57" s="145">
        <f t="shared" si="10"/>
        <v>1</v>
      </c>
      <c r="N57" s="145">
        <f t="shared" si="10"/>
        <v>1</v>
      </c>
      <c r="O57" s="145">
        <f t="shared" si="12"/>
        <v>1</v>
      </c>
      <c r="P57" s="145">
        <f t="shared" si="14"/>
        <v>1</v>
      </c>
      <c r="Q57" s="145">
        <f t="shared" si="14"/>
        <v>1</v>
      </c>
      <c r="R57" s="145">
        <f t="shared" si="12"/>
        <v>1</v>
      </c>
      <c r="S57" s="145">
        <f t="shared" si="12"/>
        <v>1</v>
      </c>
      <c r="T57" s="145">
        <f t="shared" si="15"/>
        <v>1</v>
      </c>
      <c r="AH57" s="137"/>
      <c r="AJ57" s="137"/>
      <c r="AK57" s="137"/>
      <c r="AL57" s="137"/>
    </row>
    <row r="58" spans="2:38">
      <c r="B58" s="149">
        <v>47</v>
      </c>
      <c r="C58" s="145">
        <v>27.5</v>
      </c>
      <c r="D58" s="145">
        <v>27.5</v>
      </c>
      <c r="E58" s="149">
        <v>27.6</v>
      </c>
      <c r="F58" s="149">
        <v>27.6</v>
      </c>
      <c r="G58" s="149">
        <v>27.6</v>
      </c>
      <c r="H58" s="145">
        <f t="shared" si="9"/>
        <v>27.6</v>
      </c>
      <c r="I58" s="145">
        <f t="shared" si="6"/>
        <v>27.5</v>
      </c>
      <c r="J58" s="145">
        <f t="shared" si="7"/>
        <v>25</v>
      </c>
      <c r="L58" s="149">
        <v>47</v>
      </c>
      <c r="M58" s="145">
        <f t="shared" si="10"/>
        <v>1</v>
      </c>
      <c r="N58" s="145">
        <f t="shared" si="10"/>
        <v>1</v>
      </c>
      <c r="O58" s="145">
        <f t="shared" si="12"/>
        <v>1</v>
      </c>
      <c r="P58" s="145">
        <f t="shared" si="14"/>
        <v>1</v>
      </c>
      <c r="Q58" s="145">
        <f t="shared" si="14"/>
        <v>1</v>
      </c>
      <c r="R58" s="145">
        <f t="shared" si="12"/>
        <v>1</v>
      </c>
      <c r="S58" s="145">
        <f t="shared" si="12"/>
        <v>1</v>
      </c>
      <c r="T58" s="145">
        <f t="shared" si="15"/>
        <v>1</v>
      </c>
      <c r="AH58" s="137"/>
      <c r="AJ58" s="137"/>
      <c r="AK58" s="137"/>
      <c r="AL58" s="137"/>
    </row>
    <row r="59" spans="2:38">
      <c r="B59" s="149">
        <v>48</v>
      </c>
      <c r="C59" s="145">
        <v>27.6</v>
      </c>
      <c r="D59" s="145">
        <v>27.6</v>
      </c>
      <c r="E59" s="149">
        <v>27.6</v>
      </c>
      <c r="F59" s="149">
        <v>27.6</v>
      </c>
      <c r="G59" s="149">
        <v>27.6</v>
      </c>
      <c r="H59" s="145">
        <f t="shared" si="9"/>
        <v>27.6</v>
      </c>
      <c r="I59" s="145">
        <f t="shared" si="6"/>
        <v>27.6</v>
      </c>
      <c r="J59" s="145">
        <f t="shared" si="7"/>
        <v>25</v>
      </c>
      <c r="L59" s="149">
        <v>48</v>
      </c>
      <c r="M59" s="145">
        <f t="shared" si="10"/>
        <v>1</v>
      </c>
      <c r="N59" s="145">
        <f t="shared" si="10"/>
        <v>1</v>
      </c>
      <c r="O59" s="145">
        <f t="shared" si="12"/>
        <v>1</v>
      </c>
      <c r="P59" s="145">
        <f t="shared" si="14"/>
        <v>1</v>
      </c>
      <c r="Q59" s="145">
        <f t="shared" si="14"/>
        <v>1</v>
      </c>
      <c r="R59" s="145">
        <f t="shared" si="12"/>
        <v>1</v>
      </c>
      <c r="S59" s="145">
        <f t="shared" si="12"/>
        <v>1</v>
      </c>
      <c r="T59" s="145">
        <f t="shared" si="15"/>
        <v>1</v>
      </c>
      <c r="AH59" s="137"/>
      <c r="AJ59" s="137"/>
      <c r="AK59" s="137"/>
      <c r="AL59" s="137"/>
    </row>
    <row r="60" spans="2:38">
      <c r="B60" s="149">
        <v>49</v>
      </c>
      <c r="C60" s="145">
        <v>27.6</v>
      </c>
      <c r="D60" s="145">
        <v>27.6</v>
      </c>
      <c r="E60" s="149">
        <v>27.6</v>
      </c>
      <c r="F60" s="149">
        <v>27.6</v>
      </c>
      <c r="G60" s="149">
        <v>27.6</v>
      </c>
      <c r="H60" s="145">
        <f t="shared" si="9"/>
        <v>27.6</v>
      </c>
      <c r="I60" s="145">
        <f t="shared" si="6"/>
        <v>27.6</v>
      </c>
      <c r="J60" s="145">
        <f t="shared" si="7"/>
        <v>25</v>
      </c>
      <c r="L60" s="149">
        <v>49</v>
      </c>
      <c r="M60" s="145">
        <f t="shared" si="10"/>
        <v>1</v>
      </c>
      <c r="N60" s="145">
        <f t="shared" si="10"/>
        <v>1</v>
      </c>
      <c r="O60" s="145">
        <f t="shared" si="12"/>
        <v>1</v>
      </c>
      <c r="P60" s="145">
        <f t="shared" si="14"/>
        <v>1</v>
      </c>
      <c r="Q60" s="145">
        <f t="shared" si="14"/>
        <v>1</v>
      </c>
      <c r="R60" s="145">
        <f t="shared" si="12"/>
        <v>1</v>
      </c>
      <c r="S60" s="145">
        <f t="shared" si="12"/>
        <v>1</v>
      </c>
      <c r="T60" s="145">
        <f t="shared" si="15"/>
        <v>1</v>
      </c>
      <c r="AH60" s="137"/>
      <c r="AJ60" s="137"/>
      <c r="AK60" s="137"/>
      <c r="AL60" s="137"/>
    </row>
    <row r="61" spans="2:38">
      <c r="B61" s="149">
        <v>50</v>
      </c>
      <c r="C61" s="145">
        <v>27.6</v>
      </c>
      <c r="D61" s="145">
        <v>27.6</v>
      </c>
      <c r="E61" s="149">
        <v>27.7</v>
      </c>
      <c r="F61" s="149">
        <v>27.7</v>
      </c>
      <c r="G61" s="149">
        <v>27.7</v>
      </c>
      <c r="H61" s="145">
        <f t="shared" si="9"/>
        <v>27.7</v>
      </c>
      <c r="I61" s="145">
        <f t="shared" si="6"/>
        <v>27.6</v>
      </c>
      <c r="J61" s="145">
        <f t="shared" si="7"/>
        <v>25</v>
      </c>
      <c r="L61" s="149">
        <v>50</v>
      </c>
      <c r="M61" s="145">
        <f t="shared" si="10"/>
        <v>1</v>
      </c>
      <c r="N61" s="145">
        <f t="shared" si="10"/>
        <v>1</v>
      </c>
      <c r="O61" s="145">
        <f t="shared" si="12"/>
        <v>1</v>
      </c>
      <c r="P61" s="145">
        <f t="shared" si="14"/>
        <v>1</v>
      </c>
      <c r="Q61" s="145">
        <f t="shared" si="14"/>
        <v>1</v>
      </c>
      <c r="R61" s="145">
        <f t="shared" si="12"/>
        <v>1</v>
      </c>
      <c r="S61" s="145">
        <f t="shared" si="12"/>
        <v>1</v>
      </c>
      <c r="T61" s="145">
        <f t="shared" si="15"/>
        <v>1</v>
      </c>
      <c r="AH61" s="137"/>
      <c r="AJ61" s="137"/>
      <c r="AK61" s="137"/>
      <c r="AL61" s="137"/>
    </row>
    <row r="62" spans="2:38">
      <c r="B62" s="149">
        <v>51</v>
      </c>
      <c r="C62" s="145">
        <v>27.8</v>
      </c>
      <c r="D62" s="145">
        <v>27.8</v>
      </c>
      <c r="E62" s="149">
        <v>27.8</v>
      </c>
      <c r="F62" s="149">
        <v>27.8</v>
      </c>
      <c r="G62" s="149">
        <v>27.8</v>
      </c>
      <c r="H62" s="145">
        <f t="shared" si="9"/>
        <v>27.8</v>
      </c>
      <c r="I62" s="145">
        <f t="shared" si="6"/>
        <v>27.8</v>
      </c>
      <c r="J62" s="145">
        <f t="shared" si="7"/>
        <v>25</v>
      </c>
      <c r="L62" s="149">
        <v>51</v>
      </c>
      <c r="M62" s="145">
        <f t="shared" si="10"/>
        <v>1</v>
      </c>
      <c r="N62" s="145">
        <f t="shared" si="10"/>
        <v>1</v>
      </c>
      <c r="O62" s="145">
        <f t="shared" si="12"/>
        <v>1</v>
      </c>
      <c r="P62" s="145">
        <f t="shared" si="14"/>
        <v>1</v>
      </c>
      <c r="Q62" s="145">
        <f t="shared" si="14"/>
        <v>1</v>
      </c>
      <c r="R62" s="145">
        <f t="shared" si="12"/>
        <v>1</v>
      </c>
      <c r="S62" s="145">
        <f t="shared" si="12"/>
        <v>1</v>
      </c>
      <c r="T62" s="145">
        <f t="shared" si="15"/>
        <v>1</v>
      </c>
      <c r="AH62" s="137"/>
      <c r="AJ62" s="137"/>
      <c r="AK62" s="137"/>
      <c r="AL62" s="137"/>
    </row>
    <row r="63" spans="2:38">
      <c r="B63" s="149">
        <v>52</v>
      </c>
      <c r="C63" s="145">
        <v>28.1</v>
      </c>
      <c r="D63" s="145">
        <v>28.1</v>
      </c>
      <c r="E63" s="149">
        <v>28.1</v>
      </c>
      <c r="F63" s="149">
        <v>28.1</v>
      </c>
      <c r="G63" s="149">
        <v>28.1</v>
      </c>
      <c r="H63" s="145">
        <f t="shared" si="9"/>
        <v>28.1</v>
      </c>
      <c r="I63" s="145">
        <f t="shared" si="6"/>
        <v>28.1</v>
      </c>
      <c r="J63" s="145">
        <f t="shared" si="7"/>
        <v>25</v>
      </c>
      <c r="L63" s="149">
        <v>52</v>
      </c>
      <c r="M63" s="145">
        <f t="shared" si="10"/>
        <v>1</v>
      </c>
      <c r="N63" s="145">
        <f t="shared" si="10"/>
        <v>1</v>
      </c>
      <c r="O63" s="145">
        <f t="shared" si="12"/>
        <v>1</v>
      </c>
      <c r="P63" s="145">
        <f t="shared" si="14"/>
        <v>1</v>
      </c>
      <c r="Q63" s="145">
        <f t="shared" si="14"/>
        <v>1</v>
      </c>
      <c r="R63" s="145">
        <f t="shared" si="12"/>
        <v>1</v>
      </c>
      <c r="S63" s="145">
        <f t="shared" si="12"/>
        <v>1</v>
      </c>
      <c r="T63" s="145">
        <f t="shared" si="15"/>
        <v>1</v>
      </c>
      <c r="AH63" s="137"/>
      <c r="AJ63" s="137"/>
      <c r="AK63" s="137"/>
      <c r="AL63" s="137"/>
    </row>
    <row r="64" spans="2:38">
      <c r="B64" s="149">
        <v>53</v>
      </c>
      <c r="C64" s="145">
        <v>28.5</v>
      </c>
      <c r="D64" s="145">
        <v>28.5</v>
      </c>
      <c r="E64" s="149">
        <v>28.6</v>
      </c>
      <c r="F64" s="149">
        <v>28.6</v>
      </c>
      <c r="G64" s="149">
        <v>28.6</v>
      </c>
      <c r="H64" s="145">
        <f t="shared" si="9"/>
        <v>28.6</v>
      </c>
      <c r="I64" s="145">
        <f t="shared" si="6"/>
        <v>28.5</v>
      </c>
      <c r="J64" s="145">
        <f t="shared" si="7"/>
        <v>25</v>
      </c>
      <c r="L64" s="149">
        <v>53</v>
      </c>
      <c r="M64" s="145">
        <f t="shared" si="10"/>
        <v>1</v>
      </c>
      <c r="N64" s="145">
        <f t="shared" si="10"/>
        <v>1</v>
      </c>
      <c r="O64" s="145">
        <f t="shared" si="12"/>
        <v>1</v>
      </c>
      <c r="P64" s="145">
        <f t="shared" si="14"/>
        <v>1</v>
      </c>
      <c r="Q64" s="145">
        <f t="shared" si="14"/>
        <v>1</v>
      </c>
      <c r="R64" s="145">
        <f t="shared" si="12"/>
        <v>1</v>
      </c>
      <c r="S64" s="145">
        <f t="shared" si="12"/>
        <v>1</v>
      </c>
      <c r="T64" s="145">
        <f t="shared" si="15"/>
        <v>1</v>
      </c>
      <c r="AH64" s="137"/>
      <c r="AJ64" s="137"/>
      <c r="AK64" s="137"/>
      <c r="AL64" s="137"/>
    </row>
    <row r="65" spans="2:38">
      <c r="B65" s="149">
        <v>54</v>
      </c>
      <c r="C65" s="145">
        <v>28.9</v>
      </c>
      <c r="D65" s="145">
        <v>28.9</v>
      </c>
      <c r="E65" s="149">
        <v>29</v>
      </c>
      <c r="F65" s="149">
        <v>29</v>
      </c>
      <c r="G65" s="149">
        <v>29</v>
      </c>
      <c r="H65" s="145">
        <f t="shared" si="9"/>
        <v>29</v>
      </c>
      <c r="I65" s="145">
        <f t="shared" si="6"/>
        <v>28.9</v>
      </c>
      <c r="J65" s="145">
        <f t="shared" si="7"/>
        <v>25</v>
      </c>
      <c r="L65" s="149">
        <v>54</v>
      </c>
      <c r="M65" s="145">
        <f t="shared" si="10"/>
        <v>1</v>
      </c>
      <c r="N65" s="145">
        <f t="shared" si="10"/>
        <v>1</v>
      </c>
      <c r="O65" s="145">
        <f t="shared" si="12"/>
        <v>1</v>
      </c>
      <c r="P65" s="145">
        <f t="shared" si="14"/>
        <v>1</v>
      </c>
      <c r="Q65" s="145">
        <f t="shared" si="14"/>
        <v>1</v>
      </c>
      <c r="R65" s="145">
        <f t="shared" si="12"/>
        <v>1</v>
      </c>
      <c r="S65" s="145">
        <f t="shared" si="12"/>
        <v>1</v>
      </c>
      <c r="T65" s="145">
        <f t="shared" si="15"/>
        <v>1</v>
      </c>
      <c r="AH65" s="137"/>
      <c r="AJ65" s="137"/>
      <c r="AK65" s="137"/>
      <c r="AL65" s="137"/>
    </row>
    <row r="66" spans="2:38">
      <c r="B66" s="149">
        <v>55</v>
      </c>
      <c r="C66" s="145">
        <v>29.2</v>
      </c>
      <c r="D66" s="145">
        <v>29.2</v>
      </c>
      <c r="E66" s="149">
        <v>29.2</v>
      </c>
      <c r="F66" s="149">
        <v>29.2</v>
      </c>
      <c r="G66" s="149">
        <v>29.2</v>
      </c>
      <c r="H66" s="145">
        <f t="shared" si="9"/>
        <v>29.2</v>
      </c>
      <c r="I66" s="145">
        <f t="shared" si="6"/>
        <v>29.2</v>
      </c>
      <c r="J66" s="145">
        <f t="shared" si="7"/>
        <v>25</v>
      </c>
      <c r="L66" s="149">
        <v>55</v>
      </c>
      <c r="M66" s="145">
        <f t="shared" si="10"/>
        <v>1</v>
      </c>
      <c r="N66" s="145">
        <f t="shared" si="10"/>
        <v>1</v>
      </c>
      <c r="O66" s="145">
        <f t="shared" si="12"/>
        <v>1</v>
      </c>
      <c r="P66" s="145">
        <f t="shared" si="14"/>
        <v>1</v>
      </c>
      <c r="Q66" s="145">
        <f t="shared" si="14"/>
        <v>1</v>
      </c>
      <c r="R66" s="145">
        <f t="shared" si="12"/>
        <v>1</v>
      </c>
      <c r="S66" s="145">
        <f t="shared" si="12"/>
        <v>1</v>
      </c>
      <c r="T66" s="145">
        <f t="shared" si="15"/>
        <v>1</v>
      </c>
      <c r="AH66" s="137"/>
      <c r="AJ66" s="137"/>
      <c r="AK66" s="137"/>
      <c r="AL66" s="137"/>
    </row>
    <row r="67" spans="2:38">
      <c r="B67" s="149">
        <v>56</v>
      </c>
      <c r="C67" s="145">
        <v>29.4</v>
      </c>
      <c r="D67" s="145">
        <v>29.4</v>
      </c>
      <c r="E67" s="149">
        <v>29.5</v>
      </c>
      <c r="F67" s="149">
        <v>29.5</v>
      </c>
      <c r="G67" s="149">
        <v>29.5</v>
      </c>
      <c r="H67" s="145">
        <f t="shared" si="9"/>
        <v>29.5</v>
      </c>
      <c r="I67" s="145">
        <f t="shared" si="6"/>
        <v>29.4</v>
      </c>
      <c r="J67" s="145">
        <f t="shared" si="7"/>
        <v>25</v>
      </c>
      <c r="L67" s="149">
        <v>56</v>
      </c>
      <c r="M67" s="145">
        <f t="shared" si="10"/>
        <v>1</v>
      </c>
      <c r="N67" s="145">
        <f t="shared" si="10"/>
        <v>1</v>
      </c>
      <c r="O67" s="145">
        <f t="shared" si="12"/>
        <v>1</v>
      </c>
      <c r="P67" s="145">
        <f t="shared" si="14"/>
        <v>1</v>
      </c>
      <c r="Q67" s="145">
        <f t="shared" si="14"/>
        <v>1</v>
      </c>
      <c r="R67" s="145">
        <f t="shared" si="12"/>
        <v>1</v>
      </c>
      <c r="S67" s="145">
        <f t="shared" si="12"/>
        <v>1</v>
      </c>
      <c r="T67" s="145">
        <f t="shared" si="15"/>
        <v>1</v>
      </c>
      <c r="AH67" s="137"/>
      <c r="AJ67" s="137"/>
      <c r="AK67" s="137"/>
      <c r="AL67" s="137"/>
    </row>
    <row r="68" spans="2:38">
      <c r="B68" s="149">
        <v>57</v>
      </c>
      <c r="C68" s="145">
        <v>29.7</v>
      </c>
      <c r="D68" s="145">
        <v>29.7</v>
      </c>
      <c r="E68" s="149">
        <v>29.7</v>
      </c>
      <c r="F68" s="149">
        <v>29.7</v>
      </c>
      <c r="G68" s="149">
        <v>29.7</v>
      </c>
      <c r="H68" s="145">
        <f t="shared" si="9"/>
        <v>29.7</v>
      </c>
      <c r="I68" s="145">
        <f t="shared" si="6"/>
        <v>29.7</v>
      </c>
      <c r="J68" s="145">
        <f t="shared" si="7"/>
        <v>25</v>
      </c>
      <c r="L68" s="149">
        <v>57</v>
      </c>
      <c r="M68" s="145">
        <f t="shared" si="10"/>
        <v>1</v>
      </c>
      <c r="N68" s="145">
        <f t="shared" si="10"/>
        <v>1</v>
      </c>
      <c r="O68" s="145">
        <f t="shared" si="12"/>
        <v>1</v>
      </c>
      <c r="P68" s="145">
        <f t="shared" si="14"/>
        <v>1</v>
      </c>
      <c r="Q68" s="145">
        <f t="shared" si="14"/>
        <v>1</v>
      </c>
      <c r="R68" s="145">
        <f t="shared" si="12"/>
        <v>1</v>
      </c>
      <c r="S68" s="145">
        <f t="shared" si="12"/>
        <v>1</v>
      </c>
      <c r="T68" s="145">
        <f t="shared" si="15"/>
        <v>1</v>
      </c>
      <c r="AH68" s="137"/>
      <c r="AJ68" s="137"/>
      <c r="AK68" s="137"/>
      <c r="AL68" s="137"/>
    </row>
    <row r="69" spans="2:38">
      <c r="B69" s="149">
        <v>58</v>
      </c>
      <c r="C69" s="145">
        <v>30</v>
      </c>
      <c r="D69" s="145">
        <v>30</v>
      </c>
      <c r="E69" s="149">
        <v>30.1</v>
      </c>
      <c r="F69" s="149">
        <v>30.1</v>
      </c>
      <c r="G69" s="149">
        <v>30.1</v>
      </c>
      <c r="H69" s="145">
        <f t="shared" si="9"/>
        <v>30.1</v>
      </c>
      <c r="I69" s="145">
        <f t="shared" si="6"/>
        <v>30</v>
      </c>
      <c r="J69" s="145">
        <f t="shared" si="7"/>
        <v>25</v>
      </c>
      <c r="L69" s="149">
        <v>58</v>
      </c>
      <c r="M69" s="145">
        <f t="shared" si="10"/>
        <v>1</v>
      </c>
      <c r="N69" s="145">
        <f t="shared" si="10"/>
        <v>1</v>
      </c>
      <c r="O69" s="145">
        <f t="shared" si="12"/>
        <v>1</v>
      </c>
      <c r="P69" s="145">
        <f t="shared" si="14"/>
        <v>1</v>
      </c>
      <c r="Q69" s="145">
        <f t="shared" si="14"/>
        <v>1</v>
      </c>
      <c r="R69" s="145">
        <f t="shared" si="12"/>
        <v>1</v>
      </c>
      <c r="S69" s="145">
        <f t="shared" si="12"/>
        <v>1</v>
      </c>
      <c r="T69" s="145">
        <f t="shared" si="15"/>
        <v>1</v>
      </c>
      <c r="AH69" s="137"/>
      <c r="AJ69" s="137"/>
      <c r="AK69" s="137"/>
      <c r="AL69" s="137"/>
    </row>
    <row r="70" spans="2:38">
      <c r="B70" s="149">
        <v>59</v>
      </c>
      <c r="C70" s="145">
        <v>30.5</v>
      </c>
      <c r="D70" s="145">
        <v>30.5</v>
      </c>
      <c r="E70" s="149">
        <v>30.5</v>
      </c>
      <c r="F70" s="149">
        <v>30.5</v>
      </c>
      <c r="G70" s="149">
        <v>30.5</v>
      </c>
      <c r="H70" s="145">
        <f t="shared" si="9"/>
        <v>30.5</v>
      </c>
      <c r="I70" s="145">
        <f t="shared" si="6"/>
        <v>30.5</v>
      </c>
      <c r="J70" s="145">
        <f t="shared" si="7"/>
        <v>25</v>
      </c>
      <c r="L70" s="149">
        <v>59</v>
      </c>
      <c r="M70" s="145">
        <f t="shared" si="10"/>
        <v>1</v>
      </c>
      <c r="N70" s="145">
        <f t="shared" si="10"/>
        <v>1</v>
      </c>
      <c r="O70" s="145">
        <f t="shared" si="12"/>
        <v>1</v>
      </c>
      <c r="P70" s="145">
        <f t="shared" si="14"/>
        <v>1</v>
      </c>
      <c r="Q70" s="145">
        <f t="shared" si="14"/>
        <v>1</v>
      </c>
      <c r="R70" s="145">
        <f t="shared" si="12"/>
        <v>1</v>
      </c>
      <c r="S70" s="145">
        <f t="shared" si="12"/>
        <v>1</v>
      </c>
      <c r="T70" s="145">
        <f t="shared" si="15"/>
        <v>1</v>
      </c>
      <c r="AH70" s="137"/>
      <c r="AJ70" s="137"/>
      <c r="AK70" s="137"/>
      <c r="AL70" s="137"/>
    </row>
    <row r="71" spans="2:38">
      <c r="B71" s="149">
        <v>60</v>
      </c>
      <c r="C71" s="145">
        <v>30.6</v>
      </c>
      <c r="D71" s="145">
        <v>30.6</v>
      </c>
      <c r="E71" s="149">
        <v>30.7</v>
      </c>
      <c r="F71" s="149">
        <v>30.7</v>
      </c>
      <c r="G71" s="149">
        <v>30.7</v>
      </c>
      <c r="H71" s="145">
        <f t="shared" si="9"/>
        <v>30.7</v>
      </c>
      <c r="I71" s="145">
        <f t="shared" si="6"/>
        <v>30.6</v>
      </c>
      <c r="J71" s="145">
        <f t="shared" si="7"/>
        <v>25</v>
      </c>
      <c r="L71" s="149">
        <v>60</v>
      </c>
      <c r="M71" s="145">
        <f t="shared" si="10"/>
        <v>1</v>
      </c>
      <c r="N71" s="145">
        <f t="shared" si="10"/>
        <v>1</v>
      </c>
      <c r="O71" s="145">
        <f t="shared" si="12"/>
        <v>1</v>
      </c>
      <c r="P71" s="145">
        <f t="shared" si="14"/>
        <v>1</v>
      </c>
      <c r="Q71" s="145">
        <f t="shared" si="14"/>
        <v>1</v>
      </c>
      <c r="R71" s="145">
        <f t="shared" si="12"/>
        <v>1</v>
      </c>
      <c r="S71" s="145">
        <f t="shared" si="12"/>
        <v>1</v>
      </c>
      <c r="T71" s="145">
        <f t="shared" si="15"/>
        <v>1</v>
      </c>
      <c r="AH71" s="137"/>
      <c r="AJ71" s="137"/>
      <c r="AK71" s="137"/>
      <c r="AL71" s="137"/>
    </row>
    <row r="72" spans="2:38">
      <c r="B72" s="149">
        <v>61</v>
      </c>
      <c r="C72" s="145">
        <v>29.6</v>
      </c>
      <c r="D72" s="145">
        <v>29.6</v>
      </c>
      <c r="E72" s="149">
        <v>29.7</v>
      </c>
      <c r="F72" s="149">
        <v>29.7</v>
      </c>
      <c r="G72" s="149">
        <v>29.7</v>
      </c>
      <c r="H72" s="145">
        <f t="shared" si="9"/>
        <v>29.7</v>
      </c>
      <c r="I72" s="145">
        <f t="shared" si="6"/>
        <v>29.6</v>
      </c>
      <c r="J72" s="145">
        <f t="shared" si="7"/>
        <v>25</v>
      </c>
      <c r="L72" s="149">
        <v>61</v>
      </c>
      <c r="M72" s="145">
        <f t="shared" si="10"/>
        <v>0</v>
      </c>
      <c r="N72" s="145">
        <f t="shared" si="10"/>
        <v>0</v>
      </c>
      <c r="O72" s="145">
        <f t="shared" si="12"/>
        <v>0</v>
      </c>
      <c r="P72" s="145">
        <f t="shared" si="14"/>
        <v>0</v>
      </c>
      <c r="Q72" s="145">
        <f t="shared" si="14"/>
        <v>0</v>
      </c>
      <c r="R72" s="145">
        <f t="shared" si="12"/>
        <v>0</v>
      </c>
      <c r="S72" s="145">
        <f t="shared" si="12"/>
        <v>0</v>
      </c>
      <c r="T72" s="145">
        <f t="shared" si="15"/>
        <v>1</v>
      </c>
      <c r="AH72" s="137"/>
      <c r="AJ72" s="137"/>
      <c r="AK72" s="137"/>
      <c r="AL72" s="137"/>
    </row>
    <row r="73" spans="2:38">
      <c r="B73" s="149">
        <v>62</v>
      </c>
      <c r="C73" s="145">
        <v>26.9</v>
      </c>
      <c r="D73" s="145">
        <v>26.9</v>
      </c>
      <c r="E73" s="149">
        <v>27</v>
      </c>
      <c r="F73" s="149">
        <v>27</v>
      </c>
      <c r="G73" s="149">
        <v>27</v>
      </c>
      <c r="H73" s="145">
        <f t="shared" si="9"/>
        <v>27</v>
      </c>
      <c r="I73" s="145">
        <f t="shared" si="6"/>
        <v>26.9</v>
      </c>
      <c r="J73" s="145">
        <f t="shared" si="7"/>
        <v>25</v>
      </c>
      <c r="L73" s="149">
        <v>62</v>
      </c>
      <c r="M73" s="145">
        <f t="shared" si="10"/>
        <v>0</v>
      </c>
      <c r="N73" s="145">
        <f t="shared" si="10"/>
        <v>0</v>
      </c>
      <c r="O73" s="145">
        <f t="shared" si="12"/>
        <v>0</v>
      </c>
      <c r="P73" s="145">
        <f t="shared" si="14"/>
        <v>0</v>
      </c>
      <c r="Q73" s="145">
        <f t="shared" si="14"/>
        <v>0</v>
      </c>
      <c r="R73" s="145">
        <f t="shared" si="12"/>
        <v>0</v>
      </c>
      <c r="S73" s="145">
        <f t="shared" ref="S73:T136" si="16">IF(AND(I73&gt;0,I73&gt;=I72),1,0)</f>
        <v>0</v>
      </c>
      <c r="T73" s="145">
        <f t="shared" si="15"/>
        <v>1</v>
      </c>
      <c r="AH73" s="137"/>
      <c r="AJ73" s="137"/>
      <c r="AK73" s="137"/>
      <c r="AL73" s="137"/>
    </row>
    <row r="74" spans="2:38">
      <c r="B74" s="149">
        <v>63</v>
      </c>
      <c r="C74" s="145">
        <v>23</v>
      </c>
      <c r="D74" s="145">
        <v>23</v>
      </c>
      <c r="E74" s="149">
        <v>23</v>
      </c>
      <c r="F74" s="149">
        <v>23</v>
      </c>
      <c r="G74" s="149">
        <v>23</v>
      </c>
      <c r="H74" s="145">
        <f t="shared" si="9"/>
        <v>23</v>
      </c>
      <c r="I74" s="145">
        <f t="shared" si="6"/>
        <v>23</v>
      </c>
      <c r="J74" s="145">
        <f t="shared" si="7"/>
        <v>23</v>
      </c>
      <c r="L74" s="149">
        <v>63</v>
      </c>
      <c r="M74" s="145">
        <f t="shared" si="10"/>
        <v>0</v>
      </c>
      <c r="N74" s="145">
        <f t="shared" si="10"/>
        <v>0</v>
      </c>
      <c r="O74" s="145">
        <f t="shared" si="12"/>
        <v>0</v>
      </c>
      <c r="P74" s="145">
        <f t="shared" si="14"/>
        <v>0</v>
      </c>
      <c r="Q74" s="145">
        <f t="shared" si="14"/>
        <v>0</v>
      </c>
      <c r="R74" s="145">
        <f t="shared" si="12"/>
        <v>0</v>
      </c>
      <c r="S74" s="145">
        <f t="shared" si="16"/>
        <v>0</v>
      </c>
      <c r="T74" s="145">
        <f t="shared" si="15"/>
        <v>0</v>
      </c>
      <c r="AH74" s="137"/>
      <c r="AJ74" s="137"/>
      <c r="AK74" s="137"/>
      <c r="AL74" s="137"/>
    </row>
    <row r="75" spans="2:38">
      <c r="B75" s="149">
        <v>64</v>
      </c>
      <c r="C75" s="145">
        <v>18.600000000000001</v>
      </c>
      <c r="D75" s="145">
        <v>18.600000000000001</v>
      </c>
      <c r="E75" s="149">
        <v>18.7</v>
      </c>
      <c r="F75" s="149">
        <v>18.7</v>
      </c>
      <c r="G75" s="149">
        <v>18.7</v>
      </c>
      <c r="H75" s="145">
        <f t="shared" si="9"/>
        <v>18.7</v>
      </c>
      <c r="I75" s="145">
        <f t="shared" si="6"/>
        <v>18.600000000000001</v>
      </c>
      <c r="J75" s="145">
        <f t="shared" si="7"/>
        <v>18.600000000000001</v>
      </c>
      <c r="L75" s="149">
        <v>64</v>
      </c>
      <c r="M75" s="145">
        <f t="shared" si="10"/>
        <v>0</v>
      </c>
      <c r="N75" s="145">
        <f t="shared" si="10"/>
        <v>0</v>
      </c>
      <c r="O75" s="145">
        <f t="shared" si="12"/>
        <v>0</v>
      </c>
      <c r="P75" s="145">
        <f t="shared" si="14"/>
        <v>0</v>
      </c>
      <c r="Q75" s="145">
        <f t="shared" si="14"/>
        <v>0</v>
      </c>
      <c r="R75" s="145">
        <f t="shared" si="12"/>
        <v>0</v>
      </c>
      <c r="S75" s="145">
        <f t="shared" si="16"/>
        <v>0</v>
      </c>
      <c r="T75" s="145">
        <f t="shared" si="15"/>
        <v>0</v>
      </c>
      <c r="AH75" s="137"/>
      <c r="AJ75" s="137"/>
      <c r="AK75" s="137"/>
      <c r="AL75" s="137"/>
    </row>
    <row r="76" spans="2:38">
      <c r="B76" s="149">
        <v>65</v>
      </c>
      <c r="C76" s="145">
        <v>14.1</v>
      </c>
      <c r="D76" s="145">
        <v>14.1</v>
      </c>
      <c r="E76" s="149">
        <v>14.2</v>
      </c>
      <c r="F76" s="149">
        <v>14.2</v>
      </c>
      <c r="G76" s="149">
        <v>14.2</v>
      </c>
      <c r="H76" s="145">
        <f t="shared" si="9"/>
        <v>14.2</v>
      </c>
      <c r="I76" s="145">
        <f t="shared" si="6"/>
        <v>14.1</v>
      </c>
      <c r="J76" s="145">
        <f t="shared" si="7"/>
        <v>14.1</v>
      </c>
      <c r="L76" s="149">
        <v>65</v>
      </c>
      <c r="M76" s="145">
        <f t="shared" si="10"/>
        <v>0</v>
      </c>
      <c r="N76" s="145">
        <f t="shared" si="10"/>
        <v>0</v>
      </c>
      <c r="O76" s="145">
        <f t="shared" si="12"/>
        <v>0</v>
      </c>
      <c r="P76" s="145">
        <f t="shared" si="14"/>
        <v>0</v>
      </c>
      <c r="Q76" s="145">
        <f t="shared" si="14"/>
        <v>0</v>
      </c>
      <c r="R76" s="145">
        <f t="shared" si="12"/>
        <v>0</v>
      </c>
      <c r="S76" s="145">
        <f t="shared" si="16"/>
        <v>0</v>
      </c>
      <c r="T76" s="145">
        <f t="shared" si="15"/>
        <v>0</v>
      </c>
      <c r="AH76" s="137"/>
      <c r="AJ76" s="137"/>
      <c r="AK76" s="137"/>
      <c r="AL76" s="137"/>
    </row>
    <row r="77" spans="2:38">
      <c r="B77" s="149">
        <v>66</v>
      </c>
      <c r="C77" s="145">
        <v>9.3000000000000007</v>
      </c>
      <c r="D77" s="145">
        <v>9.3000000000000007</v>
      </c>
      <c r="E77" s="149">
        <v>9.4</v>
      </c>
      <c r="F77" s="149">
        <v>9.4</v>
      </c>
      <c r="G77" s="149">
        <v>9.4</v>
      </c>
      <c r="H77" s="145">
        <f t="shared" ref="H77:H140" si="17">IF($E77="",0,MIN($E77,$H$2))</f>
        <v>9.4</v>
      </c>
      <c r="I77" s="145">
        <f t="shared" ref="I77:I140" si="18">IF($C77="",0,MIN($C77,$I$2))</f>
        <v>9.3000000000000007</v>
      </c>
      <c r="J77" s="145">
        <f t="shared" ref="J77:J140" si="19">IF($C77="",0,MIN($C77,$J$2))</f>
        <v>9.3000000000000007</v>
      </c>
      <c r="L77" s="149">
        <v>66</v>
      </c>
      <c r="M77" s="145">
        <f t="shared" si="10"/>
        <v>0</v>
      </c>
      <c r="N77" s="145">
        <f t="shared" si="10"/>
        <v>0</v>
      </c>
      <c r="O77" s="145">
        <f t="shared" si="12"/>
        <v>0</v>
      </c>
      <c r="P77" s="145">
        <f t="shared" si="14"/>
        <v>0</v>
      </c>
      <c r="Q77" s="145">
        <f t="shared" si="14"/>
        <v>0</v>
      </c>
      <c r="R77" s="145">
        <f t="shared" si="12"/>
        <v>0</v>
      </c>
      <c r="S77" s="145">
        <f t="shared" si="16"/>
        <v>0</v>
      </c>
      <c r="T77" s="145">
        <f t="shared" si="15"/>
        <v>0</v>
      </c>
      <c r="AH77" s="137"/>
      <c r="AJ77" s="137"/>
      <c r="AK77" s="137"/>
      <c r="AL77" s="137"/>
    </row>
    <row r="78" spans="2:38">
      <c r="B78" s="149">
        <v>67</v>
      </c>
      <c r="C78" s="145">
        <v>4.8</v>
      </c>
      <c r="D78" s="145">
        <v>4.8</v>
      </c>
      <c r="E78" s="149">
        <v>4.9000000000000004</v>
      </c>
      <c r="F78" s="149">
        <v>4.9000000000000004</v>
      </c>
      <c r="G78" s="149">
        <v>4.9000000000000004</v>
      </c>
      <c r="H78" s="145">
        <f t="shared" si="17"/>
        <v>4.9000000000000004</v>
      </c>
      <c r="I78" s="145">
        <f t="shared" si="18"/>
        <v>4.8</v>
      </c>
      <c r="J78" s="145">
        <f t="shared" si="19"/>
        <v>4.8</v>
      </c>
      <c r="L78" s="149">
        <v>67</v>
      </c>
      <c r="M78" s="145">
        <f t="shared" ref="M78:N141" si="20">IF(AND(C78&gt;0,C78&gt;=C77),1,0)</f>
        <v>0</v>
      </c>
      <c r="N78" s="145">
        <f t="shared" si="20"/>
        <v>0</v>
      </c>
      <c r="O78" s="145">
        <f t="shared" ref="O78:R141" si="21">IF(AND(E78&gt;0,E78&gt;=E77),1,0)</f>
        <v>0</v>
      </c>
      <c r="P78" s="145">
        <f t="shared" si="14"/>
        <v>0</v>
      </c>
      <c r="Q78" s="145">
        <f t="shared" si="14"/>
        <v>0</v>
      </c>
      <c r="R78" s="145">
        <f t="shared" si="21"/>
        <v>0</v>
      </c>
      <c r="S78" s="145">
        <f t="shared" si="16"/>
        <v>0</v>
      </c>
      <c r="T78" s="145">
        <f t="shared" si="15"/>
        <v>0</v>
      </c>
      <c r="AH78" s="137"/>
      <c r="AJ78" s="137"/>
      <c r="AK78" s="137"/>
      <c r="AL78" s="137"/>
    </row>
    <row r="79" spans="2:38">
      <c r="B79" s="149">
        <v>68</v>
      </c>
      <c r="C79" s="145">
        <v>1.9</v>
      </c>
      <c r="D79" s="145">
        <v>1.9</v>
      </c>
      <c r="E79" s="149">
        <v>2</v>
      </c>
      <c r="F79" s="149">
        <v>2</v>
      </c>
      <c r="G79" s="149">
        <v>2</v>
      </c>
      <c r="H79" s="145">
        <f t="shared" si="17"/>
        <v>2</v>
      </c>
      <c r="I79" s="145">
        <f t="shared" si="18"/>
        <v>1.9</v>
      </c>
      <c r="J79" s="145">
        <f t="shared" si="19"/>
        <v>1.9</v>
      </c>
      <c r="L79" s="149">
        <v>68</v>
      </c>
      <c r="M79" s="145">
        <f t="shared" si="20"/>
        <v>0</v>
      </c>
      <c r="N79" s="145">
        <f t="shared" si="20"/>
        <v>0</v>
      </c>
      <c r="O79" s="145">
        <f t="shared" si="21"/>
        <v>0</v>
      </c>
      <c r="P79" s="145">
        <f t="shared" si="14"/>
        <v>0</v>
      </c>
      <c r="Q79" s="145">
        <f t="shared" si="14"/>
        <v>0</v>
      </c>
      <c r="R79" s="145">
        <f t="shared" si="21"/>
        <v>0</v>
      </c>
      <c r="S79" s="145">
        <f t="shared" si="16"/>
        <v>0</v>
      </c>
      <c r="T79" s="145">
        <f t="shared" si="15"/>
        <v>0</v>
      </c>
      <c r="AH79" s="137"/>
      <c r="AJ79" s="137"/>
      <c r="AK79" s="137"/>
      <c r="AL79" s="137"/>
    </row>
    <row r="80" spans="2:38">
      <c r="B80" s="149">
        <v>69</v>
      </c>
      <c r="C80" s="145">
        <v>0</v>
      </c>
      <c r="D80" s="145">
        <v>0</v>
      </c>
      <c r="E80" s="149">
        <v>0</v>
      </c>
      <c r="F80" s="149">
        <v>0</v>
      </c>
      <c r="G80" s="149">
        <v>0</v>
      </c>
      <c r="H80" s="145">
        <f t="shared" si="17"/>
        <v>0</v>
      </c>
      <c r="I80" s="145">
        <f t="shared" si="18"/>
        <v>0</v>
      </c>
      <c r="J80" s="145">
        <f t="shared" si="19"/>
        <v>0</v>
      </c>
      <c r="L80" s="149">
        <v>69</v>
      </c>
      <c r="M80" s="145">
        <f t="shared" si="20"/>
        <v>0</v>
      </c>
      <c r="N80" s="145">
        <f t="shared" si="20"/>
        <v>0</v>
      </c>
      <c r="O80" s="145">
        <f t="shared" si="21"/>
        <v>0</v>
      </c>
      <c r="P80" s="145">
        <f t="shared" si="14"/>
        <v>0</v>
      </c>
      <c r="Q80" s="145">
        <f t="shared" si="14"/>
        <v>0</v>
      </c>
      <c r="R80" s="145">
        <f t="shared" si="21"/>
        <v>0</v>
      </c>
      <c r="S80" s="145">
        <f t="shared" si="16"/>
        <v>0</v>
      </c>
      <c r="T80" s="145">
        <f t="shared" si="15"/>
        <v>0</v>
      </c>
      <c r="AH80" s="137"/>
      <c r="AJ80" s="137"/>
      <c r="AK80" s="137"/>
      <c r="AL80" s="137"/>
    </row>
    <row r="81" spans="2:38">
      <c r="B81" s="149">
        <v>70</v>
      </c>
      <c r="C81" s="145">
        <v>0</v>
      </c>
      <c r="D81" s="145">
        <v>0</v>
      </c>
      <c r="E81" s="149">
        <v>0</v>
      </c>
      <c r="F81" s="149">
        <v>0</v>
      </c>
      <c r="G81" s="149">
        <v>0</v>
      </c>
      <c r="H81" s="145">
        <f t="shared" si="17"/>
        <v>0</v>
      </c>
      <c r="I81" s="145">
        <f t="shared" si="18"/>
        <v>0</v>
      </c>
      <c r="J81" s="145">
        <f t="shared" si="19"/>
        <v>0</v>
      </c>
      <c r="L81" s="149">
        <v>70</v>
      </c>
      <c r="M81" s="145">
        <f t="shared" si="20"/>
        <v>0</v>
      </c>
      <c r="N81" s="145">
        <f t="shared" si="20"/>
        <v>0</v>
      </c>
      <c r="O81" s="145">
        <f t="shared" si="21"/>
        <v>0</v>
      </c>
      <c r="P81" s="145">
        <f t="shared" si="14"/>
        <v>0</v>
      </c>
      <c r="Q81" s="145">
        <f t="shared" si="14"/>
        <v>0</v>
      </c>
      <c r="R81" s="145">
        <f t="shared" si="21"/>
        <v>0</v>
      </c>
      <c r="S81" s="145">
        <f t="shared" si="16"/>
        <v>0</v>
      </c>
      <c r="T81" s="145">
        <f t="shared" si="15"/>
        <v>0</v>
      </c>
      <c r="AH81" s="137"/>
      <c r="AJ81" s="137"/>
      <c r="AK81" s="137"/>
      <c r="AL81" s="137"/>
    </row>
    <row r="82" spans="2:38">
      <c r="B82" s="149">
        <v>71</v>
      </c>
      <c r="C82" s="145">
        <v>0</v>
      </c>
      <c r="D82" s="145">
        <v>0</v>
      </c>
      <c r="E82" s="149">
        <v>0</v>
      </c>
      <c r="F82" s="149">
        <v>0</v>
      </c>
      <c r="G82" s="149">
        <v>0</v>
      </c>
      <c r="H82" s="145">
        <f t="shared" si="17"/>
        <v>0</v>
      </c>
      <c r="I82" s="145">
        <f t="shared" si="18"/>
        <v>0</v>
      </c>
      <c r="J82" s="145">
        <f t="shared" si="19"/>
        <v>0</v>
      </c>
      <c r="L82" s="149">
        <v>71</v>
      </c>
      <c r="M82" s="145">
        <f t="shared" si="20"/>
        <v>0</v>
      </c>
      <c r="N82" s="145">
        <f t="shared" si="20"/>
        <v>0</v>
      </c>
      <c r="O82" s="145">
        <f t="shared" si="21"/>
        <v>0</v>
      </c>
      <c r="P82" s="145">
        <f t="shared" si="14"/>
        <v>0</v>
      </c>
      <c r="Q82" s="145">
        <f t="shared" si="14"/>
        <v>0</v>
      </c>
      <c r="R82" s="145">
        <f t="shared" si="21"/>
        <v>0</v>
      </c>
      <c r="S82" s="145">
        <f t="shared" si="16"/>
        <v>0</v>
      </c>
      <c r="T82" s="145">
        <f t="shared" si="15"/>
        <v>0</v>
      </c>
      <c r="AH82" s="137"/>
      <c r="AJ82" s="137"/>
      <c r="AK82" s="137"/>
      <c r="AL82" s="137"/>
    </row>
    <row r="83" spans="2:38">
      <c r="B83" s="149">
        <v>72</v>
      </c>
      <c r="C83" s="145">
        <v>0</v>
      </c>
      <c r="D83" s="145">
        <v>0</v>
      </c>
      <c r="E83" s="149">
        <v>0</v>
      </c>
      <c r="F83" s="149">
        <v>0</v>
      </c>
      <c r="G83" s="149">
        <v>0</v>
      </c>
      <c r="H83" s="145">
        <f t="shared" si="17"/>
        <v>0</v>
      </c>
      <c r="I83" s="145">
        <f t="shared" si="18"/>
        <v>0</v>
      </c>
      <c r="J83" s="145">
        <f t="shared" si="19"/>
        <v>0</v>
      </c>
      <c r="L83" s="149">
        <v>72</v>
      </c>
      <c r="M83" s="145">
        <f t="shared" si="20"/>
        <v>0</v>
      </c>
      <c r="N83" s="145">
        <f t="shared" si="20"/>
        <v>0</v>
      </c>
      <c r="O83" s="145">
        <f t="shared" si="21"/>
        <v>0</v>
      </c>
      <c r="P83" s="145">
        <f t="shared" si="14"/>
        <v>0</v>
      </c>
      <c r="Q83" s="145">
        <f t="shared" si="14"/>
        <v>0</v>
      </c>
      <c r="R83" s="145">
        <f t="shared" si="21"/>
        <v>0</v>
      </c>
      <c r="S83" s="145">
        <f t="shared" si="16"/>
        <v>0</v>
      </c>
      <c r="T83" s="145">
        <f t="shared" si="15"/>
        <v>0</v>
      </c>
      <c r="AH83" s="137"/>
      <c r="AJ83" s="137"/>
      <c r="AK83" s="137"/>
      <c r="AL83" s="137"/>
    </row>
    <row r="84" spans="2:38">
      <c r="B84" s="149">
        <v>73</v>
      </c>
      <c r="C84" s="145">
        <v>0</v>
      </c>
      <c r="D84" s="145">
        <v>0</v>
      </c>
      <c r="E84" s="149">
        <v>0</v>
      </c>
      <c r="F84" s="149">
        <v>0</v>
      </c>
      <c r="G84" s="149">
        <v>0</v>
      </c>
      <c r="H84" s="145">
        <f t="shared" si="17"/>
        <v>0</v>
      </c>
      <c r="I84" s="145">
        <f t="shared" si="18"/>
        <v>0</v>
      </c>
      <c r="J84" s="145">
        <f t="shared" si="19"/>
        <v>0</v>
      </c>
      <c r="L84" s="149">
        <v>73</v>
      </c>
      <c r="M84" s="145">
        <f t="shared" si="20"/>
        <v>0</v>
      </c>
      <c r="N84" s="145">
        <f t="shared" si="20"/>
        <v>0</v>
      </c>
      <c r="O84" s="145">
        <f t="shared" si="21"/>
        <v>0</v>
      </c>
      <c r="P84" s="145">
        <f t="shared" si="14"/>
        <v>0</v>
      </c>
      <c r="Q84" s="145">
        <f t="shared" si="14"/>
        <v>0</v>
      </c>
      <c r="R84" s="145">
        <f t="shared" si="21"/>
        <v>0</v>
      </c>
      <c r="S84" s="145">
        <f t="shared" si="16"/>
        <v>0</v>
      </c>
      <c r="T84" s="145">
        <f t="shared" si="15"/>
        <v>0</v>
      </c>
      <c r="AH84" s="137"/>
      <c r="AJ84" s="137"/>
      <c r="AK84" s="137"/>
      <c r="AL84" s="137"/>
    </row>
    <row r="85" spans="2:38">
      <c r="B85" s="149">
        <v>74</v>
      </c>
      <c r="C85" s="145">
        <v>1.7</v>
      </c>
      <c r="D85" s="145">
        <v>1.7</v>
      </c>
      <c r="E85" s="149">
        <v>1.7</v>
      </c>
      <c r="F85" s="149">
        <v>1.7</v>
      </c>
      <c r="G85" s="149">
        <v>1.7</v>
      </c>
      <c r="H85" s="145">
        <f t="shared" si="17"/>
        <v>1.7</v>
      </c>
      <c r="I85" s="145">
        <f t="shared" si="18"/>
        <v>1.7</v>
      </c>
      <c r="J85" s="145">
        <f t="shared" si="19"/>
        <v>1.7</v>
      </c>
      <c r="L85" s="149">
        <v>74</v>
      </c>
      <c r="M85" s="145">
        <f t="shared" si="20"/>
        <v>1</v>
      </c>
      <c r="N85" s="145">
        <f t="shared" si="20"/>
        <v>1</v>
      </c>
      <c r="O85" s="145">
        <f t="shared" si="21"/>
        <v>1</v>
      </c>
      <c r="P85" s="145">
        <f t="shared" si="14"/>
        <v>1</v>
      </c>
      <c r="Q85" s="145">
        <f t="shared" si="14"/>
        <v>1</v>
      </c>
      <c r="R85" s="145">
        <f t="shared" si="21"/>
        <v>1</v>
      </c>
      <c r="S85" s="145">
        <f t="shared" si="16"/>
        <v>1</v>
      </c>
      <c r="T85" s="145">
        <f t="shared" si="15"/>
        <v>1</v>
      </c>
      <c r="AH85" s="137"/>
      <c r="AJ85" s="137"/>
      <c r="AK85" s="137"/>
      <c r="AL85" s="137"/>
    </row>
    <row r="86" spans="2:38">
      <c r="B86" s="149">
        <v>75</v>
      </c>
      <c r="C86" s="145">
        <v>5.8</v>
      </c>
      <c r="D86" s="145">
        <v>5.8</v>
      </c>
      <c r="E86" s="149">
        <v>5.8</v>
      </c>
      <c r="F86" s="149">
        <v>5.8</v>
      </c>
      <c r="G86" s="149">
        <v>5.8</v>
      </c>
      <c r="H86" s="145">
        <f t="shared" si="17"/>
        <v>5.8</v>
      </c>
      <c r="I86" s="145">
        <f t="shared" si="18"/>
        <v>5.8</v>
      </c>
      <c r="J86" s="145">
        <f t="shared" si="19"/>
        <v>5.8</v>
      </c>
      <c r="L86" s="149">
        <v>75</v>
      </c>
      <c r="M86" s="145">
        <f t="shared" si="20"/>
        <v>1</v>
      </c>
      <c r="N86" s="145">
        <f t="shared" si="20"/>
        <v>1</v>
      </c>
      <c r="O86" s="145">
        <f t="shared" si="21"/>
        <v>1</v>
      </c>
      <c r="P86" s="145">
        <f t="shared" si="14"/>
        <v>1</v>
      </c>
      <c r="Q86" s="145">
        <f t="shared" si="14"/>
        <v>1</v>
      </c>
      <c r="R86" s="145">
        <f t="shared" si="21"/>
        <v>1</v>
      </c>
      <c r="S86" s="145">
        <f t="shared" si="16"/>
        <v>1</v>
      </c>
      <c r="T86" s="145">
        <f t="shared" si="15"/>
        <v>1</v>
      </c>
      <c r="AH86" s="137"/>
      <c r="AJ86" s="137"/>
      <c r="AK86" s="137"/>
      <c r="AL86" s="137"/>
    </row>
    <row r="87" spans="2:38">
      <c r="B87" s="149">
        <v>76</v>
      </c>
      <c r="C87" s="145">
        <v>11.8</v>
      </c>
      <c r="D87" s="145">
        <v>11.8</v>
      </c>
      <c r="E87" s="149">
        <v>11.8</v>
      </c>
      <c r="F87" s="149">
        <v>11.8</v>
      </c>
      <c r="G87" s="149">
        <v>11.8</v>
      </c>
      <c r="H87" s="145">
        <f t="shared" si="17"/>
        <v>11.8</v>
      </c>
      <c r="I87" s="145">
        <f t="shared" si="18"/>
        <v>11.8</v>
      </c>
      <c r="J87" s="145">
        <f t="shared" si="19"/>
        <v>11.8</v>
      </c>
      <c r="L87" s="149">
        <v>76</v>
      </c>
      <c r="M87" s="145">
        <f t="shared" si="20"/>
        <v>1</v>
      </c>
      <c r="N87" s="145">
        <f t="shared" si="20"/>
        <v>1</v>
      </c>
      <c r="O87" s="145">
        <f t="shared" si="21"/>
        <v>1</v>
      </c>
      <c r="P87" s="145">
        <f t="shared" si="14"/>
        <v>1</v>
      </c>
      <c r="Q87" s="145">
        <f t="shared" si="14"/>
        <v>1</v>
      </c>
      <c r="R87" s="145">
        <f t="shared" si="21"/>
        <v>1</v>
      </c>
      <c r="S87" s="145">
        <f t="shared" si="16"/>
        <v>1</v>
      </c>
      <c r="T87" s="145">
        <f t="shared" si="15"/>
        <v>1</v>
      </c>
      <c r="AH87" s="137"/>
      <c r="AJ87" s="137"/>
      <c r="AK87" s="137"/>
      <c r="AL87" s="137"/>
    </row>
    <row r="88" spans="2:38">
      <c r="B88" s="149">
        <v>77</v>
      </c>
      <c r="C88" s="145">
        <v>17.3</v>
      </c>
      <c r="D88" s="145">
        <v>17.3</v>
      </c>
      <c r="E88" s="149">
        <v>18.3</v>
      </c>
      <c r="F88" s="149">
        <v>18.3</v>
      </c>
      <c r="G88" s="149">
        <v>18.3</v>
      </c>
      <c r="H88" s="145">
        <f t="shared" si="17"/>
        <v>18.3</v>
      </c>
      <c r="I88" s="145">
        <f t="shared" si="18"/>
        <v>17.3</v>
      </c>
      <c r="J88" s="145">
        <f t="shared" si="19"/>
        <v>17.3</v>
      </c>
      <c r="L88" s="149">
        <v>77</v>
      </c>
      <c r="M88" s="145">
        <f t="shared" si="20"/>
        <v>1</v>
      </c>
      <c r="N88" s="145">
        <f t="shared" si="20"/>
        <v>1</v>
      </c>
      <c r="O88" s="145">
        <f t="shared" si="21"/>
        <v>1</v>
      </c>
      <c r="P88" s="145">
        <f t="shared" si="14"/>
        <v>1</v>
      </c>
      <c r="Q88" s="145">
        <f t="shared" si="14"/>
        <v>1</v>
      </c>
      <c r="R88" s="145">
        <f t="shared" si="21"/>
        <v>1</v>
      </c>
      <c r="S88" s="145">
        <f t="shared" si="16"/>
        <v>1</v>
      </c>
      <c r="T88" s="145">
        <f t="shared" si="15"/>
        <v>1</v>
      </c>
      <c r="AH88" s="137"/>
      <c r="AJ88" s="137"/>
      <c r="AK88" s="137"/>
      <c r="AL88" s="137"/>
    </row>
    <row r="89" spans="2:38">
      <c r="B89" s="149">
        <v>78</v>
      </c>
      <c r="C89" s="145">
        <v>22</v>
      </c>
      <c r="D89" s="145">
        <v>22</v>
      </c>
      <c r="E89" s="149">
        <v>24.5</v>
      </c>
      <c r="F89" s="149">
        <v>24.5</v>
      </c>
      <c r="G89" s="149">
        <v>24.5</v>
      </c>
      <c r="H89" s="145">
        <f t="shared" si="17"/>
        <v>24.5</v>
      </c>
      <c r="I89" s="145">
        <f t="shared" si="18"/>
        <v>22</v>
      </c>
      <c r="J89" s="145">
        <f t="shared" si="19"/>
        <v>22</v>
      </c>
      <c r="L89" s="149">
        <v>78</v>
      </c>
      <c r="M89" s="145">
        <f t="shared" si="20"/>
        <v>1</v>
      </c>
      <c r="N89" s="145">
        <f t="shared" si="20"/>
        <v>1</v>
      </c>
      <c r="O89" s="145">
        <f t="shared" si="21"/>
        <v>1</v>
      </c>
      <c r="P89" s="145">
        <f t="shared" si="14"/>
        <v>1</v>
      </c>
      <c r="Q89" s="145">
        <f t="shared" si="14"/>
        <v>1</v>
      </c>
      <c r="R89" s="145">
        <f t="shared" si="21"/>
        <v>1</v>
      </c>
      <c r="S89" s="145">
        <f t="shared" si="16"/>
        <v>1</v>
      </c>
      <c r="T89" s="145">
        <f t="shared" si="15"/>
        <v>1</v>
      </c>
      <c r="AH89" s="137"/>
      <c r="AJ89" s="137"/>
      <c r="AK89" s="137"/>
      <c r="AL89" s="137"/>
    </row>
    <row r="90" spans="2:38">
      <c r="B90" s="149">
        <v>79</v>
      </c>
      <c r="C90" s="145">
        <v>26.2</v>
      </c>
      <c r="D90" s="145">
        <v>26.2</v>
      </c>
      <c r="E90" s="149">
        <v>29.4</v>
      </c>
      <c r="F90" s="149">
        <v>29.4</v>
      </c>
      <c r="G90" s="149">
        <v>29.4</v>
      </c>
      <c r="H90" s="145">
        <f t="shared" si="17"/>
        <v>29.4</v>
      </c>
      <c r="I90" s="145">
        <f t="shared" si="18"/>
        <v>26.2</v>
      </c>
      <c r="J90" s="145">
        <f t="shared" si="19"/>
        <v>25</v>
      </c>
      <c r="L90" s="149">
        <v>79</v>
      </c>
      <c r="M90" s="145">
        <f t="shared" si="20"/>
        <v>1</v>
      </c>
      <c r="N90" s="145">
        <f t="shared" si="20"/>
        <v>1</v>
      </c>
      <c r="O90" s="145">
        <f t="shared" si="21"/>
        <v>1</v>
      </c>
      <c r="P90" s="145">
        <f t="shared" si="14"/>
        <v>1</v>
      </c>
      <c r="Q90" s="145">
        <f t="shared" si="14"/>
        <v>1</v>
      </c>
      <c r="R90" s="145">
        <f t="shared" si="21"/>
        <v>1</v>
      </c>
      <c r="S90" s="145">
        <f t="shared" si="16"/>
        <v>1</v>
      </c>
      <c r="T90" s="145">
        <f t="shared" si="15"/>
        <v>1</v>
      </c>
      <c r="AH90" s="137"/>
      <c r="AJ90" s="137"/>
      <c r="AK90" s="137"/>
      <c r="AL90" s="137"/>
    </row>
    <row r="91" spans="2:38">
      <c r="B91" s="149">
        <v>80</v>
      </c>
      <c r="C91" s="145">
        <v>29.4</v>
      </c>
      <c r="D91" s="145">
        <v>29.4</v>
      </c>
      <c r="E91" s="149">
        <v>32.5</v>
      </c>
      <c r="F91" s="149">
        <v>32.5</v>
      </c>
      <c r="G91" s="149">
        <v>32.5</v>
      </c>
      <c r="H91" s="145">
        <f t="shared" si="17"/>
        <v>32.5</v>
      </c>
      <c r="I91" s="145">
        <f t="shared" si="18"/>
        <v>29.4</v>
      </c>
      <c r="J91" s="145">
        <f t="shared" si="19"/>
        <v>25</v>
      </c>
      <c r="L91" s="149">
        <v>80</v>
      </c>
      <c r="M91" s="145">
        <f t="shared" si="20"/>
        <v>1</v>
      </c>
      <c r="N91" s="145">
        <f t="shared" si="20"/>
        <v>1</v>
      </c>
      <c r="O91" s="145">
        <f t="shared" si="21"/>
        <v>1</v>
      </c>
      <c r="P91" s="145">
        <f t="shared" si="14"/>
        <v>1</v>
      </c>
      <c r="Q91" s="145">
        <f t="shared" si="14"/>
        <v>1</v>
      </c>
      <c r="R91" s="145">
        <f t="shared" si="21"/>
        <v>1</v>
      </c>
      <c r="S91" s="145">
        <f t="shared" si="16"/>
        <v>1</v>
      </c>
      <c r="T91" s="145">
        <f t="shared" si="15"/>
        <v>1</v>
      </c>
      <c r="AH91" s="137"/>
      <c r="AJ91" s="137"/>
      <c r="AK91" s="137"/>
      <c r="AL91" s="137"/>
    </row>
    <row r="92" spans="2:38">
      <c r="B92" s="149">
        <v>81</v>
      </c>
      <c r="C92" s="145">
        <v>31.1</v>
      </c>
      <c r="D92" s="145">
        <v>31.1</v>
      </c>
      <c r="E92" s="149">
        <v>34.200000000000003</v>
      </c>
      <c r="F92" s="149">
        <v>34.200000000000003</v>
      </c>
      <c r="G92" s="149">
        <v>34.200000000000003</v>
      </c>
      <c r="H92" s="145">
        <f t="shared" si="17"/>
        <v>34.200000000000003</v>
      </c>
      <c r="I92" s="145">
        <f t="shared" si="18"/>
        <v>31.1</v>
      </c>
      <c r="J92" s="145">
        <f t="shared" si="19"/>
        <v>25</v>
      </c>
      <c r="L92" s="149">
        <v>81</v>
      </c>
      <c r="M92" s="145">
        <f t="shared" si="20"/>
        <v>1</v>
      </c>
      <c r="N92" s="145">
        <f t="shared" si="20"/>
        <v>1</v>
      </c>
      <c r="O92" s="145">
        <f t="shared" si="21"/>
        <v>1</v>
      </c>
      <c r="P92" s="145">
        <f t="shared" si="14"/>
        <v>1</v>
      </c>
      <c r="Q92" s="145">
        <f t="shared" si="14"/>
        <v>1</v>
      </c>
      <c r="R92" s="145">
        <f t="shared" si="21"/>
        <v>1</v>
      </c>
      <c r="S92" s="145">
        <f t="shared" si="16"/>
        <v>1</v>
      </c>
      <c r="T92" s="145">
        <f t="shared" si="15"/>
        <v>1</v>
      </c>
      <c r="AH92" s="137"/>
      <c r="AJ92" s="137"/>
      <c r="AK92" s="137"/>
      <c r="AL92" s="137"/>
    </row>
    <row r="93" spans="2:38">
      <c r="B93" s="149">
        <v>82</v>
      </c>
      <c r="C93" s="145">
        <v>32.9</v>
      </c>
      <c r="D93" s="145">
        <v>32.9</v>
      </c>
      <c r="E93" s="149">
        <v>34.4</v>
      </c>
      <c r="F93" s="149">
        <v>34.4</v>
      </c>
      <c r="G93" s="149">
        <v>34.4</v>
      </c>
      <c r="H93" s="145">
        <f t="shared" si="17"/>
        <v>34.4</v>
      </c>
      <c r="I93" s="145">
        <f t="shared" si="18"/>
        <v>32.9</v>
      </c>
      <c r="J93" s="145">
        <f t="shared" si="19"/>
        <v>25</v>
      </c>
      <c r="L93" s="149">
        <v>82</v>
      </c>
      <c r="M93" s="145">
        <f t="shared" si="20"/>
        <v>1</v>
      </c>
      <c r="N93" s="145">
        <f t="shared" si="20"/>
        <v>1</v>
      </c>
      <c r="O93" s="145">
        <f t="shared" si="21"/>
        <v>1</v>
      </c>
      <c r="P93" s="145">
        <f t="shared" ref="P93:Q156" si="22">IF(AND(F93&gt;0,F93&gt;=F92),1,0)</f>
        <v>1</v>
      </c>
      <c r="Q93" s="145">
        <f t="shared" si="22"/>
        <v>1</v>
      </c>
      <c r="R93" s="145">
        <f t="shared" si="21"/>
        <v>1</v>
      </c>
      <c r="S93" s="145">
        <f t="shared" si="16"/>
        <v>1</v>
      </c>
      <c r="T93" s="145">
        <f t="shared" si="16"/>
        <v>1</v>
      </c>
      <c r="AH93" s="137"/>
      <c r="AJ93" s="137"/>
      <c r="AK93" s="137"/>
      <c r="AL93" s="137"/>
    </row>
    <row r="94" spans="2:38">
      <c r="B94" s="149">
        <v>83</v>
      </c>
      <c r="C94" s="145">
        <v>34.700000000000003</v>
      </c>
      <c r="D94" s="145">
        <v>34.700000000000003</v>
      </c>
      <c r="E94" s="149">
        <v>34.5</v>
      </c>
      <c r="F94" s="149">
        <v>34.5</v>
      </c>
      <c r="G94" s="149">
        <v>34.5</v>
      </c>
      <c r="H94" s="145">
        <f t="shared" si="17"/>
        <v>34.5</v>
      </c>
      <c r="I94" s="145">
        <f t="shared" si="18"/>
        <v>34.700000000000003</v>
      </c>
      <c r="J94" s="145">
        <f t="shared" si="19"/>
        <v>25</v>
      </c>
      <c r="L94" s="149">
        <v>83</v>
      </c>
      <c r="M94" s="145">
        <f t="shared" si="20"/>
        <v>1</v>
      </c>
      <c r="N94" s="145">
        <f t="shared" si="20"/>
        <v>1</v>
      </c>
      <c r="O94" s="145">
        <f t="shared" si="21"/>
        <v>1</v>
      </c>
      <c r="P94" s="145">
        <f t="shared" si="22"/>
        <v>1</v>
      </c>
      <c r="Q94" s="145">
        <f t="shared" si="22"/>
        <v>1</v>
      </c>
      <c r="R94" s="145">
        <f t="shared" si="21"/>
        <v>1</v>
      </c>
      <c r="S94" s="145">
        <f t="shared" si="16"/>
        <v>1</v>
      </c>
      <c r="T94" s="145">
        <f t="shared" si="16"/>
        <v>1</v>
      </c>
      <c r="AH94" s="137"/>
      <c r="AJ94" s="137"/>
      <c r="AK94" s="137"/>
      <c r="AL94" s="137"/>
    </row>
    <row r="95" spans="2:38">
      <c r="B95" s="149">
        <v>84</v>
      </c>
      <c r="C95" s="145">
        <v>34.799999999999997</v>
      </c>
      <c r="D95" s="145">
        <v>34.799999999999997</v>
      </c>
      <c r="E95" s="149">
        <v>34.6</v>
      </c>
      <c r="F95" s="149">
        <v>34.6</v>
      </c>
      <c r="G95" s="149">
        <v>34.6</v>
      </c>
      <c r="H95" s="145">
        <f t="shared" si="17"/>
        <v>34.6</v>
      </c>
      <c r="I95" s="145">
        <f t="shared" si="18"/>
        <v>34.799999999999997</v>
      </c>
      <c r="J95" s="145">
        <f t="shared" si="19"/>
        <v>25</v>
      </c>
      <c r="L95" s="149">
        <v>84</v>
      </c>
      <c r="M95" s="145">
        <f t="shared" si="20"/>
        <v>1</v>
      </c>
      <c r="N95" s="145">
        <f t="shared" si="20"/>
        <v>1</v>
      </c>
      <c r="O95" s="145">
        <f t="shared" si="21"/>
        <v>1</v>
      </c>
      <c r="P95" s="145">
        <f t="shared" si="22"/>
        <v>1</v>
      </c>
      <c r="Q95" s="145">
        <f t="shared" si="22"/>
        <v>1</v>
      </c>
      <c r="R95" s="145">
        <f t="shared" si="21"/>
        <v>1</v>
      </c>
      <c r="S95" s="145">
        <f t="shared" si="16"/>
        <v>1</v>
      </c>
      <c r="T95" s="145">
        <f t="shared" si="16"/>
        <v>1</v>
      </c>
      <c r="AH95" s="137"/>
      <c r="AJ95" s="137"/>
      <c r="AK95" s="137"/>
      <c r="AL95" s="137"/>
    </row>
    <row r="96" spans="2:38">
      <c r="B96" s="149">
        <v>85</v>
      </c>
      <c r="C96" s="145">
        <v>34.799999999999997</v>
      </c>
      <c r="D96" s="145">
        <v>34.799999999999997</v>
      </c>
      <c r="E96" s="149">
        <v>34.700000000000003</v>
      </c>
      <c r="F96" s="149">
        <v>34.700000000000003</v>
      </c>
      <c r="G96" s="149">
        <v>34.700000000000003</v>
      </c>
      <c r="H96" s="145">
        <f t="shared" si="17"/>
        <v>34.700000000000003</v>
      </c>
      <c r="I96" s="145">
        <f t="shared" si="18"/>
        <v>34.799999999999997</v>
      </c>
      <c r="J96" s="145">
        <f t="shared" si="19"/>
        <v>25</v>
      </c>
      <c r="L96" s="149">
        <v>85</v>
      </c>
      <c r="M96" s="145">
        <f t="shared" si="20"/>
        <v>1</v>
      </c>
      <c r="N96" s="145">
        <f t="shared" si="20"/>
        <v>1</v>
      </c>
      <c r="O96" s="145">
        <f t="shared" si="21"/>
        <v>1</v>
      </c>
      <c r="P96" s="145">
        <f t="shared" si="22"/>
        <v>1</v>
      </c>
      <c r="Q96" s="145">
        <f t="shared" si="22"/>
        <v>1</v>
      </c>
      <c r="R96" s="145">
        <f t="shared" si="21"/>
        <v>1</v>
      </c>
      <c r="S96" s="145">
        <f t="shared" si="16"/>
        <v>1</v>
      </c>
      <c r="T96" s="145">
        <f t="shared" si="16"/>
        <v>1</v>
      </c>
      <c r="AH96" s="137"/>
      <c r="AJ96" s="137"/>
      <c r="AK96" s="137"/>
      <c r="AL96" s="137"/>
    </row>
    <row r="97" spans="2:38">
      <c r="B97" s="149">
        <v>86</v>
      </c>
      <c r="C97" s="145">
        <v>34.9</v>
      </c>
      <c r="D97" s="145">
        <v>34.9</v>
      </c>
      <c r="E97" s="149">
        <v>34.799999999999997</v>
      </c>
      <c r="F97" s="149">
        <v>34.799999999999997</v>
      </c>
      <c r="G97" s="149">
        <v>34.799999999999997</v>
      </c>
      <c r="H97" s="145">
        <f t="shared" si="17"/>
        <v>34.799999999999997</v>
      </c>
      <c r="I97" s="145">
        <f t="shared" si="18"/>
        <v>34.9</v>
      </c>
      <c r="J97" s="145">
        <f t="shared" si="19"/>
        <v>25</v>
      </c>
      <c r="L97" s="149">
        <v>86</v>
      </c>
      <c r="M97" s="145">
        <f t="shared" si="20"/>
        <v>1</v>
      </c>
      <c r="N97" s="145">
        <f t="shared" si="20"/>
        <v>1</v>
      </c>
      <c r="O97" s="145">
        <f t="shared" si="21"/>
        <v>1</v>
      </c>
      <c r="P97" s="145">
        <f t="shared" si="22"/>
        <v>1</v>
      </c>
      <c r="Q97" s="145">
        <f t="shared" si="22"/>
        <v>1</v>
      </c>
      <c r="R97" s="145">
        <f t="shared" si="21"/>
        <v>1</v>
      </c>
      <c r="S97" s="145">
        <f t="shared" si="16"/>
        <v>1</v>
      </c>
      <c r="T97" s="145">
        <f t="shared" si="16"/>
        <v>1</v>
      </c>
      <c r="AH97" s="137"/>
      <c r="AJ97" s="137"/>
      <c r="AK97" s="137"/>
      <c r="AL97" s="137"/>
    </row>
    <row r="98" spans="2:38">
      <c r="B98" s="149">
        <v>87</v>
      </c>
      <c r="C98" s="145">
        <v>35.4</v>
      </c>
      <c r="D98" s="145">
        <v>35.4</v>
      </c>
      <c r="E98" s="149">
        <v>35.200000000000003</v>
      </c>
      <c r="F98" s="149">
        <v>35.200000000000003</v>
      </c>
      <c r="G98" s="149">
        <v>35.200000000000003</v>
      </c>
      <c r="H98" s="145">
        <f t="shared" si="17"/>
        <v>35.200000000000003</v>
      </c>
      <c r="I98" s="145">
        <f t="shared" si="18"/>
        <v>35.4</v>
      </c>
      <c r="J98" s="145">
        <f t="shared" si="19"/>
        <v>25</v>
      </c>
      <c r="L98" s="149">
        <v>87</v>
      </c>
      <c r="M98" s="145">
        <f t="shared" si="20"/>
        <v>1</v>
      </c>
      <c r="N98" s="145">
        <f t="shared" si="20"/>
        <v>1</v>
      </c>
      <c r="O98" s="145">
        <f t="shared" si="21"/>
        <v>1</v>
      </c>
      <c r="P98" s="145">
        <f t="shared" si="22"/>
        <v>1</v>
      </c>
      <c r="Q98" s="145">
        <f t="shared" si="22"/>
        <v>1</v>
      </c>
      <c r="R98" s="145">
        <f t="shared" si="21"/>
        <v>1</v>
      </c>
      <c r="S98" s="145">
        <f t="shared" si="16"/>
        <v>1</v>
      </c>
      <c r="T98" s="145">
        <f t="shared" si="16"/>
        <v>1</v>
      </c>
      <c r="AH98" s="137"/>
      <c r="AJ98" s="137"/>
      <c r="AK98" s="137"/>
      <c r="AL98" s="137"/>
    </row>
    <row r="99" spans="2:38">
      <c r="B99" s="149">
        <v>88</v>
      </c>
      <c r="C99" s="145">
        <v>36.200000000000003</v>
      </c>
      <c r="D99" s="145">
        <v>36.200000000000003</v>
      </c>
      <c r="E99" s="149">
        <v>36</v>
      </c>
      <c r="F99" s="149">
        <v>36</v>
      </c>
      <c r="G99" s="149">
        <v>36</v>
      </c>
      <c r="H99" s="145">
        <f t="shared" si="17"/>
        <v>36</v>
      </c>
      <c r="I99" s="145">
        <f t="shared" si="18"/>
        <v>36.200000000000003</v>
      </c>
      <c r="J99" s="145">
        <f t="shared" si="19"/>
        <v>25</v>
      </c>
      <c r="L99" s="149">
        <v>88</v>
      </c>
      <c r="M99" s="145">
        <f t="shared" si="20"/>
        <v>1</v>
      </c>
      <c r="N99" s="145">
        <f t="shared" si="20"/>
        <v>1</v>
      </c>
      <c r="O99" s="145">
        <f t="shared" si="21"/>
        <v>1</v>
      </c>
      <c r="P99" s="145">
        <f t="shared" si="22"/>
        <v>1</v>
      </c>
      <c r="Q99" s="145">
        <f t="shared" si="22"/>
        <v>1</v>
      </c>
      <c r="R99" s="145">
        <f t="shared" si="21"/>
        <v>1</v>
      </c>
      <c r="S99" s="145">
        <f t="shared" si="16"/>
        <v>1</v>
      </c>
      <c r="T99" s="145">
        <f t="shared" si="16"/>
        <v>1</v>
      </c>
      <c r="AH99" s="137"/>
      <c r="AJ99" s="137"/>
      <c r="AK99" s="137"/>
      <c r="AL99" s="137"/>
    </row>
    <row r="100" spans="2:38">
      <c r="B100" s="149">
        <v>89</v>
      </c>
      <c r="C100" s="145">
        <v>37.1</v>
      </c>
      <c r="D100" s="145">
        <v>37.1</v>
      </c>
      <c r="E100" s="149">
        <v>37</v>
      </c>
      <c r="F100" s="149">
        <v>37</v>
      </c>
      <c r="G100" s="149">
        <v>37</v>
      </c>
      <c r="H100" s="145">
        <f t="shared" si="17"/>
        <v>37</v>
      </c>
      <c r="I100" s="145">
        <f t="shared" si="18"/>
        <v>37.1</v>
      </c>
      <c r="J100" s="145">
        <f t="shared" si="19"/>
        <v>25</v>
      </c>
      <c r="L100" s="149">
        <v>89</v>
      </c>
      <c r="M100" s="145">
        <f t="shared" si="20"/>
        <v>1</v>
      </c>
      <c r="N100" s="145">
        <f t="shared" si="20"/>
        <v>1</v>
      </c>
      <c r="O100" s="145">
        <f t="shared" si="21"/>
        <v>1</v>
      </c>
      <c r="P100" s="145">
        <f t="shared" si="22"/>
        <v>1</v>
      </c>
      <c r="Q100" s="145">
        <f t="shared" si="22"/>
        <v>1</v>
      </c>
      <c r="R100" s="145">
        <f t="shared" si="21"/>
        <v>1</v>
      </c>
      <c r="S100" s="145">
        <f t="shared" si="16"/>
        <v>1</v>
      </c>
      <c r="T100" s="145">
        <f t="shared" si="16"/>
        <v>1</v>
      </c>
      <c r="AH100" s="137"/>
      <c r="AJ100" s="137"/>
      <c r="AK100" s="137"/>
      <c r="AL100" s="137"/>
    </row>
    <row r="101" spans="2:38">
      <c r="B101" s="149">
        <v>90</v>
      </c>
      <c r="C101" s="145">
        <v>38</v>
      </c>
      <c r="D101" s="145">
        <v>38</v>
      </c>
      <c r="E101" s="149">
        <v>37.9</v>
      </c>
      <c r="F101" s="149">
        <v>37.9</v>
      </c>
      <c r="G101" s="149">
        <v>37.9</v>
      </c>
      <c r="H101" s="145">
        <f t="shared" si="17"/>
        <v>37.9</v>
      </c>
      <c r="I101" s="145">
        <f t="shared" si="18"/>
        <v>38</v>
      </c>
      <c r="J101" s="145">
        <f t="shared" si="19"/>
        <v>25</v>
      </c>
      <c r="L101" s="149">
        <v>90</v>
      </c>
      <c r="M101" s="145">
        <f t="shared" si="20"/>
        <v>1</v>
      </c>
      <c r="N101" s="145">
        <f t="shared" si="20"/>
        <v>1</v>
      </c>
      <c r="O101" s="145">
        <f t="shared" si="21"/>
        <v>1</v>
      </c>
      <c r="P101" s="145">
        <f t="shared" si="22"/>
        <v>1</v>
      </c>
      <c r="Q101" s="145">
        <f t="shared" si="22"/>
        <v>1</v>
      </c>
      <c r="R101" s="145">
        <f t="shared" si="21"/>
        <v>1</v>
      </c>
      <c r="S101" s="145">
        <f t="shared" si="16"/>
        <v>1</v>
      </c>
      <c r="T101" s="145">
        <f t="shared" si="16"/>
        <v>1</v>
      </c>
      <c r="AH101" s="137"/>
      <c r="AJ101" s="137"/>
      <c r="AK101" s="137"/>
      <c r="AL101" s="137"/>
    </row>
    <row r="102" spans="2:38">
      <c r="B102" s="149">
        <v>91</v>
      </c>
      <c r="C102" s="145">
        <v>38.700000000000003</v>
      </c>
      <c r="D102" s="145">
        <v>38.700000000000003</v>
      </c>
      <c r="E102" s="149">
        <v>38.6</v>
      </c>
      <c r="F102" s="149">
        <v>38.6</v>
      </c>
      <c r="G102" s="149">
        <v>38.6</v>
      </c>
      <c r="H102" s="145">
        <f t="shared" si="17"/>
        <v>38.6</v>
      </c>
      <c r="I102" s="145">
        <f t="shared" si="18"/>
        <v>38.700000000000003</v>
      </c>
      <c r="J102" s="145">
        <f t="shared" si="19"/>
        <v>25</v>
      </c>
      <c r="L102" s="149">
        <v>91</v>
      </c>
      <c r="M102" s="145">
        <f t="shared" si="20"/>
        <v>1</v>
      </c>
      <c r="N102" s="145">
        <f t="shared" si="20"/>
        <v>1</v>
      </c>
      <c r="O102" s="145">
        <f t="shared" si="21"/>
        <v>1</v>
      </c>
      <c r="P102" s="145">
        <f t="shared" si="22"/>
        <v>1</v>
      </c>
      <c r="Q102" s="145">
        <f t="shared" si="22"/>
        <v>1</v>
      </c>
      <c r="R102" s="145">
        <f t="shared" si="21"/>
        <v>1</v>
      </c>
      <c r="S102" s="145">
        <f t="shared" si="16"/>
        <v>1</v>
      </c>
      <c r="T102" s="145">
        <f t="shared" si="16"/>
        <v>1</v>
      </c>
      <c r="AH102" s="137"/>
      <c r="AJ102" s="137"/>
      <c r="AK102" s="137"/>
      <c r="AL102" s="137"/>
    </row>
    <row r="103" spans="2:38">
      <c r="B103" s="149">
        <v>92</v>
      </c>
      <c r="C103" s="145">
        <v>38.9</v>
      </c>
      <c r="D103" s="145">
        <v>38.9</v>
      </c>
      <c r="E103" s="149">
        <v>38.799999999999997</v>
      </c>
      <c r="F103" s="149">
        <v>38.799999999999997</v>
      </c>
      <c r="G103" s="149">
        <v>38.799999999999997</v>
      </c>
      <c r="H103" s="145">
        <f t="shared" si="17"/>
        <v>38.799999999999997</v>
      </c>
      <c r="I103" s="145">
        <f t="shared" si="18"/>
        <v>38.9</v>
      </c>
      <c r="J103" s="145">
        <f t="shared" si="19"/>
        <v>25</v>
      </c>
      <c r="L103" s="149">
        <v>92</v>
      </c>
      <c r="M103" s="145">
        <f t="shared" si="20"/>
        <v>1</v>
      </c>
      <c r="N103" s="145">
        <f t="shared" si="20"/>
        <v>1</v>
      </c>
      <c r="O103" s="145">
        <f t="shared" si="21"/>
        <v>1</v>
      </c>
      <c r="P103" s="145">
        <f t="shared" si="22"/>
        <v>1</v>
      </c>
      <c r="Q103" s="145">
        <f t="shared" si="22"/>
        <v>1</v>
      </c>
      <c r="R103" s="145">
        <f t="shared" si="21"/>
        <v>1</v>
      </c>
      <c r="S103" s="145">
        <f t="shared" si="16"/>
        <v>1</v>
      </c>
      <c r="T103" s="145">
        <f t="shared" si="16"/>
        <v>1</v>
      </c>
      <c r="AH103" s="137"/>
      <c r="AJ103" s="137"/>
      <c r="AK103" s="137"/>
      <c r="AL103" s="137"/>
    </row>
    <row r="104" spans="2:38">
      <c r="B104" s="149">
        <v>93</v>
      </c>
      <c r="C104" s="145">
        <v>38.9</v>
      </c>
      <c r="D104" s="145">
        <v>38.9</v>
      </c>
      <c r="E104" s="149">
        <v>38.799999999999997</v>
      </c>
      <c r="F104" s="149">
        <v>38.799999999999997</v>
      </c>
      <c r="G104" s="149">
        <v>38.799999999999997</v>
      </c>
      <c r="H104" s="145">
        <f t="shared" si="17"/>
        <v>38.799999999999997</v>
      </c>
      <c r="I104" s="145">
        <f t="shared" si="18"/>
        <v>38.9</v>
      </c>
      <c r="J104" s="145">
        <f t="shared" si="19"/>
        <v>25</v>
      </c>
      <c r="L104" s="149">
        <v>93</v>
      </c>
      <c r="M104" s="145">
        <f t="shared" si="20"/>
        <v>1</v>
      </c>
      <c r="N104" s="145">
        <f t="shared" si="20"/>
        <v>1</v>
      </c>
      <c r="O104" s="145">
        <f t="shared" si="21"/>
        <v>1</v>
      </c>
      <c r="P104" s="145">
        <f t="shared" si="22"/>
        <v>1</v>
      </c>
      <c r="Q104" s="145">
        <f t="shared" si="22"/>
        <v>1</v>
      </c>
      <c r="R104" s="145">
        <f t="shared" si="21"/>
        <v>1</v>
      </c>
      <c r="S104" s="145">
        <f t="shared" si="16"/>
        <v>1</v>
      </c>
      <c r="T104" s="145">
        <f t="shared" si="16"/>
        <v>1</v>
      </c>
      <c r="AH104" s="137"/>
      <c r="AJ104" s="137"/>
      <c r="AK104" s="137"/>
      <c r="AL104" s="137"/>
    </row>
    <row r="105" spans="2:38">
      <c r="B105" s="149">
        <v>94</v>
      </c>
      <c r="C105" s="145">
        <v>38.799999999999997</v>
      </c>
      <c r="D105" s="145">
        <v>38.799999999999997</v>
      </c>
      <c r="E105" s="149">
        <v>38.700000000000003</v>
      </c>
      <c r="F105" s="149">
        <v>38.700000000000003</v>
      </c>
      <c r="G105" s="149">
        <v>38.700000000000003</v>
      </c>
      <c r="H105" s="145">
        <f t="shared" si="17"/>
        <v>38.700000000000003</v>
      </c>
      <c r="I105" s="145">
        <f t="shared" si="18"/>
        <v>38.799999999999997</v>
      </c>
      <c r="J105" s="145">
        <f t="shared" si="19"/>
        <v>25</v>
      </c>
      <c r="L105" s="149">
        <v>94</v>
      </c>
      <c r="M105" s="145">
        <f t="shared" si="20"/>
        <v>0</v>
      </c>
      <c r="N105" s="145">
        <f t="shared" si="20"/>
        <v>0</v>
      </c>
      <c r="O105" s="145">
        <f t="shared" si="21"/>
        <v>0</v>
      </c>
      <c r="P105" s="145">
        <f t="shared" si="22"/>
        <v>0</v>
      </c>
      <c r="Q105" s="145">
        <f t="shared" si="22"/>
        <v>0</v>
      </c>
      <c r="R105" s="145">
        <f t="shared" si="21"/>
        <v>0</v>
      </c>
      <c r="S105" s="145">
        <f t="shared" si="16"/>
        <v>0</v>
      </c>
      <c r="T105" s="145">
        <f t="shared" si="16"/>
        <v>1</v>
      </c>
      <c r="AH105" s="137"/>
      <c r="AJ105" s="137"/>
      <c r="AK105" s="137"/>
      <c r="AL105" s="137"/>
    </row>
    <row r="106" spans="2:38">
      <c r="B106" s="149">
        <v>95</v>
      </c>
      <c r="C106" s="145">
        <v>38.5</v>
      </c>
      <c r="D106" s="145">
        <v>38.5</v>
      </c>
      <c r="E106" s="149">
        <v>38.5</v>
      </c>
      <c r="F106" s="149">
        <v>38.5</v>
      </c>
      <c r="G106" s="149">
        <v>38.5</v>
      </c>
      <c r="H106" s="145">
        <f t="shared" si="17"/>
        <v>38.5</v>
      </c>
      <c r="I106" s="145">
        <f t="shared" si="18"/>
        <v>38.5</v>
      </c>
      <c r="J106" s="145">
        <f t="shared" si="19"/>
        <v>25</v>
      </c>
      <c r="L106" s="149">
        <v>95</v>
      </c>
      <c r="M106" s="145">
        <f t="shared" si="20"/>
        <v>0</v>
      </c>
      <c r="N106" s="145">
        <f t="shared" si="20"/>
        <v>0</v>
      </c>
      <c r="O106" s="145">
        <f t="shared" si="21"/>
        <v>0</v>
      </c>
      <c r="P106" s="145">
        <f t="shared" si="22"/>
        <v>0</v>
      </c>
      <c r="Q106" s="145">
        <f t="shared" si="22"/>
        <v>0</v>
      </c>
      <c r="R106" s="145">
        <f t="shared" si="21"/>
        <v>0</v>
      </c>
      <c r="S106" s="145">
        <f t="shared" si="16"/>
        <v>0</v>
      </c>
      <c r="T106" s="145">
        <f t="shared" si="16"/>
        <v>1</v>
      </c>
      <c r="AH106" s="137"/>
      <c r="AJ106" s="137"/>
      <c r="AK106" s="137"/>
      <c r="AL106" s="137"/>
    </row>
    <row r="107" spans="2:38">
      <c r="B107" s="149">
        <v>96</v>
      </c>
      <c r="C107" s="145">
        <v>38.1</v>
      </c>
      <c r="D107" s="145">
        <v>38.1</v>
      </c>
      <c r="E107" s="149">
        <v>38</v>
      </c>
      <c r="F107" s="149">
        <v>38</v>
      </c>
      <c r="G107" s="149">
        <v>38</v>
      </c>
      <c r="H107" s="145">
        <f t="shared" si="17"/>
        <v>38</v>
      </c>
      <c r="I107" s="145">
        <f t="shared" si="18"/>
        <v>38.1</v>
      </c>
      <c r="J107" s="145">
        <f t="shared" si="19"/>
        <v>25</v>
      </c>
      <c r="L107" s="149">
        <v>96</v>
      </c>
      <c r="M107" s="145">
        <f t="shared" si="20"/>
        <v>0</v>
      </c>
      <c r="N107" s="145">
        <f t="shared" si="20"/>
        <v>0</v>
      </c>
      <c r="O107" s="145">
        <f t="shared" si="21"/>
        <v>0</v>
      </c>
      <c r="P107" s="145">
        <f t="shared" si="22"/>
        <v>0</v>
      </c>
      <c r="Q107" s="145">
        <f t="shared" si="22"/>
        <v>0</v>
      </c>
      <c r="R107" s="145">
        <f t="shared" si="21"/>
        <v>0</v>
      </c>
      <c r="S107" s="145">
        <f t="shared" si="16"/>
        <v>0</v>
      </c>
      <c r="T107" s="145">
        <f t="shared" si="16"/>
        <v>1</v>
      </c>
      <c r="AH107" s="137"/>
      <c r="AJ107" s="137"/>
      <c r="AK107" s="137"/>
      <c r="AL107" s="137"/>
    </row>
    <row r="108" spans="2:38">
      <c r="B108" s="149">
        <v>97</v>
      </c>
      <c r="C108" s="145">
        <v>37.5</v>
      </c>
      <c r="D108" s="145">
        <v>37.5</v>
      </c>
      <c r="E108" s="149">
        <v>37.4</v>
      </c>
      <c r="F108" s="149">
        <v>37.4</v>
      </c>
      <c r="G108" s="149">
        <v>37.4</v>
      </c>
      <c r="H108" s="145">
        <f t="shared" si="17"/>
        <v>37.4</v>
      </c>
      <c r="I108" s="145">
        <f t="shared" si="18"/>
        <v>37.5</v>
      </c>
      <c r="J108" s="145">
        <f t="shared" si="19"/>
        <v>25</v>
      </c>
      <c r="L108" s="149">
        <v>97</v>
      </c>
      <c r="M108" s="145">
        <f t="shared" si="20"/>
        <v>0</v>
      </c>
      <c r="N108" s="145">
        <f t="shared" si="20"/>
        <v>0</v>
      </c>
      <c r="O108" s="145">
        <f t="shared" si="21"/>
        <v>0</v>
      </c>
      <c r="P108" s="145">
        <f t="shared" si="22"/>
        <v>0</v>
      </c>
      <c r="Q108" s="145">
        <f t="shared" si="22"/>
        <v>0</v>
      </c>
      <c r="R108" s="145">
        <f t="shared" si="21"/>
        <v>0</v>
      </c>
      <c r="S108" s="145">
        <f t="shared" si="16"/>
        <v>0</v>
      </c>
      <c r="T108" s="145">
        <f t="shared" si="16"/>
        <v>1</v>
      </c>
      <c r="AH108" s="137"/>
      <c r="AJ108" s="137"/>
      <c r="AK108" s="137"/>
      <c r="AL108" s="137"/>
    </row>
    <row r="109" spans="2:38">
      <c r="B109" s="149">
        <v>98</v>
      </c>
      <c r="C109" s="145">
        <v>37</v>
      </c>
      <c r="D109" s="145">
        <v>37</v>
      </c>
      <c r="E109" s="149">
        <v>36.9</v>
      </c>
      <c r="F109" s="149">
        <v>36.9</v>
      </c>
      <c r="G109" s="149">
        <v>36.9</v>
      </c>
      <c r="H109" s="145">
        <f t="shared" si="17"/>
        <v>36.9</v>
      </c>
      <c r="I109" s="145">
        <f t="shared" si="18"/>
        <v>37</v>
      </c>
      <c r="J109" s="145">
        <f t="shared" si="19"/>
        <v>25</v>
      </c>
      <c r="L109" s="149">
        <v>98</v>
      </c>
      <c r="M109" s="145">
        <f t="shared" si="20"/>
        <v>0</v>
      </c>
      <c r="N109" s="145">
        <f t="shared" si="20"/>
        <v>0</v>
      </c>
      <c r="O109" s="145">
        <f t="shared" si="21"/>
        <v>0</v>
      </c>
      <c r="P109" s="145">
        <f t="shared" si="22"/>
        <v>0</v>
      </c>
      <c r="Q109" s="145">
        <f t="shared" si="22"/>
        <v>0</v>
      </c>
      <c r="R109" s="145">
        <f t="shared" si="21"/>
        <v>0</v>
      </c>
      <c r="S109" s="145">
        <f t="shared" si="16"/>
        <v>0</v>
      </c>
      <c r="T109" s="145">
        <f t="shared" si="16"/>
        <v>1</v>
      </c>
      <c r="AH109" s="137"/>
      <c r="AJ109" s="137"/>
      <c r="AK109" s="137"/>
      <c r="AL109" s="137"/>
    </row>
    <row r="110" spans="2:38">
      <c r="B110" s="149">
        <v>99</v>
      </c>
      <c r="C110" s="145">
        <v>36.700000000000003</v>
      </c>
      <c r="D110" s="145">
        <v>36.700000000000003</v>
      </c>
      <c r="E110" s="149">
        <v>36.6</v>
      </c>
      <c r="F110" s="149">
        <v>36.6</v>
      </c>
      <c r="G110" s="149">
        <v>36.6</v>
      </c>
      <c r="H110" s="145">
        <f t="shared" si="17"/>
        <v>36.6</v>
      </c>
      <c r="I110" s="145">
        <f t="shared" si="18"/>
        <v>36.700000000000003</v>
      </c>
      <c r="J110" s="145">
        <f t="shared" si="19"/>
        <v>25</v>
      </c>
      <c r="L110" s="149">
        <v>99</v>
      </c>
      <c r="M110" s="145">
        <f t="shared" si="20"/>
        <v>0</v>
      </c>
      <c r="N110" s="145">
        <f t="shared" si="20"/>
        <v>0</v>
      </c>
      <c r="O110" s="145">
        <f t="shared" si="21"/>
        <v>0</v>
      </c>
      <c r="P110" s="145">
        <f t="shared" si="22"/>
        <v>0</v>
      </c>
      <c r="Q110" s="145">
        <f t="shared" si="22"/>
        <v>0</v>
      </c>
      <c r="R110" s="145">
        <f t="shared" si="21"/>
        <v>0</v>
      </c>
      <c r="S110" s="145">
        <f t="shared" si="16"/>
        <v>0</v>
      </c>
      <c r="T110" s="145">
        <f t="shared" si="16"/>
        <v>1</v>
      </c>
      <c r="AH110" s="137"/>
      <c r="AJ110" s="137"/>
      <c r="AK110" s="137"/>
      <c r="AL110" s="137"/>
    </row>
    <row r="111" spans="2:38">
      <c r="B111" s="149">
        <v>100</v>
      </c>
      <c r="C111" s="145">
        <v>36.5</v>
      </c>
      <c r="D111" s="145">
        <v>36.5</v>
      </c>
      <c r="E111" s="149">
        <v>36.4</v>
      </c>
      <c r="F111" s="149">
        <v>36.4</v>
      </c>
      <c r="G111" s="149">
        <v>36.4</v>
      </c>
      <c r="H111" s="145">
        <f t="shared" si="17"/>
        <v>36.4</v>
      </c>
      <c r="I111" s="145">
        <f t="shared" si="18"/>
        <v>36.5</v>
      </c>
      <c r="J111" s="145">
        <f t="shared" si="19"/>
        <v>25</v>
      </c>
      <c r="L111" s="149">
        <v>100</v>
      </c>
      <c r="M111" s="145">
        <f t="shared" si="20"/>
        <v>0</v>
      </c>
      <c r="N111" s="145">
        <f t="shared" si="20"/>
        <v>0</v>
      </c>
      <c r="O111" s="145">
        <f t="shared" si="21"/>
        <v>0</v>
      </c>
      <c r="P111" s="145">
        <f t="shared" si="22"/>
        <v>0</v>
      </c>
      <c r="Q111" s="145">
        <f t="shared" si="22"/>
        <v>0</v>
      </c>
      <c r="R111" s="145">
        <f t="shared" si="21"/>
        <v>0</v>
      </c>
      <c r="S111" s="145">
        <f t="shared" si="16"/>
        <v>0</v>
      </c>
      <c r="T111" s="145">
        <f t="shared" si="16"/>
        <v>1</v>
      </c>
      <c r="AH111" s="137"/>
      <c r="AJ111" s="137"/>
      <c r="AK111" s="137"/>
      <c r="AL111" s="137"/>
    </row>
    <row r="112" spans="2:38">
      <c r="B112" s="149">
        <v>101</v>
      </c>
      <c r="C112" s="145">
        <v>36.5</v>
      </c>
      <c r="D112" s="145">
        <v>36.5</v>
      </c>
      <c r="E112" s="149">
        <v>36.4</v>
      </c>
      <c r="F112" s="149">
        <v>36.4</v>
      </c>
      <c r="G112" s="149">
        <v>36.4</v>
      </c>
      <c r="H112" s="145">
        <f t="shared" si="17"/>
        <v>36.4</v>
      </c>
      <c r="I112" s="145">
        <f t="shared" si="18"/>
        <v>36.5</v>
      </c>
      <c r="J112" s="145">
        <f t="shared" si="19"/>
        <v>25</v>
      </c>
      <c r="L112" s="149">
        <v>101</v>
      </c>
      <c r="M112" s="145">
        <f t="shared" si="20"/>
        <v>1</v>
      </c>
      <c r="N112" s="145">
        <f t="shared" si="20"/>
        <v>1</v>
      </c>
      <c r="O112" s="145">
        <f t="shared" si="21"/>
        <v>1</v>
      </c>
      <c r="P112" s="145">
        <f t="shared" si="22"/>
        <v>1</v>
      </c>
      <c r="Q112" s="145">
        <f t="shared" si="22"/>
        <v>1</v>
      </c>
      <c r="R112" s="145">
        <f t="shared" si="21"/>
        <v>1</v>
      </c>
      <c r="S112" s="145">
        <f t="shared" si="16"/>
        <v>1</v>
      </c>
      <c r="T112" s="145">
        <f t="shared" si="16"/>
        <v>1</v>
      </c>
      <c r="AH112" s="137"/>
      <c r="AJ112" s="137"/>
      <c r="AK112" s="137"/>
      <c r="AL112" s="137"/>
    </row>
    <row r="113" spans="2:38">
      <c r="B113" s="149">
        <v>102</v>
      </c>
      <c r="C113" s="145">
        <v>36.6</v>
      </c>
      <c r="D113" s="145">
        <v>36.6</v>
      </c>
      <c r="E113" s="149">
        <v>36.5</v>
      </c>
      <c r="F113" s="149">
        <v>36.5</v>
      </c>
      <c r="G113" s="149">
        <v>36.5</v>
      </c>
      <c r="H113" s="145">
        <f t="shared" si="17"/>
        <v>36.5</v>
      </c>
      <c r="I113" s="145">
        <f t="shared" si="18"/>
        <v>36.6</v>
      </c>
      <c r="J113" s="145">
        <f t="shared" si="19"/>
        <v>25</v>
      </c>
      <c r="L113" s="149">
        <v>102</v>
      </c>
      <c r="M113" s="145">
        <f t="shared" si="20"/>
        <v>1</v>
      </c>
      <c r="N113" s="145">
        <f t="shared" si="20"/>
        <v>1</v>
      </c>
      <c r="O113" s="145">
        <f t="shared" si="21"/>
        <v>1</v>
      </c>
      <c r="P113" s="145">
        <f t="shared" si="22"/>
        <v>1</v>
      </c>
      <c r="Q113" s="145">
        <f t="shared" si="22"/>
        <v>1</v>
      </c>
      <c r="R113" s="145">
        <f t="shared" si="21"/>
        <v>1</v>
      </c>
      <c r="S113" s="145">
        <f t="shared" si="16"/>
        <v>1</v>
      </c>
      <c r="T113" s="145">
        <f t="shared" si="16"/>
        <v>1</v>
      </c>
      <c r="AH113" s="137"/>
      <c r="AJ113" s="137"/>
      <c r="AK113" s="137"/>
      <c r="AL113" s="137"/>
    </row>
    <row r="114" spans="2:38">
      <c r="B114" s="149">
        <v>103</v>
      </c>
      <c r="C114" s="145">
        <v>36.799999999999997</v>
      </c>
      <c r="D114" s="145">
        <v>36.799999999999997</v>
      </c>
      <c r="E114" s="149">
        <v>36.700000000000003</v>
      </c>
      <c r="F114" s="149">
        <v>36.700000000000003</v>
      </c>
      <c r="G114" s="149">
        <v>36.700000000000003</v>
      </c>
      <c r="H114" s="145">
        <f t="shared" si="17"/>
        <v>36.700000000000003</v>
      </c>
      <c r="I114" s="145">
        <f t="shared" si="18"/>
        <v>36.799999999999997</v>
      </c>
      <c r="J114" s="145">
        <f t="shared" si="19"/>
        <v>25</v>
      </c>
      <c r="L114" s="149">
        <v>103</v>
      </c>
      <c r="M114" s="145">
        <f t="shared" si="20"/>
        <v>1</v>
      </c>
      <c r="N114" s="145">
        <f t="shared" si="20"/>
        <v>1</v>
      </c>
      <c r="O114" s="145">
        <f t="shared" si="21"/>
        <v>1</v>
      </c>
      <c r="P114" s="145">
        <f t="shared" si="22"/>
        <v>1</v>
      </c>
      <c r="Q114" s="145">
        <f t="shared" si="22"/>
        <v>1</v>
      </c>
      <c r="R114" s="145">
        <f t="shared" si="21"/>
        <v>1</v>
      </c>
      <c r="S114" s="145">
        <f t="shared" si="16"/>
        <v>1</v>
      </c>
      <c r="T114" s="145">
        <f t="shared" si="16"/>
        <v>1</v>
      </c>
      <c r="AH114" s="137"/>
      <c r="AJ114" s="137"/>
      <c r="AK114" s="137"/>
      <c r="AL114" s="137"/>
    </row>
    <row r="115" spans="2:38">
      <c r="B115" s="149">
        <v>104</v>
      </c>
      <c r="C115" s="145">
        <v>37</v>
      </c>
      <c r="D115" s="145">
        <v>37</v>
      </c>
      <c r="E115" s="149">
        <v>36.9</v>
      </c>
      <c r="F115" s="149">
        <v>36.9</v>
      </c>
      <c r="G115" s="149">
        <v>36.9</v>
      </c>
      <c r="H115" s="145">
        <f t="shared" si="17"/>
        <v>36.9</v>
      </c>
      <c r="I115" s="145">
        <f t="shared" si="18"/>
        <v>37</v>
      </c>
      <c r="J115" s="145">
        <f t="shared" si="19"/>
        <v>25</v>
      </c>
      <c r="L115" s="149">
        <v>104</v>
      </c>
      <c r="M115" s="145">
        <f t="shared" si="20"/>
        <v>1</v>
      </c>
      <c r="N115" s="145">
        <f t="shared" si="20"/>
        <v>1</v>
      </c>
      <c r="O115" s="145">
        <f t="shared" si="21"/>
        <v>1</v>
      </c>
      <c r="P115" s="145">
        <f t="shared" si="22"/>
        <v>1</v>
      </c>
      <c r="Q115" s="145">
        <f t="shared" si="22"/>
        <v>1</v>
      </c>
      <c r="R115" s="145">
        <f t="shared" si="21"/>
        <v>1</v>
      </c>
      <c r="S115" s="145">
        <f t="shared" si="16"/>
        <v>1</v>
      </c>
      <c r="T115" s="145">
        <f t="shared" si="16"/>
        <v>1</v>
      </c>
      <c r="AH115" s="137"/>
      <c r="AJ115" s="137"/>
      <c r="AK115" s="137"/>
      <c r="AL115" s="137"/>
    </row>
    <row r="116" spans="2:38">
      <c r="B116" s="149">
        <v>105</v>
      </c>
      <c r="C116" s="145">
        <v>37.1</v>
      </c>
      <c r="D116" s="145">
        <v>37.1</v>
      </c>
      <c r="E116" s="149">
        <v>37</v>
      </c>
      <c r="F116" s="149">
        <v>37</v>
      </c>
      <c r="G116" s="149">
        <v>37</v>
      </c>
      <c r="H116" s="145">
        <f t="shared" si="17"/>
        <v>37</v>
      </c>
      <c r="I116" s="145">
        <f t="shared" si="18"/>
        <v>37.1</v>
      </c>
      <c r="J116" s="145">
        <f t="shared" si="19"/>
        <v>25</v>
      </c>
      <c r="L116" s="149">
        <v>105</v>
      </c>
      <c r="M116" s="145">
        <f t="shared" si="20"/>
        <v>1</v>
      </c>
      <c r="N116" s="145">
        <f t="shared" si="20"/>
        <v>1</v>
      </c>
      <c r="O116" s="145">
        <f t="shared" si="21"/>
        <v>1</v>
      </c>
      <c r="P116" s="145">
        <f t="shared" si="22"/>
        <v>1</v>
      </c>
      <c r="Q116" s="145">
        <f t="shared" si="22"/>
        <v>1</v>
      </c>
      <c r="R116" s="145">
        <f t="shared" si="21"/>
        <v>1</v>
      </c>
      <c r="S116" s="145">
        <f t="shared" si="16"/>
        <v>1</v>
      </c>
      <c r="T116" s="145">
        <f t="shared" si="16"/>
        <v>1</v>
      </c>
      <c r="AH116" s="137"/>
      <c r="AJ116" s="137"/>
      <c r="AK116" s="137"/>
      <c r="AL116" s="137"/>
    </row>
    <row r="117" spans="2:38">
      <c r="B117" s="149">
        <v>106</v>
      </c>
      <c r="C117" s="145">
        <v>37.299999999999997</v>
      </c>
      <c r="D117" s="145">
        <v>37.299999999999997</v>
      </c>
      <c r="E117" s="149">
        <v>37.200000000000003</v>
      </c>
      <c r="F117" s="149">
        <v>37.200000000000003</v>
      </c>
      <c r="G117" s="149">
        <v>37.200000000000003</v>
      </c>
      <c r="H117" s="145">
        <f t="shared" si="17"/>
        <v>37.200000000000003</v>
      </c>
      <c r="I117" s="145">
        <f t="shared" si="18"/>
        <v>37.299999999999997</v>
      </c>
      <c r="J117" s="145">
        <f t="shared" si="19"/>
        <v>25</v>
      </c>
      <c r="L117" s="149">
        <v>106</v>
      </c>
      <c r="M117" s="145">
        <f t="shared" si="20"/>
        <v>1</v>
      </c>
      <c r="N117" s="145">
        <f t="shared" si="20"/>
        <v>1</v>
      </c>
      <c r="O117" s="145">
        <f t="shared" si="21"/>
        <v>1</v>
      </c>
      <c r="P117" s="145">
        <f t="shared" si="22"/>
        <v>1</v>
      </c>
      <c r="Q117" s="145">
        <f t="shared" si="22"/>
        <v>1</v>
      </c>
      <c r="R117" s="145">
        <f t="shared" si="21"/>
        <v>1</v>
      </c>
      <c r="S117" s="145">
        <f t="shared" si="16"/>
        <v>1</v>
      </c>
      <c r="T117" s="145">
        <f t="shared" si="16"/>
        <v>1</v>
      </c>
      <c r="AH117" s="137"/>
      <c r="AJ117" s="137"/>
      <c r="AK117" s="137"/>
      <c r="AL117" s="137"/>
    </row>
    <row r="118" spans="2:38">
      <c r="B118" s="149">
        <v>107</v>
      </c>
      <c r="C118" s="145">
        <v>37.4</v>
      </c>
      <c r="D118" s="145">
        <v>37.4</v>
      </c>
      <c r="E118" s="149">
        <v>37.299999999999997</v>
      </c>
      <c r="F118" s="149">
        <v>37.299999999999997</v>
      </c>
      <c r="G118" s="149">
        <v>37.299999999999997</v>
      </c>
      <c r="H118" s="145">
        <f t="shared" si="17"/>
        <v>37.299999999999997</v>
      </c>
      <c r="I118" s="145">
        <f t="shared" si="18"/>
        <v>37.4</v>
      </c>
      <c r="J118" s="145">
        <f t="shared" si="19"/>
        <v>25</v>
      </c>
      <c r="L118" s="149">
        <v>107</v>
      </c>
      <c r="M118" s="145">
        <f t="shared" si="20"/>
        <v>1</v>
      </c>
      <c r="N118" s="145">
        <f t="shared" si="20"/>
        <v>1</v>
      </c>
      <c r="O118" s="145">
        <f t="shared" si="21"/>
        <v>1</v>
      </c>
      <c r="P118" s="145">
        <f t="shared" si="22"/>
        <v>1</v>
      </c>
      <c r="Q118" s="145">
        <f t="shared" si="22"/>
        <v>1</v>
      </c>
      <c r="R118" s="145">
        <f t="shared" si="21"/>
        <v>1</v>
      </c>
      <c r="S118" s="145">
        <f t="shared" si="16"/>
        <v>1</v>
      </c>
      <c r="T118" s="145">
        <f t="shared" si="16"/>
        <v>1</v>
      </c>
      <c r="AH118" s="137"/>
      <c r="AJ118" s="137"/>
      <c r="AK118" s="137"/>
      <c r="AL118" s="137"/>
    </row>
    <row r="119" spans="2:38">
      <c r="B119" s="149">
        <v>108</v>
      </c>
      <c r="C119" s="145">
        <v>37.5</v>
      </c>
      <c r="D119" s="145">
        <v>37.5</v>
      </c>
      <c r="E119" s="149">
        <v>37.4</v>
      </c>
      <c r="F119" s="149">
        <v>37.4</v>
      </c>
      <c r="G119" s="149">
        <v>37.4</v>
      </c>
      <c r="H119" s="145">
        <f t="shared" si="17"/>
        <v>37.4</v>
      </c>
      <c r="I119" s="145">
        <f t="shared" si="18"/>
        <v>37.5</v>
      </c>
      <c r="J119" s="145">
        <f t="shared" si="19"/>
        <v>25</v>
      </c>
      <c r="L119" s="149">
        <v>108</v>
      </c>
      <c r="M119" s="145">
        <f t="shared" si="20"/>
        <v>1</v>
      </c>
      <c r="N119" s="145">
        <f t="shared" si="20"/>
        <v>1</v>
      </c>
      <c r="O119" s="145">
        <f t="shared" si="21"/>
        <v>1</v>
      </c>
      <c r="P119" s="145">
        <f t="shared" si="22"/>
        <v>1</v>
      </c>
      <c r="Q119" s="145">
        <f t="shared" si="22"/>
        <v>1</v>
      </c>
      <c r="R119" s="145">
        <f t="shared" si="21"/>
        <v>1</v>
      </c>
      <c r="S119" s="145">
        <f t="shared" si="16"/>
        <v>1</v>
      </c>
      <c r="T119" s="145">
        <f t="shared" si="16"/>
        <v>1</v>
      </c>
      <c r="AH119" s="137"/>
      <c r="AJ119" s="137"/>
      <c r="AK119" s="137"/>
      <c r="AL119" s="137"/>
    </row>
    <row r="120" spans="2:38">
      <c r="B120" s="149">
        <v>109</v>
      </c>
      <c r="C120" s="145">
        <v>37.4</v>
      </c>
      <c r="D120" s="145">
        <v>37.4</v>
      </c>
      <c r="E120" s="149">
        <v>37.299999999999997</v>
      </c>
      <c r="F120" s="149">
        <v>37.299999999999997</v>
      </c>
      <c r="G120" s="149">
        <v>37.299999999999997</v>
      </c>
      <c r="H120" s="145">
        <f t="shared" si="17"/>
        <v>37.299999999999997</v>
      </c>
      <c r="I120" s="145">
        <f t="shared" si="18"/>
        <v>37.4</v>
      </c>
      <c r="J120" s="145">
        <f t="shared" si="19"/>
        <v>25</v>
      </c>
      <c r="L120" s="149">
        <v>109</v>
      </c>
      <c r="M120" s="145">
        <f t="shared" si="20"/>
        <v>0</v>
      </c>
      <c r="N120" s="145">
        <f t="shared" si="20"/>
        <v>0</v>
      </c>
      <c r="O120" s="145">
        <f t="shared" si="21"/>
        <v>0</v>
      </c>
      <c r="P120" s="145">
        <f t="shared" si="22"/>
        <v>0</v>
      </c>
      <c r="Q120" s="145">
        <f t="shared" si="22"/>
        <v>0</v>
      </c>
      <c r="R120" s="145">
        <f t="shared" si="21"/>
        <v>0</v>
      </c>
      <c r="S120" s="145">
        <f t="shared" si="16"/>
        <v>0</v>
      </c>
      <c r="T120" s="145">
        <f t="shared" si="16"/>
        <v>1</v>
      </c>
      <c r="AH120" s="137"/>
      <c r="AJ120" s="137"/>
      <c r="AK120" s="137"/>
      <c r="AL120" s="137"/>
    </row>
    <row r="121" spans="2:38">
      <c r="B121" s="149">
        <v>110</v>
      </c>
      <c r="C121" s="145">
        <v>36.9</v>
      </c>
      <c r="D121" s="145">
        <v>36.9</v>
      </c>
      <c r="E121" s="149">
        <v>36.799999999999997</v>
      </c>
      <c r="F121" s="149">
        <v>36.799999999999997</v>
      </c>
      <c r="G121" s="149">
        <v>36.799999999999997</v>
      </c>
      <c r="H121" s="145">
        <f t="shared" si="17"/>
        <v>36.799999999999997</v>
      </c>
      <c r="I121" s="145">
        <f t="shared" si="18"/>
        <v>36.9</v>
      </c>
      <c r="J121" s="145">
        <f t="shared" si="19"/>
        <v>25</v>
      </c>
      <c r="L121" s="149">
        <v>110</v>
      </c>
      <c r="M121" s="145">
        <f t="shared" si="20"/>
        <v>0</v>
      </c>
      <c r="N121" s="145">
        <f t="shared" si="20"/>
        <v>0</v>
      </c>
      <c r="O121" s="145">
        <f t="shared" si="21"/>
        <v>0</v>
      </c>
      <c r="P121" s="145">
        <f t="shared" si="22"/>
        <v>0</v>
      </c>
      <c r="Q121" s="145">
        <f t="shared" si="22"/>
        <v>0</v>
      </c>
      <c r="R121" s="145">
        <f t="shared" si="21"/>
        <v>0</v>
      </c>
      <c r="S121" s="145">
        <f t="shared" si="16"/>
        <v>0</v>
      </c>
      <c r="T121" s="145">
        <f t="shared" si="16"/>
        <v>1</v>
      </c>
      <c r="AH121" s="137"/>
      <c r="AJ121" s="137"/>
      <c r="AK121" s="137"/>
      <c r="AL121" s="137"/>
    </row>
    <row r="122" spans="2:38">
      <c r="B122" s="149">
        <v>111</v>
      </c>
      <c r="C122" s="145">
        <v>36</v>
      </c>
      <c r="D122" s="145">
        <v>36</v>
      </c>
      <c r="E122" s="149">
        <v>35.799999999999997</v>
      </c>
      <c r="F122" s="149">
        <v>35.799999999999997</v>
      </c>
      <c r="G122" s="149">
        <v>35.799999999999997</v>
      </c>
      <c r="H122" s="145">
        <f t="shared" si="17"/>
        <v>35.799999999999997</v>
      </c>
      <c r="I122" s="145">
        <f t="shared" si="18"/>
        <v>36</v>
      </c>
      <c r="J122" s="145">
        <f t="shared" si="19"/>
        <v>25</v>
      </c>
      <c r="L122" s="149">
        <v>111</v>
      </c>
      <c r="M122" s="145">
        <f t="shared" si="20"/>
        <v>0</v>
      </c>
      <c r="N122" s="145">
        <f t="shared" si="20"/>
        <v>0</v>
      </c>
      <c r="O122" s="145">
        <f t="shared" si="21"/>
        <v>0</v>
      </c>
      <c r="P122" s="145">
        <f t="shared" si="22"/>
        <v>0</v>
      </c>
      <c r="Q122" s="145">
        <f t="shared" si="22"/>
        <v>0</v>
      </c>
      <c r="R122" s="145">
        <f t="shared" si="21"/>
        <v>0</v>
      </c>
      <c r="S122" s="145">
        <f t="shared" si="16"/>
        <v>0</v>
      </c>
      <c r="T122" s="145">
        <f t="shared" si="16"/>
        <v>1</v>
      </c>
      <c r="AH122" s="137"/>
      <c r="AJ122" s="137"/>
      <c r="AK122" s="137"/>
      <c r="AL122" s="137"/>
    </row>
    <row r="123" spans="2:38">
      <c r="B123" s="149">
        <v>112</v>
      </c>
      <c r="C123" s="145">
        <v>34.799999999999997</v>
      </c>
      <c r="D123" s="145">
        <v>34.799999999999997</v>
      </c>
      <c r="E123" s="149">
        <v>34.700000000000003</v>
      </c>
      <c r="F123" s="149">
        <v>34.700000000000003</v>
      </c>
      <c r="G123" s="149">
        <v>34.700000000000003</v>
      </c>
      <c r="H123" s="145">
        <f t="shared" si="17"/>
        <v>34.700000000000003</v>
      </c>
      <c r="I123" s="145">
        <f t="shared" si="18"/>
        <v>34.799999999999997</v>
      </c>
      <c r="J123" s="145">
        <f t="shared" si="19"/>
        <v>25</v>
      </c>
      <c r="L123" s="149">
        <v>112</v>
      </c>
      <c r="M123" s="145">
        <f t="shared" si="20"/>
        <v>0</v>
      </c>
      <c r="N123" s="145">
        <f t="shared" si="20"/>
        <v>0</v>
      </c>
      <c r="O123" s="145">
        <f t="shared" si="21"/>
        <v>0</v>
      </c>
      <c r="P123" s="145">
        <f t="shared" si="22"/>
        <v>0</v>
      </c>
      <c r="Q123" s="145">
        <f t="shared" si="22"/>
        <v>0</v>
      </c>
      <c r="R123" s="145">
        <f t="shared" si="21"/>
        <v>0</v>
      </c>
      <c r="S123" s="145">
        <f t="shared" si="16"/>
        <v>0</v>
      </c>
      <c r="T123" s="145">
        <f t="shared" si="16"/>
        <v>1</v>
      </c>
      <c r="AH123" s="137"/>
      <c r="AJ123" s="137"/>
      <c r="AK123" s="137"/>
      <c r="AL123" s="137"/>
    </row>
    <row r="124" spans="2:38">
      <c r="B124" s="149">
        <v>113</v>
      </c>
      <c r="C124" s="145">
        <v>31.9</v>
      </c>
      <c r="D124" s="145">
        <v>31.9</v>
      </c>
      <c r="E124" s="149">
        <v>31.8</v>
      </c>
      <c r="F124" s="149">
        <v>31.8</v>
      </c>
      <c r="G124" s="149">
        <v>31.8</v>
      </c>
      <c r="H124" s="145">
        <f t="shared" si="17"/>
        <v>31.8</v>
      </c>
      <c r="I124" s="145">
        <f t="shared" si="18"/>
        <v>31.9</v>
      </c>
      <c r="J124" s="145">
        <f t="shared" si="19"/>
        <v>25</v>
      </c>
      <c r="L124" s="149">
        <v>113</v>
      </c>
      <c r="M124" s="145">
        <f t="shared" si="20"/>
        <v>0</v>
      </c>
      <c r="N124" s="145">
        <f t="shared" si="20"/>
        <v>0</v>
      </c>
      <c r="O124" s="145">
        <f t="shared" si="21"/>
        <v>0</v>
      </c>
      <c r="P124" s="145">
        <f t="shared" si="22"/>
        <v>0</v>
      </c>
      <c r="Q124" s="145">
        <f t="shared" si="22"/>
        <v>0</v>
      </c>
      <c r="R124" s="145">
        <f t="shared" si="21"/>
        <v>0</v>
      </c>
      <c r="S124" s="145">
        <f t="shared" si="16"/>
        <v>0</v>
      </c>
      <c r="T124" s="145">
        <f t="shared" si="16"/>
        <v>1</v>
      </c>
      <c r="AH124" s="137"/>
      <c r="AJ124" s="137"/>
      <c r="AK124" s="137"/>
      <c r="AL124" s="137"/>
    </row>
    <row r="125" spans="2:38">
      <c r="B125" s="149">
        <v>114</v>
      </c>
      <c r="C125" s="145">
        <v>29</v>
      </c>
      <c r="D125" s="145">
        <v>29</v>
      </c>
      <c r="E125" s="149">
        <v>28.9</v>
      </c>
      <c r="F125" s="149">
        <v>28.9</v>
      </c>
      <c r="G125" s="149">
        <v>28.9</v>
      </c>
      <c r="H125" s="145">
        <f t="shared" si="17"/>
        <v>28.9</v>
      </c>
      <c r="I125" s="145">
        <f t="shared" si="18"/>
        <v>29</v>
      </c>
      <c r="J125" s="145">
        <f t="shared" si="19"/>
        <v>25</v>
      </c>
      <c r="L125" s="149">
        <v>114</v>
      </c>
      <c r="M125" s="145">
        <f t="shared" si="20"/>
        <v>0</v>
      </c>
      <c r="N125" s="145">
        <f t="shared" si="20"/>
        <v>0</v>
      </c>
      <c r="O125" s="145">
        <f t="shared" si="21"/>
        <v>0</v>
      </c>
      <c r="P125" s="145">
        <f t="shared" si="22"/>
        <v>0</v>
      </c>
      <c r="Q125" s="145">
        <f t="shared" si="22"/>
        <v>0</v>
      </c>
      <c r="R125" s="145">
        <f t="shared" si="21"/>
        <v>0</v>
      </c>
      <c r="S125" s="145">
        <f t="shared" si="16"/>
        <v>0</v>
      </c>
      <c r="T125" s="145">
        <f t="shared" si="16"/>
        <v>1</v>
      </c>
      <c r="AH125" s="137"/>
      <c r="AJ125" s="137"/>
      <c r="AK125" s="137"/>
      <c r="AL125" s="137"/>
    </row>
    <row r="126" spans="2:38">
      <c r="B126" s="149">
        <v>115</v>
      </c>
      <c r="C126" s="145">
        <v>26.9</v>
      </c>
      <c r="D126" s="145">
        <v>26.9</v>
      </c>
      <c r="E126" s="149">
        <v>26.7</v>
      </c>
      <c r="F126" s="149">
        <v>26.7</v>
      </c>
      <c r="G126" s="149">
        <v>26.7</v>
      </c>
      <c r="H126" s="145">
        <f t="shared" si="17"/>
        <v>26.7</v>
      </c>
      <c r="I126" s="145">
        <f t="shared" si="18"/>
        <v>26.9</v>
      </c>
      <c r="J126" s="145">
        <f t="shared" si="19"/>
        <v>25</v>
      </c>
      <c r="L126" s="149">
        <v>115</v>
      </c>
      <c r="M126" s="145">
        <f t="shared" si="20"/>
        <v>0</v>
      </c>
      <c r="N126" s="145">
        <f t="shared" si="20"/>
        <v>0</v>
      </c>
      <c r="O126" s="145">
        <f t="shared" si="21"/>
        <v>0</v>
      </c>
      <c r="P126" s="145">
        <f t="shared" si="22"/>
        <v>0</v>
      </c>
      <c r="Q126" s="145">
        <f t="shared" si="22"/>
        <v>0</v>
      </c>
      <c r="R126" s="145">
        <f t="shared" si="21"/>
        <v>0</v>
      </c>
      <c r="S126" s="145">
        <f t="shared" si="16"/>
        <v>0</v>
      </c>
      <c r="T126" s="145">
        <f t="shared" si="16"/>
        <v>1</v>
      </c>
      <c r="AH126" s="137"/>
      <c r="AJ126" s="137"/>
      <c r="AK126" s="137"/>
      <c r="AL126" s="137"/>
    </row>
    <row r="127" spans="2:38">
      <c r="B127" s="149">
        <v>116</v>
      </c>
      <c r="C127" s="145">
        <v>24.7</v>
      </c>
      <c r="D127" s="145">
        <v>24.7</v>
      </c>
      <c r="E127" s="149">
        <v>24.6</v>
      </c>
      <c r="F127" s="149">
        <v>24.6</v>
      </c>
      <c r="G127" s="149">
        <v>24.6</v>
      </c>
      <c r="H127" s="145">
        <f t="shared" si="17"/>
        <v>24.6</v>
      </c>
      <c r="I127" s="145">
        <f t="shared" si="18"/>
        <v>24.7</v>
      </c>
      <c r="J127" s="145">
        <f t="shared" si="19"/>
        <v>24.7</v>
      </c>
      <c r="L127" s="149">
        <v>116</v>
      </c>
      <c r="M127" s="145">
        <f t="shared" si="20"/>
        <v>0</v>
      </c>
      <c r="N127" s="145">
        <f t="shared" si="20"/>
        <v>0</v>
      </c>
      <c r="O127" s="145">
        <f t="shared" si="21"/>
        <v>0</v>
      </c>
      <c r="P127" s="145">
        <f t="shared" si="22"/>
        <v>0</v>
      </c>
      <c r="Q127" s="145">
        <f t="shared" si="22"/>
        <v>0</v>
      </c>
      <c r="R127" s="145">
        <f t="shared" si="21"/>
        <v>0</v>
      </c>
      <c r="S127" s="145">
        <f t="shared" si="16"/>
        <v>0</v>
      </c>
      <c r="T127" s="145">
        <f t="shared" si="16"/>
        <v>0</v>
      </c>
      <c r="AH127" s="137"/>
      <c r="AJ127" s="137"/>
      <c r="AK127" s="137"/>
      <c r="AL127" s="137"/>
    </row>
    <row r="128" spans="2:38">
      <c r="B128" s="149">
        <v>117</v>
      </c>
      <c r="C128" s="145">
        <v>25.4</v>
      </c>
      <c r="D128" s="145">
        <v>25.4</v>
      </c>
      <c r="E128" s="149">
        <v>25.2</v>
      </c>
      <c r="F128" s="149">
        <v>25.2</v>
      </c>
      <c r="G128" s="149">
        <v>25.2</v>
      </c>
      <c r="H128" s="145">
        <f t="shared" si="17"/>
        <v>25.2</v>
      </c>
      <c r="I128" s="145">
        <f t="shared" si="18"/>
        <v>25.4</v>
      </c>
      <c r="J128" s="145">
        <f t="shared" si="19"/>
        <v>25</v>
      </c>
      <c r="L128" s="149">
        <v>117</v>
      </c>
      <c r="M128" s="145">
        <f t="shared" si="20"/>
        <v>1</v>
      </c>
      <c r="N128" s="145">
        <f t="shared" si="20"/>
        <v>1</v>
      </c>
      <c r="O128" s="145">
        <f t="shared" si="21"/>
        <v>1</v>
      </c>
      <c r="P128" s="145">
        <f t="shared" si="22"/>
        <v>1</v>
      </c>
      <c r="Q128" s="145">
        <f t="shared" si="22"/>
        <v>1</v>
      </c>
      <c r="R128" s="145">
        <f t="shared" si="21"/>
        <v>1</v>
      </c>
      <c r="S128" s="145">
        <f t="shared" si="16"/>
        <v>1</v>
      </c>
      <c r="T128" s="145">
        <f t="shared" si="16"/>
        <v>1</v>
      </c>
      <c r="AH128" s="137"/>
      <c r="AJ128" s="137"/>
      <c r="AK128" s="137"/>
      <c r="AL128" s="137"/>
    </row>
    <row r="129" spans="2:38">
      <c r="B129" s="149">
        <v>118</v>
      </c>
      <c r="C129" s="145">
        <v>26.4</v>
      </c>
      <c r="D129" s="145">
        <v>26.4</v>
      </c>
      <c r="E129" s="149">
        <v>26.2</v>
      </c>
      <c r="F129" s="149">
        <v>26.2</v>
      </c>
      <c r="G129" s="149">
        <v>26.2</v>
      </c>
      <c r="H129" s="145">
        <f t="shared" si="17"/>
        <v>26.2</v>
      </c>
      <c r="I129" s="145">
        <f t="shared" si="18"/>
        <v>26.4</v>
      </c>
      <c r="J129" s="145">
        <f t="shared" si="19"/>
        <v>25</v>
      </c>
      <c r="L129" s="149">
        <v>118</v>
      </c>
      <c r="M129" s="145">
        <f t="shared" si="20"/>
        <v>1</v>
      </c>
      <c r="N129" s="145">
        <f t="shared" si="20"/>
        <v>1</v>
      </c>
      <c r="O129" s="145">
        <f t="shared" si="21"/>
        <v>1</v>
      </c>
      <c r="P129" s="145">
        <f t="shared" si="22"/>
        <v>1</v>
      </c>
      <c r="Q129" s="145">
        <f t="shared" si="22"/>
        <v>1</v>
      </c>
      <c r="R129" s="145">
        <f t="shared" si="21"/>
        <v>1</v>
      </c>
      <c r="S129" s="145">
        <f t="shared" si="16"/>
        <v>1</v>
      </c>
      <c r="T129" s="145">
        <f t="shared" si="16"/>
        <v>1</v>
      </c>
      <c r="AH129" s="137"/>
      <c r="AJ129" s="137"/>
      <c r="AK129" s="137"/>
      <c r="AL129" s="137"/>
    </row>
    <row r="130" spans="2:38">
      <c r="B130" s="149">
        <v>119</v>
      </c>
      <c r="C130" s="145">
        <v>27.7</v>
      </c>
      <c r="D130" s="145">
        <v>27.7</v>
      </c>
      <c r="E130" s="149">
        <v>27.6</v>
      </c>
      <c r="F130" s="149">
        <v>27.6</v>
      </c>
      <c r="G130" s="149">
        <v>27.6</v>
      </c>
      <c r="H130" s="145">
        <f t="shared" si="17"/>
        <v>27.6</v>
      </c>
      <c r="I130" s="145">
        <f t="shared" si="18"/>
        <v>27.7</v>
      </c>
      <c r="J130" s="145">
        <f t="shared" si="19"/>
        <v>25</v>
      </c>
      <c r="L130" s="149">
        <v>119</v>
      </c>
      <c r="M130" s="145">
        <f t="shared" si="20"/>
        <v>1</v>
      </c>
      <c r="N130" s="145">
        <f t="shared" si="20"/>
        <v>1</v>
      </c>
      <c r="O130" s="145">
        <f t="shared" si="21"/>
        <v>1</v>
      </c>
      <c r="P130" s="145">
        <f t="shared" si="22"/>
        <v>1</v>
      </c>
      <c r="Q130" s="145">
        <f t="shared" si="22"/>
        <v>1</v>
      </c>
      <c r="R130" s="145">
        <f t="shared" si="21"/>
        <v>1</v>
      </c>
      <c r="S130" s="145">
        <f t="shared" si="16"/>
        <v>1</v>
      </c>
      <c r="T130" s="145">
        <f t="shared" si="16"/>
        <v>1</v>
      </c>
      <c r="AH130" s="137"/>
      <c r="AJ130" s="137"/>
      <c r="AK130" s="137"/>
      <c r="AL130" s="137"/>
    </row>
    <row r="131" spans="2:38">
      <c r="B131" s="149">
        <v>120</v>
      </c>
      <c r="C131" s="145">
        <v>29.4</v>
      </c>
      <c r="D131" s="145">
        <v>29.4</v>
      </c>
      <c r="E131" s="149">
        <v>29.2</v>
      </c>
      <c r="F131" s="149">
        <v>29.2</v>
      </c>
      <c r="G131" s="149">
        <v>29.2</v>
      </c>
      <c r="H131" s="145">
        <f t="shared" si="17"/>
        <v>29.2</v>
      </c>
      <c r="I131" s="145">
        <f t="shared" si="18"/>
        <v>29.4</v>
      </c>
      <c r="J131" s="145">
        <f t="shared" si="19"/>
        <v>25</v>
      </c>
      <c r="L131" s="149">
        <v>120</v>
      </c>
      <c r="M131" s="145">
        <f t="shared" si="20"/>
        <v>1</v>
      </c>
      <c r="N131" s="145">
        <f t="shared" si="20"/>
        <v>1</v>
      </c>
      <c r="O131" s="145">
        <f t="shared" si="21"/>
        <v>1</v>
      </c>
      <c r="P131" s="145">
        <f t="shared" si="22"/>
        <v>1</v>
      </c>
      <c r="Q131" s="145">
        <f t="shared" si="22"/>
        <v>1</v>
      </c>
      <c r="R131" s="145">
        <f t="shared" si="21"/>
        <v>1</v>
      </c>
      <c r="S131" s="145">
        <f t="shared" si="16"/>
        <v>1</v>
      </c>
      <c r="T131" s="145">
        <f t="shared" si="16"/>
        <v>1</v>
      </c>
      <c r="AH131" s="137"/>
      <c r="AJ131" s="137"/>
      <c r="AK131" s="137"/>
      <c r="AL131" s="137"/>
    </row>
    <row r="132" spans="2:38">
      <c r="B132" s="149">
        <v>121</v>
      </c>
      <c r="C132" s="145">
        <v>31.2</v>
      </c>
      <c r="D132" s="145">
        <v>31.2</v>
      </c>
      <c r="E132" s="149">
        <v>31</v>
      </c>
      <c r="F132" s="149">
        <v>31</v>
      </c>
      <c r="G132" s="149">
        <v>31</v>
      </c>
      <c r="H132" s="145">
        <f t="shared" si="17"/>
        <v>31</v>
      </c>
      <c r="I132" s="145">
        <f t="shared" si="18"/>
        <v>31.2</v>
      </c>
      <c r="J132" s="145">
        <f t="shared" si="19"/>
        <v>25</v>
      </c>
      <c r="L132" s="149">
        <v>121</v>
      </c>
      <c r="M132" s="145">
        <f t="shared" si="20"/>
        <v>1</v>
      </c>
      <c r="N132" s="145">
        <f t="shared" si="20"/>
        <v>1</v>
      </c>
      <c r="O132" s="145">
        <f t="shared" si="21"/>
        <v>1</v>
      </c>
      <c r="P132" s="145">
        <f t="shared" si="22"/>
        <v>1</v>
      </c>
      <c r="Q132" s="145">
        <f t="shared" si="22"/>
        <v>1</v>
      </c>
      <c r="R132" s="145">
        <f t="shared" si="21"/>
        <v>1</v>
      </c>
      <c r="S132" s="145">
        <f t="shared" si="16"/>
        <v>1</v>
      </c>
      <c r="T132" s="145">
        <f t="shared" si="16"/>
        <v>1</v>
      </c>
      <c r="AH132" s="137"/>
      <c r="AJ132" s="137"/>
      <c r="AK132" s="137"/>
      <c r="AL132" s="137"/>
    </row>
    <row r="133" spans="2:38">
      <c r="B133" s="149">
        <v>122</v>
      </c>
      <c r="C133" s="145">
        <v>33</v>
      </c>
      <c r="D133" s="145">
        <v>33</v>
      </c>
      <c r="E133" s="149">
        <v>32.799999999999997</v>
      </c>
      <c r="F133" s="149">
        <v>32.799999999999997</v>
      </c>
      <c r="G133" s="149">
        <v>32.799999999999997</v>
      </c>
      <c r="H133" s="145">
        <f t="shared" si="17"/>
        <v>32.799999999999997</v>
      </c>
      <c r="I133" s="145">
        <f t="shared" si="18"/>
        <v>33</v>
      </c>
      <c r="J133" s="145">
        <f t="shared" si="19"/>
        <v>25</v>
      </c>
      <c r="L133" s="149">
        <v>122</v>
      </c>
      <c r="M133" s="145">
        <f t="shared" si="20"/>
        <v>1</v>
      </c>
      <c r="N133" s="145">
        <f t="shared" si="20"/>
        <v>1</v>
      </c>
      <c r="O133" s="145">
        <f t="shared" si="21"/>
        <v>1</v>
      </c>
      <c r="P133" s="145">
        <f t="shared" si="22"/>
        <v>1</v>
      </c>
      <c r="Q133" s="145">
        <f t="shared" si="22"/>
        <v>1</v>
      </c>
      <c r="R133" s="145">
        <f t="shared" si="21"/>
        <v>1</v>
      </c>
      <c r="S133" s="145">
        <f t="shared" si="16"/>
        <v>1</v>
      </c>
      <c r="T133" s="145">
        <f t="shared" si="16"/>
        <v>1</v>
      </c>
      <c r="AH133" s="137"/>
      <c r="AJ133" s="137"/>
      <c r="AK133" s="137"/>
      <c r="AL133" s="137"/>
    </row>
    <row r="134" spans="2:38">
      <c r="B134" s="149">
        <v>123</v>
      </c>
      <c r="C134" s="145">
        <v>34.4</v>
      </c>
      <c r="D134" s="145">
        <v>34.4</v>
      </c>
      <c r="E134" s="149">
        <v>34.299999999999997</v>
      </c>
      <c r="F134" s="149">
        <v>34.299999999999997</v>
      </c>
      <c r="G134" s="149">
        <v>34.299999999999997</v>
      </c>
      <c r="H134" s="145">
        <f t="shared" si="17"/>
        <v>34.299999999999997</v>
      </c>
      <c r="I134" s="145">
        <f t="shared" si="18"/>
        <v>34.4</v>
      </c>
      <c r="J134" s="145">
        <f t="shared" si="19"/>
        <v>25</v>
      </c>
      <c r="L134" s="149">
        <v>123</v>
      </c>
      <c r="M134" s="145">
        <f t="shared" si="20"/>
        <v>1</v>
      </c>
      <c r="N134" s="145">
        <f t="shared" si="20"/>
        <v>1</v>
      </c>
      <c r="O134" s="145">
        <f t="shared" si="21"/>
        <v>1</v>
      </c>
      <c r="P134" s="145">
        <f t="shared" si="22"/>
        <v>1</v>
      </c>
      <c r="Q134" s="145">
        <f t="shared" si="22"/>
        <v>1</v>
      </c>
      <c r="R134" s="145">
        <f t="shared" si="21"/>
        <v>1</v>
      </c>
      <c r="S134" s="145">
        <f t="shared" si="16"/>
        <v>1</v>
      </c>
      <c r="T134" s="145">
        <f t="shared" si="16"/>
        <v>1</v>
      </c>
      <c r="AH134" s="137"/>
      <c r="AJ134" s="137"/>
      <c r="AK134" s="137"/>
      <c r="AL134" s="137"/>
    </row>
    <row r="135" spans="2:38">
      <c r="B135" s="149">
        <v>124</v>
      </c>
      <c r="C135" s="145">
        <v>35.200000000000003</v>
      </c>
      <c r="D135" s="145">
        <v>35.200000000000003</v>
      </c>
      <c r="E135" s="149">
        <v>35.1</v>
      </c>
      <c r="F135" s="149">
        <v>35.1</v>
      </c>
      <c r="G135" s="149">
        <v>35.1</v>
      </c>
      <c r="H135" s="145">
        <f t="shared" si="17"/>
        <v>35.1</v>
      </c>
      <c r="I135" s="145">
        <f t="shared" si="18"/>
        <v>35.200000000000003</v>
      </c>
      <c r="J135" s="145">
        <f t="shared" si="19"/>
        <v>25</v>
      </c>
      <c r="L135" s="149">
        <v>124</v>
      </c>
      <c r="M135" s="145">
        <f t="shared" si="20"/>
        <v>1</v>
      </c>
      <c r="N135" s="145">
        <f t="shared" si="20"/>
        <v>1</v>
      </c>
      <c r="O135" s="145">
        <f t="shared" si="21"/>
        <v>1</v>
      </c>
      <c r="P135" s="145">
        <f t="shared" si="22"/>
        <v>1</v>
      </c>
      <c r="Q135" s="145">
        <f t="shared" si="22"/>
        <v>1</v>
      </c>
      <c r="R135" s="145">
        <f t="shared" si="21"/>
        <v>1</v>
      </c>
      <c r="S135" s="145">
        <f t="shared" si="16"/>
        <v>1</v>
      </c>
      <c r="T135" s="145">
        <f t="shared" si="16"/>
        <v>1</v>
      </c>
      <c r="AH135" s="137"/>
      <c r="AJ135" s="137"/>
      <c r="AK135" s="137"/>
      <c r="AL135" s="137"/>
    </row>
    <row r="136" spans="2:38">
      <c r="B136" s="149">
        <v>125</v>
      </c>
      <c r="C136" s="145">
        <v>35.4</v>
      </c>
      <c r="D136" s="145">
        <v>35.4</v>
      </c>
      <c r="E136" s="149">
        <v>35.299999999999997</v>
      </c>
      <c r="F136" s="149">
        <v>35.299999999999997</v>
      </c>
      <c r="G136" s="149">
        <v>35.299999999999997</v>
      </c>
      <c r="H136" s="145">
        <f t="shared" si="17"/>
        <v>35.299999999999997</v>
      </c>
      <c r="I136" s="145">
        <f t="shared" si="18"/>
        <v>35.4</v>
      </c>
      <c r="J136" s="145">
        <f t="shared" si="19"/>
        <v>25</v>
      </c>
      <c r="L136" s="149">
        <v>125</v>
      </c>
      <c r="M136" s="145">
        <f t="shared" si="20"/>
        <v>1</v>
      </c>
      <c r="N136" s="145">
        <f t="shared" si="20"/>
        <v>1</v>
      </c>
      <c r="O136" s="145">
        <f t="shared" si="21"/>
        <v>1</v>
      </c>
      <c r="P136" s="145">
        <f t="shared" si="22"/>
        <v>1</v>
      </c>
      <c r="Q136" s="145">
        <f t="shared" si="22"/>
        <v>1</v>
      </c>
      <c r="R136" s="145">
        <f t="shared" si="21"/>
        <v>1</v>
      </c>
      <c r="S136" s="145">
        <f t="shared" si="16"/>
        <v>1</v>
      </c>
      <c r="T136" s="145">
        <f t="shared" si="16"/>
        <v>1</v>
      </c>
      <c r="AH136" s="137"/>
      <c r="AJ136" s="137"/>
      <c r="AK136" s="137"/>
      <c r="AL136" s="137"/>
    </row>
    <row r="137" spans="2:38">
      <c r="B137" s="149">
        <v>126</v>
      </c>
      <c r="C137" s="145">
        <v>35.200000000000003</v>
      </c>
      <c r="D137" s="145">
        <v>35.200000000000003</v>
      </c>
      <c r="E137" s="149">
        <v>35.1</v>
      </c>
      <c r="F137" s="149">
        <v>35.1</v>
      </c>
      <c r="G137" s="149">
        <v>35.1</v>
      </c>
      <c r="H137" s="145">
        <f t="shared" si="17"/>
        <v>35.1</v>
      </c>
      <c r="I137" s="145">
        <f t="shared" si="18"/>
        <v>35.200000000000003</v>
      </c>
      <c r="J137" s="145">
        <f t="shared" si="19"/>
        <v>25</v>
      </c>
      <c r="L137" s="149">
        <v>126</v>
      </c>
      <c r="M137" s="145">
        <f t="shared" si="20"/>
        <v>0</v>
      </c>
      <c r="N137" s="145">
        <f t="shared" si="20"/>
        <v>0</v>
      </c>
      <c r="O137" s="145">
        <f t="shared" si="21"/>
        <v>0</v>
      </c>
      <c r="P137" s="145">
        <f t="shared" si="22"/>
        <v>0</v>
      </c>
      <c r="Q137" s="145">
        <f t="shared" si="22"/>
        <v>0</v>
      </c>
      <c r="R137" s="145">
        <f t="shared" si="21"/>
        <v>0</v>
      </c>
      <c r="S137" s="145">
        <f t="shared" ref="S137:T200" si="23">IF(AND(I137&gt;0,I137&gt;=I136),1,0)</f>
        <v>0</v>
      </c>
      <c r="T137" s="145">
        <f t="shared" si="23"/>
        <v>1</v>
      </c>
      <c r="AH137" s="137"/>
      <c r="AJ137" s="137"/>
      <c r="AK137" s="137"/>
      <c r="AL137" s="137"/>
    </row>
    <row r="138" spans="2:38">
      <c r="B138" s="149">
        <v>127</v>
      </c>
      <c r="C138" s="145">
        <v>34.700000000000003</v>
      </c>
      <c r="D138" s="145">
        <v>34.700000000000003</v>
      </c>
      <c r="E138" s="149">
        <v>34.6</v>
      </c>
      <c r="F138" s="149">
        <v>34.6</v>
      </c>
      <c r="G138" s="149">
        <v>34.6</v>
      </c>
      <c r="H138" s="145">
        <f t="shared" si="17"/>
        <v>34.6</v>
      </c>
      <c r="I138" s="145">
        <f t="shared" si="18"/>
        <v>34.700000000000003</v>
      </c>
      <c r="J138" s="145">
        <f t="shared" si="19"/>
        <v>25</v>
      </c>
      <c r="L138" s="149">
        <v>127</v>
      </c>
      <c r="M138" s="145">
        <f t="shared" si="20"/>
        <v>0</v>
      </c>
      <c r="N138" s="145">
        <f t="shared" si="20"/>
        <v>0</v>
      </c>
      <c r="O138" s="145">
        <f t="shared" si="21"/>
        <v>0</v>
      </c>
      <c r="P138" s="145">
        <f t="shared" si="22"/>
        <v>0</v>
      </c>
      <c r="Q138" s="145">
        <f t="shared" si="22"/>
        <v>0</v>
      </c>
      <c r="R138" s="145">
        <f t="shared" si="21"/>
        <v>0</v>
      </c>
      <c r="S138" s="145">
        <f t="shared" si="23"/>
        <v>0</v>
      </c>
      <c r="T138" s="145">
        <f t="shared" si="23"/>
        <v>1</v>
      </c>
      <c r="AH138" s="137"/>
      <c r="AJ138" s="137"/>
      <c r="AK138" s="137"/>
      <c r="AL138" s="137"/>
    </row>
    <row r="139" spans="2:38">
      <c r="B139" s="149">
        <v>128</v>
      </c>
      <c r="C139" s="145">
        <v>33.9</v>
      </c>
      <c r="D139" s="145">
        <v>33.9</v>
      </c>
      <c r="E139" s="149">
        <v>33.700000000000003</v>
      </c>
      <c r="F139" s="149">
        <v>33.700000000000003</v>
      </c>
      <c r="G139" s="149">
        <v>33.700000000000003</v>
      </c>
      <c r="H139" s="145">
        <f t="shared" si="17"/>
        <v>33.700000000000003</v>
      </c>
      <c r="I139" s="145">
        <f t="shared" si="18"/>
        <v>33.9</v>
      </c>
      <c r="J139" s="145">
        <f t="shared" si="19"/>
        <v>25</v>
      </c>
      <c r="L139" s="149">
        <v>128</v>
      </c>
      <c r="M139" s="145">
        <f t="shared" si="20"/>
        <v>0</v>
      </c>
      <c r="N139" s="145">
        <f t="shared" si="20"/>
        <v>0</v>
      </c>
      <c r="O139" s="145">
        <f t="shared" si="21"/>
        <v>0</v>
      </c>
      <c r="P139" s="145">
        <f t="shared" si="22"/>
        <v>0</v>
      </c>
      <c r="Q139" s="145">
        <f t="shared" si="22"/>
        <v>0</v>
      </c>
      <c r="R139" s="145">
        <f t="shared" si="21"/>
        <v>0</v>
      </c>
      <c r="S139" s="145">
        <f t="shared" si="23"/>
        <v>0</v>
      </c>
      <c r="T139" s="145">
        <f t="shared" si="23"/>
        <v>1</v>
      </c>
      <c r="AH139" s="137"/>
      <c r="AJ139" s="137"/>
      <c r="AK139" s="137"/>
      <c r="AL139" s="137"/>
    </row>
    <row r="140" spans="2:38">
      <c r="B140" s="149">
        <v>129</v>
      </c>
      <c r="C140" s="145">
        <v>32.4</v>
      </c>
      <c r="D140" s="145">
        <v>32.4</v>
      </c>
      <c r="E140" s="149">
        <v>32.200000000000003</v>
      </c>
      <c r="F140" s="149">
        <v>32.200000000000003</v>
      </c>
      <c r="G140" s="149">
        <v>32.200000000000003</v>
      </c>
      <c r="H140" s="145">
        <f t="shared" si="17"/>
        <v>32.200000000000003</v>
      </c>
      <c r="I140" s="145">
        <f t="shared" si="18"/>
        <v>32.4</v>
      </c>
      <c r="J140" s="145">
        <f t="shared" si="19"/>
        <v>25</v>
      </c>
      <c r="L140" s="149">
        <v>129</v>
      </c>
      <c r="M140" s="145">
        <f t="shared" si="20"/>
        <v>0</v>
      </c>
      <c r="N140" s="145">
        <f t="shared" si="20"/>
        <v>0</v>
      </c>
      <c r="O140" s="145">
        <f t="shared" si="21"/>
        <v>0</v>
      </c>
      <c r="P140" s="145">
        <f t="shared" si="22"/>
        <v>0</v>
      </c>
      <c r="Q140" s="145">
        <f t="shared" si="22"/>
        <v>0</v>
      </c>
      <c r="R140" s="145">
        <f t="shared" si="21"/>
        <v>0</v>
      </c>
      <c r="S140" s="145">
        <f t="shared" si="23"/>
        <v>0</v>
      </c>
      <c r="T140" s="145">
        <f t="shared" si="23"/>
        <v>1</v>
      </c>
      <c r="AH140" s="137"/>
      <c r="AJ140" s="137"/>
      <c r="AK140" s="137"/>
      <c r="AL140" s="137"/>
    </row>
    <row r="141" spans="2:38">
      <c r="B141" s="149">
        <v>130</v>
      </c>
      <c r="C141" s="145">
        <v>29.8</v>
      </c>
      <c r="D141" s="145">
        <v>29.8</v>
      </c>
      <c r="E141" s="149">
        <v>29.6</v>
      </c>
      <c r="F141" s="149">
        <v>29.6</v>
      </c>
      <c r="G141" s="149">
        <v>29.6</v>
      </c>
      <c r="H141" s="145">
        <f t="shared" ref="H141:H204" si="24">IF($E141="",0,MIN($E141,$H$2))</f>
        <v>29.6</v>
      </c>
      <c r="I141" s="145">
        <f t="shared" ref="I141:I204" si="25">IF($C141="",0,MIN($C141,$I$2))</f>
        <v>29.8</v>
      </c>
      <c r="J141" s="145">
        <f t="shared" ref="J141:J204" si="26">IF($C141="",0,MIN($C141,$J$2))</f>
        <v>25</v>
      </c>
      <c r="L141" s="149">
        <v>130</v>
      </c>
      <c r="M141" s="145">
        <f t="shared" si="20"/>
        <v>0</v>
      </c>
      <c r="N141" s="145">
        <f t="shared" si="20"/>
        <v>0</v>
      </c>
      <c r="O141" s="145">
        <f t="shared" si="21"/>
        <v>0</v>
      </c>
      <c r="P141" s="145">
        <f t="shared" si="22"/>
        <v>0</v>
      </c>
      <c r="Q141" s="145">
        <f t="shared" si="22"/>
        <v>0</v>
      </c>
      <c r="R141" s="145">
        <f t="shared" ref="R141:T204" si="27">IF(AND(H141&gt;0,H141&gt;=H140),1,0)</f>
        <v>0</v>
      </c>
      <c r="S141" s="145">
        <f t="shared" si="23"/>
        <v>0</v>
      </c>
      <c r="T141" s="145">
        <f t="shared" si="23"/>
        <v>1</v>
      </c>
      <c r="AH141" s="137"/>
      <c r="AJ141" s="137"/>
      <c r="AK141" s="137"/>
      <c r="AL141" s="137"/>
    </row>
    <row r="142" spans="2:38">
      <c r="B142" s="149">
        <v>131</v>
      </c>
      <c r="C142" s="145">
        <v>26.1</v>
      </c>
      <c r="D142" s="145">
        <v>26.1</v>
      </c>
      <c r="E142" s="149">
        <v>26</v>
      </c>
      <c r="F142" s="149">
        <v>26</v>
      </c>
      <c r="G142" s="149">
        <v>26</v>
      </c>
      <c r="H142" s="145">
        <f t="shared" si="24"/>
        <v>26</v>
      </c>
      <c r="I142" s="145">
        <f t="shared" si="25"/>
        <v>26.1</v>
      </c>
      <c r="J142" s="145">
        <f t="shared" si="26"/>
        <v>25</v>
      </c>
      <c r="L142" s="149">
        <v>131</v>
      </c>
      <c r="M142" s="145">
        <f t="shared" ref="M142:N205" si="28">IF(AND(C142&gt;0,C142&gt;=C141),1,0)</f>
        <v>0</v>
      </c>
      <c r="N142" s="145">
        <f t="shared" si="28"/>
        <v>0</v>
      </c>
      <c r="O142" s="145">
        <f t="shared" ref="O142:T205" si="29">IF(AND(E142&gt;0,E142&gt;=E141),1,0)</f>
        <v>0</v>
      </c>
      <c r="P142" s="145">
        <f t="shared" si="22"/>
        <v>0</v>
      </c>
      <c r="Q142" s="145">
        <f t="shared" si="22"/>
        <v>0</v>
      </c>
      <c r="R142" s="145">
        <f t="shared" si="27"/>
        <v>0</v>
      </c>
      <c r="S142" s="145">
        <f t="shared" si="23"/>
        <v>0</v>
      </c>
      <c r="T142" s="145">
        <f t="shared" si="23"/>
        <v>1</v>
      </c>
      <c r="AH142" s="137"/>
      <c r="AJ142" s="137"/>
      <c r="AK142" s="137"/>
      <c r="AL142" s="137"/>
    </row>
    <row r="143" spans="2:38">
      <c r="B143" s="149">
        <v>132</v>
      </c>
      <c r="C143" s="145">
        <v>22.1</v>
      </c>
      <c r="D143" s="145">
        <v>22.1</v>
      </c>
      <c r="E143" s="149">
        <v>22</v>
      </c>
      <c r="F143" s="149">
        <v>22</v>
      </c>
      <c r="G143" s="149">
        <v>22</v>
      </c>
      <c r="H143" s="145">
        <f t="shared" si="24"/>
        <v>22</v>
      </c>
      <c r="I143" s="145">
        <f t="shared" si="25"/>
        <v>22.1</v>
      </c>
      <c r="J143" s="145">
        <f t="shared" si="26"/>
        <v>22.1</v>
      </c>
      <c r="L143" s="149">
        <v>132</v>
      </c>
      <c r="M143" s="145">
        <f t="shared" si="28"/>
        <v>0</v>
      </c>
      <c r="N143" s="145">
        <f t="shared" si="28"/>
        <v>0</v>
      </c>
      <c r="O143" s="145">
        <f t="shared" si="29"/>
        <v>0</v>
      </c>
      <c r="P143" s="145">
        <f t="shared" si="22"/>
        <v>0</v>
      </c>
      <c r="Q143" s="145">
        <f t="shared" si="22"/>
        <v>0</v>
      </c>
      <c r="R143" s="145">
        <f t="shared" si="27"/>
        <v>0</v>
      </c>
      <c r="S143" s="145">
        <f t="shared" si="23"/>
        <v>0</v>
      </c>
      <c r="T143" s="145">
        <f t="shared" si="23"/>
        <v>0</v>
      </c>
      <c r="AH143" s="137"/>
      <c r="AJ143" s="137"/>
      <c r="AK143" s="137"/>
      <c r="AL143" s="137"/>
    </row>
    <row r="144" spans="2:38">
      <c r="B144" s="149">
        <v>133</v>
      </c>
      <c r="C144" s="145">
        <v>18.600000000000001</v>
      </c>
      <c r="D144" s="145">
        <v>18.600000000000001</v>
      </c>
      <c r="E144" s="149">
        <v>18.5</v>
      </c>
      <c r="F144" s="149">
        <v>18.5</v>
      </c>
      <c r="G144" s="149">
        <v>18.5</v>
      </c>
      <c r="H144" s="145">
        <f t="shared" si="24"/>
        <v>18.5</v>
      </c>
      <c r="I144" s="145">
        <f t="shared" si="25"/>
        <v>18.600000000000001</v>
      </c>
      <c r="J144" s="145">
        <f t="shared" si="26"/>
        <v>18.600000000000001</v>
      </c>
      <c r="L144" s="149">
        <v>133</v>
      </c>
      <c r="M144" s="145">
        <f t="shared" si="28"/>
        <v>0</v>
      </c>
      <c r="N144" s="145">
        <f t="shared" si="28"/>
        <v>0</v>
      </c>
      <c r="O144" s="145">
        <f t="shared" si="29"/>
        <v>0</v>
      </c>
      <c r="P144" s="145">
        <f t="shared" si="22"/>
        <v>0</v>
      </c>
      <c r="Q144" s="145">
        <f t="shared" si="22"/>
        <v>0</v>
      </c>
      <c r="R144" s="145">
        <f t="shared" si="27"/>
        <v>0</v>
      </c>
      <c r="S144" s="145">
        <f t="shared" si="23"/>
        <v>0</v>
      </c>
      <c r="T144" s="145">
        <f t="shared" si="23"/>
        <v>0</v>
      </c>
      <c r="AH144" s="137"/>
      <c r="AJ144" s="137"/>
      <c r="AK144" s="137"/>
      <c r="AL144" s="137"/>
    </row>
    <row r="145" spans="2:38">
      <c r="B145" s="149">
        <v>134</v>
      </c>
      <c r="C145" s="145">
        <v>16.8</v>
      </c>
      <c r="D145" s="145">
        <v>16.8</v>
      </c>
      <c r="E145" s="149">
        <v>16.600000000000001</v>
      </c>
      <c r="F145" s="149">
        <v>16.600000000000001</v>
      </c>
      <c r="G145" s="149">
        <v>16.600000000000001</v>
      </c>
      <c r="H145" s="145">
        <f t="shared" si="24"/>
        <v>16.600000000000001</v>
      </c>
      <c r="I145" s="145">
        <f t="shared" si="25"/>
        <v>16.8</v>
      </c>
      <c r="J145" s="145">
        <f t="shared" si="26"/>
        <v>16.8</v>
      </c>
      <c r="L145" s="149">
        <v>134</v>
      </c>
      <c r="M145" s="145">
        <f t="shared" si="28"/>
        <v>0</v>
      </c>
      <c r="N145" s="145">
        <f t="shared" si="28"/>
        <v>0</v>
      </c>
      <c r="O145" s="145">
        <f t="shared" si="29"/>
        <v>0</v>
      </c>
      <c r="P145" s="145">
        <f t="shared" si="22"/>
        <v>0</v>
      </c>
      <c r="Q145" s="145">
        <f t="shared" si="22"/>
        <v>0</v>
      </c>
      <c r="R145" s="145">
        <f t="shared" si="27"/>
        <v>0</v>
      </c>
      <c r="S145" s="145">
        <f t="shared" si="23"/>
        <v>0</v>
      </c>
      <c r="T145" s="145">
        <f t="shared" si="23"/>
        <v>0</v>
      </c>
      <c r="AH145" s="137"/>
      <c r="AJ145" s="137"/>
      <c r="AK145" s="137"/>
      <c r="AL145" s="137"/>
    </row>
    <row r="146" spans="2:38">
      <c r="B146" s="149">
        <v>135</v>
      </c>
      <c r="C146" s="145">
        <v>17.7</v>
      </c>
      <c r="D146" s="145">
        <v>17.7</v>
      </c>
      <c r="E146" s="149">
        <v>17.600000000000001</v>
      </c>
      <c r="F146" s="149">
        <v>17.600000000000001</v>
      </c>
      <c r="G146" s="149">
        <v>17.600000000000001</v>
      </c>
      <c r="H146" s="145">
        <f t="shared" si="24"/>
        <v>17.600000000000001</v>
      </c>
      <c r="I146" s="145">
        <f t="shared" si="25"/>
        <v>17.7</v>
      </c>
      <c r="J146" s="145">
        <f t="shared" si="26"/>
        <v>17.7</v>
      </c>
      <c r="L146" s="149">
        <v>135</v>
      </c>
      <c r="M146" s="145">
        <f t="shared" si="28"/>
        <v>1</v>
      </c>
      <c r="N146" s="145">
        <f t="shared" si="28"/>
        <v>1</v>
      </c>
      <c r="O146" s="145">
        <f t="shared" si="29"/>
        <v>1</v>
      </c>
      <c r="P146" s="145">
        <f t="shared" si="22"/>
        <v>1</v>
      </c>
      <c r="Q146" s="145">
        <f t="shared" si="22"/>
        <v>1</v>
      </c>
      <c r="R146" s="145">
        <f t="shared" si="27"/>
        <v>1</v>
      </c>
      <c r="S146" s="145">
        <f t="shared" si="23"/>
        <v>1</v>
      </c>
      <c r="T146" s="145">
        <f t="shared" si="23"/>
        <v>1</v>
      </c>
      <c r="AH146" s="137"/>
      <c r="AJ146" s="137"/>
      <c r="AK146" s="137"/>
      <c r="AL146" s="137"/>
    </row>
    <row r="147" spans="2:38">
      <c r="B147" s="149">
        <v>136</v>
      </c>
      <c r="C147" s="145">
        <v>21.1</v>
      </c>
      <c r="D147" s="145">
        <v>21.1</v>
      </c>
      <c r="E147" s="149">
        <v>21</v>
      </c>
      <c r="F147" s="149">
        <v>21</v>
      </c>
      <c r="G147" s="149">
        <v>21</v>
      </c>
      <c r="H147" s="145">
        <f t="shared" si="24"/>
        <v>21</v>
      </c>
      <c r="I147" s="145">
        <f t="shared" si="25"/>
        <v>21.1</v>
      </c>
      <c r="J147" s="145">
        <f t="shared" si="26"/>
        <v>21.1</v>
      </c>
      <c r="L147" s="149">
        <v>136</v>
      </c>
      <c r="M147" s="145">
        <f t="shared" si="28"/>
        <v>1</v>
      </c>
      <c r="N147" s="145">
        <f t="shared" si="28"/>
        <v>1</v>
      </c>
      <c r="O147" s="145">
        <f t="shared" si="29"/>
        <v>1</v>
      </c>
      <c r="P147" s="145">
        <f t="shared" si="22"/>
        <v>1</v>
      </c>
      <c r="Q147" s="145">
        <f t="shared" si="22"/>
        <v>1</v>
      </c>
      <c r="R147" s="145">
        <f t="shared" si="27"/>
        <v>1</v>
      </c>
      <c r="S147" s="145">
        <f t="shared" si="23"/>
        <v>1</v>
      </c>
      <c r="T147" s="145">
        <f t="shared" si="23"/>
        <v>1</v>
      </c>
      <c r="AH147" s="137"/>
      <c r="AJ147" s="137"/>
      <c r="AK147" s="137"/>
      <c r="AL147" s="137"/>
    </row>
    <row r="148" spans="2:38">
      <c r="B148" s="149">
        <v>137</v>
      </c>
      <c r="C148" s="145">
        <v>25.4</v>
      </c>
      <c r="D148" s="145">
        <v>25.4</v>
      </c>
      <c r="E148" s="149">
        <v>25.2</v>
      </c>
      <c r="F148" s="149">
        <v>25.2</v>
      </c>
      <c r="G148" s="149">
        <v>25.2</v>
      </c>
      <c r="H148" s="145">
        <f t="shared" si="24"/>
        <v>25.2</v>
      </c>
      <c r="I148" s="145">
        <f t="shared" si="25"/>
        <v>25.4</v>
      </c>
      <c r="J148" s="145">
        <f t="shared" si="26"/>
        <v>25</v>
      </c>
      <c r="L148" s="149">
        <v>137</v>
      </c>
      <c r="M148" s="145">
        <f t="shared" si="28"/>
        <v>1</v>
      </c>
      <c r="N148" s="145">
        <f t="shared" si="28"/>
        <v>1</v>
      </c>
      <c r="O148" s="145">
        <f t="shared" si="29"/>
        <v>1</v>
      </c>
      <c r="P148" s="145">
        <f t="shared" si="22"/>
        <v>1</v>
      </c>
      <c r="Q148" s="145">
        <f t="shared" si="22"/>
        <v>1</v>
      </c>
      <c r="R148" s="145">
        <f t="shared" si="27"/>
        <v>1</v>
      </c>
      <c r="S148" s="145">
        <f t="shared" si="23"/>
        <v>1</v>
      </c>
      <c r="T148" s="145">
        <f t="shared" si="23"/>
        <v>1</v>
      </c>
      <c r="AH148" s="137"/>
      <c r="AJ148" s="137"/>
      <c r="AK148" s="137"/>
      <c r="AL148" s="137"/>
    </row>
    <row r="149" spans="2:38">
      <c r="B149" s="149">
        <v>138</v>
      </c>
      <c r="C149" s="145">
        <v>29.2</v>
      </c>
      <c r="D149" s="145">
        <v>29.2</v>
      </c>
      <c r="E149" s="149">
        <v>29.1</v>
      </c>
      <c r="F149" s="149">
        <v>29.1</v>
      </c>
      <c r="G149" s="149">
        <v>29.1</v>
      </c>
      <c r="H149" s="145">
        <f t="shared" si="24"/>
        <v>29.1</v>
      </c>
      <c r="I149" s="145">
        <f t="shared" si="25"/>
        <v>29.2</v>
      </c>
      <c r="J149" s="145">
        <f t="shared" si="26"/>
        <v>25</v>
      </c>
      <c r="L149" s="149">
        <v>138</v>
      </c>
      <c r="M149" s="145">
        <f t="shared" si="28"/>
        <v>1</v>
      </c>
      <c r="N149" s="145">
        <f t="shared" si="28"/>
        <v>1</v>
      </c>
      <c r="O149" s="145">
        <f t="shared" si="29"/>
        <v>1</v>
      </c>
      <c r="P149" s="145">
        <f t="shared" si="22"/>
        <v>1</v>
      </c>
      <c r="Q149" s="145">
        <f t="shared" si="22"/>
        <v>1</v>
      </c>
      <c r="R149" s="145">
        <f t="shared" si="27"/>
        <v>1</v>
      </c>
      <c r="S149" s="145">
        <f t="shared" si="23"/>
        <v>1</v>
      </c>
      <c r="T149" s="145">
        <f t="shared" si="23"/>
        <v>1</v>
      </c>
      <c r="AH149" s="137"/>
      <c r="AJ149" s="137"/>
      <c r="AK149" s="137"/>
      <c r="AL149" s="137"/>
    </row>
    <row r="150" spans="2:38">
      <c r="B150" s="149">
        <v>139</v>
      </c>
      <c r="C150" s="145">
        <v>31.6</v>
      </c>
      <c r="D150" s="145">
        <v>31.6</v>
      </c>
      <c r="E150" s="149">
        <v>31.4</v>
      </c>
      <c r="F150" s="149">
        <v>31.4</v>
      </c>
      <c r="G150" s="149">
        <v>31.4</v>
      </c>
      <c r="H150" s="145">
        <f t="shared" si="24"/>
        <v>31.4</v>
      </c>
      <c r="I150" s="145">
        <f t="shared" si="25"/>
        <v>31.6</v>
      </c>
      <c r="J150" s="145">
        <f t="shared" si="26"/>
        <v>25</v>
      </c>
      <c r="L150" s="149">
        <v>139</v>
      </c>
      <c r="M150" s="145">
        <f t="shared" si="28"/>
        <v>1</v>
      </c>
      <c r="N150" s="145">
        <f t="shared" si="28"/>
        <v>1</v>
      </c>
      <c r="O150" s="145">
        <f t="shared" si="29"/>
        <v>1</v>
      </c>
      <c r="P150" s="145">
        <f t="shared" si="22"/>
        <v>1</v>
      </c>
      <c r="Q150" s="145">
        <f t="shared" si="22"/>
        <v>1</v>
      </c>
      <c r="R150" s="145">
        <f t="shared" si="27"/>
        <v>1</v>
      </c>
      <c r="S150" s="145">
        <f t="shared" si="23"/>
        <v>1</v>
      </c>
      <c r="T150" s="145">
        <f t="shared" si="23"/>
        <v>1</v>
      </c>
      <c r="AH150" s="137"/>
      <c r="AJ150" s="137"/>
      <c r="AK150" s="137"/>
      <c r="AL150" s="137"/>
    </row>
    <row r="151" spans="2:38">
      <c r="B151" s="149">
        <v>140</v>
      </c>
      <c r="C151" s="145">
        <v>32.1</v>
      </c>
      <c r="D151" s="145">
        <v>32.1</v>
      </c>
      <c r="E151" s="149">
        <v>31.9</v>
      </c>
      <c r="F151" s="149">
        <v>31.9</v>
      </c>
      <c r="G151" s="149">
        <v>31.9</v>
      </c>
      <c r="H151" s="145">
        <f t="shared" si="24"/>
        <v>31.9</v>
      </c>
      <c r="I151" s="145">
        <f t="shared" si="25"/>
        <v>32.1</v>
      </c>
      <c r="J151" s="145">
        <f t="shared" si="26"/>
        <v>25</v>
      </c>
      <c r="L151" s="149">
        <v>140</v>
      </c>
      <c r="M151" s="145">
        <f t="shared" si="28"/>
        <v>1</v>
      </c>
      <c r="N151" s="145">
        <f t="shared" si="28"/>
        <v>1</v>
      </c>
      <c r="O151" s="145">
        <f t="shared" si="29"/>
        <v>1</v>
      </c>
      <c r="P151" s="145">
        <f t="shared" si="22"/>
        <v>1</v>
      </c>
      <c r="Q151" s="145">
        <f t="shared" si="22"/>
        <v>1</v>
      </c>
      <c r="R151" s="145">
        <f t="shared" si="27"/>
        <v>1</v>
      </c>
      <c r="S151" s="145">
        <f t="shared" si="23"/>
        <v>1</v>
      </c>
      <c r="T151" s="145">
        <f t="shared" si="23"/>
        <v>1</v>
      </c>
      <c r="AH151" s="137"/>
      <c r="AJ151" s="137"/>
      <c r="AK151" s="137"/>
      <c r="AL151" s="137"/>
    </row>
    <row r="152" spans="2:38">
      <c r="B152" s="149">
        <v>141</v>
      </c>
      <c r="C152" s="145">
        <v>31.6</v>
      </c>
      <c r="D152" s="145">
        <v>31.6</v>
      </c>
      <c r="E152" s="149">
        <v>31.4</v>
      </c>
      <c r="F152" s="149">
        <v>31.4</v>
      </c>
      <c r="G152" s="149">
        <v>31.4</v>
      </c>
      <c r="H152" s="145">
        <f t="shared" si="24"/>
        <v>31.4</v>
      </c>
      <c r="I152" s="145">
        <f t="shared" si="25"/>
        <v>31.6</v>
      </c>
      <c r="J152" s="145">
        <f t="shared" si="26"/>
        <v>25</v>
      </c>
      <c r="L152" s="149">
        <v>141</v>
      </c>
      <c r="M152" s="145">
        <f t="shared" si="28"/>
        <v>0</v>
      </c>
      <c r="N152" s="145">
        <f t="shared" si="28"/>
        <v>0</v>
      </c>
      <c r="O152" s="145">
        <f t="shared" si="29"/>
        <v>0</v>
      </c>
      <c r="P152" s="145">
        <f t="shared" si="22"/>
        <v>0</v>
      </c>
      <c r="Q152" s="145">
        <f t="shared" si="22"/>
        <v>0</v>
      </c>
      <c r="R152" s="145">
        <f t="shared" si="27"/>
        <v>0</v>
      </c>
      <c r="S152" s="145">
        <f t="shared" si="23"/>
        <v>0</v>
      </c>
      <c r="T152" s="145">
        <f t="shared" si="23"/>
        <v>1</v>
      </c>
      <c r="AH152" s="137"/>
      <c r="AJ152" s="137"/>
      <c r="AK152" s="137"/>
      <c r="AL152" s="137"/>
    </row>
    <row r="153" spans="2:38">
      <c r="B153" s="149">
        <v>142</v>
      </c>
      <c r="C153" s="145">
        <v>30.7</v>
      </c>
      <c r="D153" s="145">
        <v>30.7</v>
      </c>
      <c r="E153" s="149">
        <v>30.6</v>
      </c>
      <c r="F153" s="149">
        <v>30.6</v>
      </c>
      <c r="G153" s="149">
        <v>30.6</v>
      </c>
      <c r="H153" s="145">
        <f t="shared" si="24"/>
        <v>30.6</v>
      </c>
      <c r="I153" s="145">
        <f t="shared" si="25"/>
        <v>30.7</v>
      </c>
      <c r="J153" s="145">
        <f t="shared" si="26"/>
        <v>25</v>
      </c>
      <c r="L153" s="149">
        <v>142</v>
      </c>
      <c r="M153" s="145">
        <f t="shared" si="28"/>
        <v>0</v>
      </c>
      <c r="N153" s="145">
        <f t="shared" si="28"/>
        <v>0</v>
      </c>
      <c r="O153" s="145">
        <f t="shared" si="29"/>
        <v>0</v>
      </c>
      <c r="P153" s="145">
        <f t="shared" si="22"/>
        <v>0</v>
      </c>
      <c r="Q153" s="145">
        <f t="shared" si="22"/>
        <v>0</v>
      </c>
      <c r="R153" s="145">
        <f t="shared" si="27"/>
        <v>0</v>
      </c>
      <c r="S153" s="145">
        <f t="shared" si="23"/>
        <v>0</v>
      </c>
      <c r="T153" s="145">
        <f t="shared" si="23"/>
        <v>1</v>
      </c>
      <c r="AH153" s="137"/>
      <c r="AJ153" s="137"/>
      <c r="AK153" s="137"/>
      <c r="AL153" s="137"/>
    </row>
    <row r="154" spans="2:38">
      <c r="B154" s="149">
        <v>143</v>
      </c>
      <c r="C154" s="145">
        <v>29.7</v>
      </c>
      <c r="D154" s="145">
        <v>29.7</v>
      </c>
      <c r="E154" s="149">
        <v>29.5</v>
      </c>
      <c r="F154" s="149">
        <v>29.5</v>
      </c>
      <c r="G154" s="149">
        <v>29.5</v>
      </c>
      <c r="H154" s="145">
        <f t="shared" si="24"/>
        <v>29.5</v>
      </c>
      <c r="I154" s="145">
        <f t="shared" si="25"/>
        <v>29.7</v>
      </c>
      <c r="J154" s="145">
        <f t="shared" si="26"/>
        <v>25</v>
      </c>
      <c r="L154" s="149">
        <v>143</v>
      </c>
      <c r="M154" s="145">
        <f t="shared" si="28"/>
        <v>0</v>
      </c>
      <c r="N154" s="145">
        <f t="shared" si="28"/>
        <v>0</v>
      </c>
      <c r="O154" s="145">
        <f t="shared" si="29"/>
        <v>0</v>
      </c>
      <c r="P154" s="145">
        <f t="shared" si="22"/>
        <v>0</v>
      </c>
      <c r="Q154" s="145">
        <f t="shared" si="22"/>
        <v>0</v>
      </c>
      <c r="R154" s="145">
        <f t="shared" si="27"/>
        <v>0</v>
      </c>
      <c r="S154" s="145">
        <f t="shared" si="23"/>
        <v>0</v>
      </c>
      <c r="T154" s="145">
        <f t="shared" si="23"/>
        <v>1</v>
      </c>
      <c r="AH154" s="137"/>
      <c r="AJ154" s="137"/>
      <c r="AK154" s="137"/>
      <c r="AL154" s="137"/>
    </row>
    <row r="155" spans="2:38">
      <c r="B155" s="149">
        <v>144</v>
      </c>
      <c r="C155" s="145">
        <v>28.1</v>
      </c>
      <c r="D155" s="145">
        <v>28.1</v>
      </c>
      <c r="E155" s="149">
        <v>28</v>
      </c>
      <c r="F155" s="149">
        <v>28</v>
      </c>
      <c r="G155" s="149">
        <v>28</v>
      </c>
      <c r="H155" s="145">
        <f t="shared" si="24"/>
        <v>28</v>
      </c>
      <c r="I155" s="145">
        <f t="shared" si="25"/>
        <v>28.1</v>
      </c>
      <c r="J155" s="145">
        <f t="shared" si="26"/>
        <v>25</v>
      </c>
      <c r="L155" s="149">
        <v>144</v>
      </c>
      <c r="M155" s="145">
        <f t="shared" si="28"/>
        <v>0</v>
      </c>
      <c r="N155" s="145">
        <f t="shared" si="28"/>
        <v>0</v>
      </c>
      <c r="O155" s="145">
        <f t="shared" si="29"/>
        <v>0</v>
      </c>
      <c r="P155" s="145">
        <f t="shared" si="22"/>
        <v>0</v>
      </c>
      <c r="Q155" s="145">
        <f t="shared" si="22"/>
        <v>0</v>
      </c>
      <c r="R155" s="145">
        <f t="shared" si="27"/>
        <v>0</v>
      </c>
      <c r="S155" s="145">
        <f t="shared" si="23"/>
        <v>0</v>
      </c>
      <c r="T155" s="145">
        <f t="shared" si="23"/>
        <v>1</v>
      </c>
      <c r="AH155" s="137"/>
      <c r="AJ155" s="137"/>
      <c r="AK155" s="137"/>
      <c r="AL155" s="137"/>
    </row>
    <row r="156" spans="2:38">
      <c r="B156" s="149">
        <v>145</v>
      </c>
      <c r="C156" s="145">
        <v>25</v>
      </c>
      <c r="D156" s="145">
        <v>25</v>
      </c>
      <c r="E156" s="149">
        <v>24.9</v>
      </c>
      <c r="F156" s="149">
        <v>24.9</v>
      </c>
      <c r="G156" s="149">
        <v>24.9</v>
      </c>
      <c r="H156" s="145">
        <f t="shared" si="24"/>
        <v>24.9</v>
      </c>
      <c r="I156" s="145">
        <f t="shared" si="25"/>
        <v>25</v>
      </c>
      <c r="J156" s="145">
        <f t="shared" si="26"/>
        <v>25</v>
      </c>
      <c r="L156" s="149">
        <v>145</v>
      </c>
      <c r="M156" s="145">
        <f t="shared" si="28"/>
        <v>0</v>
      </c>
      <c r="N156" s="145">
        <f t="shared" si="28"/>
        <v>0</v>
      </c>
      <c r="O156" s="145">
        <f t="shared" si="29"/>
        <v>0</v>
      </c>
      <c r="P156" s="145">
        <f t="shared" si="22"/>
        <v>0</v>
      </c>
      <c r="Q156" s="145">
        <f t="shared" si="22"/>
        <v>0</v>
      </c>
      <c r="R156" s="145">
        <f t="shared" si="27"/>
        <v>0</v>
      </c>
      <c r="S156" s="145">
        <f t="shared" si="23"/>
        <v>0</v>
      </c>
      <c r="T156" s="145">
        <f t="shared" si="23"/>
        <v>1</v>
      </c>
      <c r="AH156" s="137"/>
      <c r="AJ156" s="137"/>
      <c r="AK156" s="137"/>
      <c r="AL156" s="137"/>
    </row>
    <row r="157" spans="2:38">
      <c r="B157" s="149">
        <v>146</v>
      </c>
      <c r="C157" s="145">
        <v>20.3</v>
      </c>
      <c r="D157" s="145">
        <v>20.3</v>
      </c>
      <c r="E157" s="149">
        <v>20.2</v>
      </c>
      <c r="F157" s="149">
        <v>20.2</v>
      </c>
      <c r="G157" s="149">
        <v>20.2</v>
      </c>
      <c r="H157" s="145">
        <f t="shared" si="24"/>
        <v>20.2</v>
      </c>
      <c r="I157" s="145">
        <f t="shared" si="25"/>
        <v>20.3</v>
      </c>
      <c r="J157" s="145">
        <f t="shared" si="26"/>
        <v>20.3</v>
      </c>
      <c r="L157" s="149">
        <v>146</v>
      </c>
      <c r="M157" s="145">
        <f t="shared" si="28"/>
        <v>0</v>
      </c>
      <c r="N157" s="145">
        <f t="shared" si="28"/>
        <v>0</v>
      </c>
      <c r="O157" s="145">
        <f t="shared" si="29"/>
        <v>0</v>
      </c>
      <c r="P157" s="145">
        <f t="shared" si="29"/>
        <v>0</v>
      </c>
      <c r="Q157" s="145">
        <f t="shared" si="29"/>
        <v>0</v>
      </c>
      <c r="R157" s="145">
        <f t="shared" si="27"/>
        <v>0</v>
      </c>
      <c r="S157" s="145">
        <f t="shared" si="23"/>
        <v>0</v>
      </c>
      <c r="T157" s="145">
        <f t="shared" si="23"/>
        <v>0</v>
      </c>
      <c r="AH157" s="137"/>
      <c r="AJ157" s="137"/>
      <c r="AK157" s="137"/>
      <c r="AL157" s="137"/>
    </row>
    <row r="158" spans="2:38">
      <c r="B158" s="149">
        <v>147</v>
      </c>
      <c r="C158" s="145">
        <v>15</v>
      </c>
      <c r="D158" s="145">
        <v>15</v>
      </c>
      <c r="E158" s="149">
        <v>14.8</v>
      </c>
      <c r="F158" s="149">
        <v>14.8</v>
      </c>
      <c r="G158" s="149">
        <v>14.8</v>
      </c>
      <c r="H158" s="145">
        <f t="shared" si="24"/>
        <v>14.8</v>
      </c>
      <c r="I158" s="145">
        <f t="shared" si="25"/>
        <v>15</v>
      </c>
      <c r="J158" s="145">
        <f t="shared" si="26"/>
        <v>15</v>
      </c>
      <c r="L158" s="149">
        <v>147</v>
      </c>
      <c r="M158" s="145">
        <f t="shared" si="28"/>
        <v>0</v>
      </c>
      <c r="N158" s="145">
        <f t="shared" si="28"/>
        <v>0</v>
      </c>
      <c r="O158" s="145">
        <f t="shared" si="29"/>
        <v>0</v>
      </c>
      <c r="P158" s="145">
        <f t="shared" si="29"/>
        <v>0</v>
      </c>
      <c r="Q158" s="145">
        <f t="shared" si="29"/>
        <v>0</v>
      </c>
      <c r="R158" s="145">
        <f t="shared" si="27"/>
        <v>0</v>
      </c>
      <c r="S158" s="145">
        <f t="shared" si="23"/>
        <v>0</v>
      </c>
      <c r="T158" s="145">
        <f t="shared" si="23"/>
        <v>0</v>
      </c>
      <c r="AH158" s="137"/>
      <c r="AJ158" s="137"/>
      <c r="AK158" s="137"/>
      <c r="AL158" s="137"/>
    </row>
    <row r="159" spans="2:38">
      <c r="B159" s="149">
        <v>148</v>
      </c>
      <c r="C159" s="145">
        <v>9.6999999999999993</v>
      </c>
      <c r="D159" s="145">
        <v>9.6999999999999993</v>
      </c>
      <c r="E159" s="149">
        <v>9.5</v>
      </c>
      <c r="F159" s="149">
        <v>9.5</v>
      </c>
      <c r="G159" s="149">
        <v>9.5</v>
      </c>
      <c r="H159" s="145">
        <f t="shared" si="24"/>
        <v>9.5</v>
      </c>
      <c r="I159" s="145">
        <f t="shared" si="25"/>
        <v>9.6999999999999993</v>
      </c>
      <c r="J159" s="145">
        <f t="shared" si="26"/>
        <v>9.6999999999999993</v>
      </c>
      <c r="L159" s="149">
        <v>148</v>
      </c>
      <c r="M159" s="145">
        <f t="shared" si="28"/>
        <v>0</v>
      </c>
      <c r="N159" s="145">
        <f t="shared" si="28"/>
        <v>0</v>
      </c>
      <c r="O159" s="145">
        <f t="shared" si="29"/>
        <v>0</v>
      </c>
      <c r="P159" s="145">
        <f t="shared" si="29"/>
        <v>0</v>
      </c>
      <c r="Q159" s="145">
        <f t="shared" si="29"/>
        <v>0</v>
      </c>
      <c r="R159" s="145">
        <f t="shared" si="27"/>
        <v>0</v>
      </c>
      <c r="S159" s="145">
        <f t="shared" si="23"/>
        <v>0</v>
      </c>
      <c r="T159" s="145">
        <f t="shared" si="23"/>
        <v>0</v>
      </c>
      <c r="AH159" s="137"/>
      <c r="AJ159" s="137"/>
      <c r="AK159" s="137"/>
      <c r="AL159" s="137"/>
    </row>
    <row r="160" spans="2:38">
      <c r="B160" s="149">
        <v>149</v>
      </c>
      <c r="C160" s="145">
        <v>5</v>
      </c>
      <c r="D160" s="145">
        <v>5</v>
      </c>
      <c r="E160" s="149">
        <v>4.8</v>
      </c>
      <c r="F160" s="149">
        <v>4.8</v>
      </c>
      <c r="G160" s="149">
        <v>4.8</v>
      </c>
      <c r="H160" s="145">
        <f t="shared" si="24"/>
        <v>4.8</v>
      </c>
      <c r="I160" s="145">
        <f t="shared" si="25"/>
        <v>5</v>
      </c>
      <c r="J160" s="145">
        <f t="shared" si="26"/>
        <v>5</v>
      </c>
      <c r="L160" s="149">
        <v>149</v>
      </c>
      <c r="M160" s="145">
        <f t="shared" si="28"/>
        <v>0</v>
      </c>
      <c r="N160" s="145">
        <f t="shared" si="28"/>
        <v>0</v>
      </c>
      <c r="O160" s="145">
        <f t="shared" si="29"/>
        <v>0</v>
      </c>
      <c r="P160" s="145">
        <f t="shared" si="29"/>
        <v>0</v>
      </c>
      <c r="Q160" s="145">
        <f t="shared" si="29"/>
        <v>0</v>
      </c>
      <c r="R160" s="145">
        <f t="shared" si="27"/>
        <v>0</v>
      </c>
      <c r="S160" s="145">
        <f t="shared" si="23"/>
        <v>0</v>
      </c>
      <c r="T160" s="145">
        <f t="shared" si="23"/>
        <v>0</v>
      </c>
      <c r="AH160" s="137"/>
      <c r="AJ160" s="137"/>
      <c r="AK160" s="137"/>
      <c r="AL160" s="137"/>
    </row>
    <row r="161" spans="2:38">
      <c r="B161" s="149">
        <v>150</v>
      </c>
      <c r="C161" s="145">
        <v>1.6</v>
      </c>
      <c r="D161" s="145">
        <v>1.6</v>
      </c>
      <c r="E161" s="149">
        <v>1.4</v>
      </c>
      <c r="F161" s="149">
        <v>1.4</v>
      </c>
      <c r="G161" s="149">
        <v>1.4</v>
      </c>
      <c r="H161" s="145">
        <f t="shared" si="24"/>
        <v>1.4</v>
      </c>
      <c r="I161" s="145">
        <f t="shared" si="25"/>
        <v>1.6</v>
      </c>
      <c r="J161" s="145">
        <f t="shared" si="26"/>
        <v>1.6</v>
      </c>
      <c r="L161" s="149">
        <v>150</v>
      </c>
      <c r="M161" s="145">
        <f t="shared" si="28"/>
        <v>0</v>
      </c>
      <c r="N161" s="145">
        <f t="shared" si="28"/>
        <v>0</v>
      </c>
      <c r="O161" s="145">
        <f t="shared" si="29"/>
        <v>0</v>
      </c>
      <c r="P161" s="145">
        <f t="shared" si="29"/>
        <v>0</v>
      </c>
      <c r="Q161" s="145">
        <f t="shared" si="29"/>
        <v>0</v>
      </c>
      <c r="R161" s="145">
        <f t="shared" si="27"/>
        <v>0</v>
      </c>
      <c r="S161" s="145">
        <f t="shared" si="23"/>
        <v>0</v>
      </c>
      <c r="T161" s="145">
        <f t="shared" si="23"/>
        <v>0</v>
      </c>
      <c r="AH161" s="137"/>
      <c r="AJ161" s="137"/>
      <c r="AK161" s="137"/>
      <c r="AL161" s="137"/>
    </row>
    <row r="162" spans="2:38">
      <c r="B162" s="149">
        <v>151</v>
      </c>
      <c r="C162" s="145">
        <v>0</v>
      </c>
      <c r="D162" s="145">
        <v>0</v>
      </c>
      <c r="E162" s="149">
        <v>0</v>
      </c>
      <c r="F162" s="149">
        <v>0</v>
      </c>
      <c r="G162" s="149">
        <v>0</v>
      </c>
      <c r="H162" s="145">
        <f t="shared" si="24"/>
        <v>0</v>
      </c>
      <c r="I162" s="145">
        <f t="shared" si="25"/>
        <v>0</v>
      </c>
      <c r="J162" s="145">
        <f t="shared" si="26"/>
        <v>0</v>
      </c>
      <c r="L162" s="149">
        <v>151</v>
      </c>
      <c r="M162" s="145">
        <f t="shared" si="28"/>
        <v>0</v>
      </c>
      <c r="N162" s="145">
        <f t="shared" si="28"/>
        <v>0</v>
      </c>
      <c r="O162" s="145">
        <f t="shared" si="29"/>
        <v>0</v>
      </c>
      <c r="P162" s="145">
        <f t="shared" si="29"/>
        <v>0</v>
      </c>
      <c r="Q162" s="145">
        <f t="shared" si="29"/>
        <v>0</v>
      </c>
      <c r="R162" s="145">
        <f t="shared" si="27"/>
        <v>0</v>
      </c>
      <c r="S162" s="145">
        <f t="shared" si="23"/>
        <v>0</v>
      </c>
      <c r="T162" s="145">
        <f t="shared" si="23"/>
        <v>0</v>
      </c>
      <c r="AH162" s="137"/>
      <c r="AJ162" s="137"/>
      <c r="AK162" s="137"/>
      <c r="AL162" s="137"/>
    </row>
    <row r="163" spans="2:38">
      <c r="B163" s="149">
        <v>152</v>
      </c>
      <c r="C163" s="145">
        <v>0</v>
      </c>
      <c r="D163" s="145">
        <v>0</v>
      </c>
      <c r="E163" s="149">
        <v>0</v>
      </c>
      <c r="F163" s="149">
        <v>0</v>
      </c>
      <c r="G163" s="149">
        <v>0</v>
      </c>
      <c r="H163" s="145">
        <f t="shared" si="24"/>
        <v>0</v>
      </c>
      <c r="I163" s="145">
        <f t="shared" si="25"/>
        <v>0</v>
      </c>
      <c r="J163" s="145">
        <f t="shared" si="26"/>
        <v>0</v>
      </c>
      <c r="L163" s="149">
        <v>152</v>
      </c>
      <c r="M163" s="145">
        <f t="shared" si="28"/>
        <v>0</v>
      </c>
      <c r="N163" s="145">
        <f t="shared" si="28"/>
        <v>0</v>
      </c>
      <c r="O163" s="145">
        <f t="shared" si="29"/>
        <v>0</v>
      </c>
      <c r="P163" s="145">
        <f t="shared" si="29"/>
        <v>0</v>
      </c>
      <c r="Q163" s="145">
        <f t="shared" si="29"/>
        <v>0</v>
      </c>
      <c r="R163" s="145">
        <f t="shared" si="27"/>
        <v>0</v>
      </c>
      <c r="S163" s="145">
        <f t="shared" si="23"/>
        <v>0</v>
      </c>
      <c r="T163" s="145">
        <f t="shared" si="23"/>
        <v>0</v>
      </c>
      <c r="AH163" s="137"/>
      <c r="AJ163" s="137"/>
      <c r="AK163" s="137"/>
      <c r="AL163" s="137"/>
    </row>
    <row r="164" spans="2:38">
      <c r="B164" s="149">
        <v>153</v>
      </c>
      <c r="C164" s="145">
        <v>0</v>
      </c>
      <c r="D164" s="145">
        <v>0</v>
      </c>
      <c r="E164" s="149">
        <v>0</v>
      </c>
      <c r="F164" s="149">
        <v>0</v>
      </c>
      <c r="G164" s="149">
        <v>0</v>
      </c>
      <c r="H164" s="145">
        <f t="shared" si="24"/>
        <v>0</v>
      </c>
      <c r="I164" s="145">
        <f t="shared" si="25"/>
        <v>0</v>
      </c>
      <c r="J164" s="145">
        <f t="shared" si="26"/>
        <v>0</v>
      </c>
      <c r="L164" s="149">
        <v>153</v>
      </c>
      <c r="M164" s="145">
        <f t="shared" si="28"/>
        <v>0</v>
      </c>
      <c r="N164" s="145">
        <f t="shared" si="28"/>
        <v>0</v>
      </c>
      <c r="O164" s="145">
        <f t="shared" si="29"/>
        <v>0</v>
      </c>
      <c r="P164" s="145">
        <f t="shared" si="29"/>
        <v>0</v>
      </c>
      <c r="Q164" s="145">
        <f t="shared" si="29"/>
        <v>0</v>
      </c>
      <c r="R164" s="145">
        <f t="shared" si="27"/>
        <v>0</v>
      </c>
      <c r="S164" s="145">
        <f t="shared" si="23"/>
        <v>0</v>
      </c>
      <c r="T164" s="145">
        <f t="shared" si="23"/>
        <v>0</v>
      </c>
      <c r="AH164" s="137"/>
      <c r="AJ164" s="137"/>
      <c r="AK164" s="137"/>
      <c r="AL164" s="137"/>
    </row>
    <row r="165" spans="2:38">
      <c r="B165" s="149">
        <v>154</v>
      </c>
      <c r="C165" s="145">
        <v>0</v>
      </c>
      <c r="D165" s="145">
        <v>0</v>
      </c>
      <c r="E165" s="149">
        <v>0</v>
      </c>
      <c r="F165" s="149">
        <v>0</v>
      </c>
      <c r="G165" s="149">
        <v>0</v>
      </c>
      <c r="H165" s="145">
        <f t="shared" si="24"/>
        <v>0</v>
      </c>
      <c r="I165" s="145">
        <f t="shared" si="25"/>
        <v>0</v>
      </c>
      <c r="J165" s="145">
        <f t="shared" si="26"/>
        <v>0</v>
      </c>
      <c r="L165" s="149">
        <v>154</v>
      </c>
      <c r="M165" s="145">
        <f t="shared" si="28"/>
        <v>0</v>
      </c>
      <c r="N165" s="145">
        <f t="shared" si="28"/>
        <v>0</v>
      </c>
      <c r="O165" s="145">
        <f t="shared" si="29"/>
        <v>0</v>
      </c>
      <c r="P165" s="145">
        <f t="shared" si="29"/>
        <v>0</v>
      </c>
      <c r="Q165" s="145">
        <f t="shared" si="29"/>
        <v>0</v>
      </c>
      <c r="R165" s="145">
        <f t="shared" si="27"/>
        <v>0</v>
      </c>
      <c r="S165" s="145">
        <f t="shared" si="23"/>
        <v>0</v>
      </c>
      <c r="T165" s="145">
        <f t="shared" si="23"/>
        <v>0</v>
      </c>
      <c r="AH165" s="137"/>
      <c r="AJ165" s="137"/>
      <c r="AK165" s="137"/>
      <c r="AL165" s="137"/>
    </row>
    <row r="166" spans="2:38">
      <c r="B166" s="149">
        <v>155</v>
      </c>
      <c r="C166" s="145">
        <v>0</v>
      </c>
      <c r="D166" s="145">
        <v>0</v>
      </c>
      <c r="E166" s="149">
        <v>0</v>
      </c>
      <c r="F166" s="149">
        <v>0</v>
      </c>
      <c r="G166" s="149">
        <v>0</v>
      </c>
      <c r="H166" s="145">
        <f t="shared" si="24"/>
        <v>0</v>
      </c>
      <c r="I166" s="145">
        <f t="shared" si="25"/>
        <v>0</v>
      </c>
      <c r="J166" s="145">
        <f t="shared" si="26"/>
        <v>0</v>
      </c>
      <c r="L166" s="149">
        <v>155</v>
      </c>
      <c r="M166" s="145">
        <f t="shared" si="28"/>
        <v>0</v>
      </c>
      <c r="N166" s="145">
        <f t="shared" si="28"/>
        <v>0</v>
      </c>
      <c r="O166" s="145">
        <f t="shared" si="29"/>
        <v>0</v>
      </c>
      <c r="P166" s="145">
        <f t="shared" si="29"/>
        <v>0</v>
      </c>
      <c r="Q166" s="145">
        <f t="shared" si="29"/>
        <v>0</v>
      </c>
      <c r="R166" s="145">
        <f t="shared" si="27"/>
        <v>0</v>
      </c>
      <c r="S166" s="145">
        <f t="shared" si="23"/>
        <v>0</v>
      </c>
      <c r="T166" s="145">
        <f t="shared" si="23"/>
        <v>0</v>
      </c>
      <c r="AH166" s="137"/>
      <c r="AJ166" s="137"/>
      <c r="AK166" s="137"/>
      <c r="AL166" s="137"/>
    </row>
    <row r="167" spans="2:38">
      <c r="B167" s="149">
        <v>156</v>
      </c>
      <c r="C167" s="145">
        <v>0</v>
      </c>
      <c r="D167" s="145">
        <v>0</v>
      </c>
      <c r="E167" s="149">
        <v>0</v>
      </c>
      <c r="F167" s="149">
        <v>0</v>
      </c>
      <c r="G167" s="149">
        <v>0</v>
      </c>
      <c r="H167" s="145">
        <f t="shared" si="24"/>
        <v>0</v>
      </c>
      <c r="I167" s="145">
        <f t="shared" si="25"/>
        <v>0</v>
      </c>
      <c r="J167" s="145">
        <f t="shared" si="26"/>
        <v>0</v>
      </c>
      <c r="L167" s="149">
        <v>156</v>
      </c>
      <c r="M167" s="145">
        <f t="shared" si="28"/>
        <v>0</v>
      </c>
      <c r="N167" s="145">
        <f t="shared" si="28"/>
        <v>0</v>
      </c>
      <c r="O167" s="145">
        <f t="shared" si="29"/>
        <v>0</v>
      </c>
      <c r="P167" s="145">
        <f t="shared" si="29"/>
        <v>0</v>
      </c>
      <c r="Q167" s="145">
        <f t="shared" si="29"/>
        <v>0</v>
      </c>
      <c r="R167" s="145">
        <f t="shared" si="27"/>
        <v>0</v>
      </c>
      <c r="S167" s="145">
        <f t="shared" si="23"/>
        <v>0</v>
      </c>
      <c r="T167" s="145">
        <f t="shared" si="23"/>
        <v>0</v>
      </c>
      <c r="AH167" s="137"/>
      <c r="AJ167" s="137"/>
      <c r="AK167" s="137"/>
      <c r="AL167" s="137"/>
    </row>
    <row r="168" spans="2:38">
      <c r="B168" s="149">
        <v>157</v>
      </c>
      <c r="C168" s="145">
        <v>0</v>
      </c>
      <c r="D168" s="145">
        <v>0</v>
      </c>
      <c r="E168" s="149">
        <v>0</v>
      </c>
      <c r="F168" s="149">
        <v>0</v>
      </c>
      <c r="G168" s="149">
        <v>0</v>
      </c>
      <c r="H168" s="145">
        <f t="shared" si="24"/>
        <v>0</v>
      </c>
      <c r="I168" s="145">
        <f t="shared" si="25"/>
        <v>0</v>
      </c>
      <c r="J168" s="145">
        <f t="shared" si="26"/>
        <v>0</v>
      </c>
      <c r="L168" s="149">
        <v>157</v>
      </c>
      <c r="M168" s="145">
        <f t="shared" si="28"/>
        <v>0</v>
      </c>
      <c r="N168" s="145">
        <f t="shared" si="28"/>
        <v>0</v>
      </c>
      <c r="O168" s="145">
        <f t="shared" si="29"/>
        <v>0</v>
      </c>
      <c r="P168" s="145">
        <f t="shared" si="29"/>
        <v>0</v>
      </c>
      <c r="Q168" s="145">
        <f t="shared" ref="Q168:Q231" si="30">IF(AND(G168&gt;0,G168&gt;=G167),1,0)</f>
        <v>0</v>
      </c>
      <c r="R168" s="145">
        <f t="shared" si="27"/>
        <v>0</v>
      </c>
      <c r="S168" s="145">
        <f t="shared" si="23"/>
        <v>0</v>
      </c>
      <c r="T168" s="145">
        <f t="shared" si="23"/>
        <v>0</v>
      </c>
      <c r="AH168" s="137"/>
      <c r="AJ168" s="137"/>
      <c r="AK168" s="137"/>
      <c r="AL168" s="137"/>
    </row>
    <row r="169" spans="2:38">
      <c r="B169" s="149">
        <v>158</v>
      </c>
      <c r="C169" s="145">
        <v>0</v>
      </c>
      <c r="D169" s="145">
        <v>0</v>
      </c>
      <c r="E169" s="149">
        <v>0</v>
      </c>
      <c r="F169" s="149">
        <v>0</v>
      </c>
      <c r="G169" s="149">
        <v>0</v>
      </c>
      <c r="H169" s="145">
        <f t="shared" si="24"/>
        <v>0</v>
      </c>
      <c r="I169" s="145">
        <f t="shared" si="25"/>
        <v>0</v>
      </c>
      <c r="J169" s="145">
        <f t="shared" si="26"/>
        <v>0</v>
      </c>
      <c r="L169" s="149">
        <v>158</v>
      </c>
      <c r="M169" s="145">
        <f t="shared" si="28"/>
        <v>0</v>
      </c>
      <c r="N169" s="145">
        <f t="shared" si="28"/>
        <v>0</v>
      </c>
      <c r="O169" s="145">
        <f t="shared" si="29"/>
        <v>0</v>
      </c>
      <c r="P169" s="145">
        <f t="shared" si="29"/>
        <v>0</v>
      </c>
      <c r="Q169" s="145">
        <f t="shared" si="30"/>
        <v>0</v>
      </c>
      <c r="R169" s="145">
        <f t="shared" si="27"/>
        <v>0</v>
      </c>
      <c r="S169" s="145">
        <f t="shared" si="23"/>
        <v>0</v>
      </c>
      <c r="T169" s="145">
        <f t="shared" si="23"/>
        <v>0</v>
      </c>
      <c r="AH169" s="137"/>
      <c r="AJ169" s="137"/>
      <c r="AK169" s="137"/>
      <c r="AL169" s="137"/>
    </row>
    <row r="170" spans="2:38">
      <c r="B170" s="149">
        <v>159</v>
      </c>
      <c r="C170" s="145">
        <v>0</v>
      </c>
      <c r="D170" s="145">
        <v>0</v>
      </c>
      <c r="E170" s="149">
        <v>0</v>
      </c>
      <c r="F170" s="149">
        <v>0</v>
      </c>
      <c r="G170" s="149">
        <v>0</v>
      </c>
      <c r="H170" s="145">
        <f t="shared" si="24"/>
        <v>0</v>
      </c>
      <c r="I170" s="145">
        <f t="shared" si="25"/>
        <v>0</v>
      </c>
      <c r="J170" s="145">
        <f t="shared" si="26"/>
        <v>0</v>
      </c>
      <c r="L170" s="149">
        <v>159</v>
      </c>
      <c r="M170" s="145">
        <f t="shared" si="28"/>
        <v>0</v>
      </c>
      <c r="N170" s="145">
        <f t="shared" si="28"/>
        <v>0</v>
      </c>
      <c r="O170" s="145">
        <f t="shared" si="29"/>
        <v>0</v>
      </c>
      <c r="P170" s="145">
        <f t="shared" si="29"/>
        <v>0</v>
      </c>
      <c r="Q170" s="145">
        <f t="shared" si="30"/>
        <v>0</v>
      </c>
      <c r="R170" s="145">
        <f t="shared" si="27"/>
        <v>0</v>
      </c>
      <c r="S170" s="145">
        <f t="shared" si="23"/>
        <v>0</v>
      </c>
      <c r="T170" s="145">
        <f t="shared" si="23"/>
        <v>0</v>
      </c>
      <c r="AH170" s="137"/>
      <c r="AJ170" s="137"/>
      <c r="AK170" s="137"/>
      <c r="AL170" s="137"/>
    </row>
    <row r="171" spans="2:38">
      <c r="B171" s="149">
        <v>160</v>
      </c>
      <c r="C171" s="145">
        <v>0</v>
      </c>
      <c r="D171" s="145">
        <v>0</v>
      </c>
      <c r="E171" s="149">
        <v>0</v>
      </c>
      <c r="F171" s="149">
        <v>0</v>
      </c>
      <c r="G171" s="149">
        <v>0</v>
      </c>
      <c r="H171" s="145">
        <f t="shared" si="24"/>
        <v>0</v>
      </c>
      <c r="I171" s="145">
        <f t="shared" si="25"/>
        <v>0</v>
      </c>
      <c r="J171" s="145">
        <f t="shared" si="26"/>
        <v>0</v>
      </c>
      <c r="L171" s="149">
        <v>160</v>
      </c>
      <c r="M171" s="145">
        <f t="shared" si="28"/>
        <v>0</v>
      </c>
      <c r="N171" s="145">
        <f t="shared" si="28"/>
        <v>0</v>
      </c>
      <c r="O171" s="145">
        <f t="shared" si="29"/>
        <v>0</v>
      </c>
      <c r="P171" s="145">
        <f t="shared" si="29"/>
        <v>0</v>
      </c>
      <c r="Q171" s="145">
        <f t="shared" si="30"/>
        <v>0</v>
      </c>
      <c r="R171" s="145">
        <f t="shared" si="27"/>
        <v>0</v>
      </c>
      <c r="S171" s="145">
        <f t="shared" si="23"/>
        <v>0</v>
      </c>
      <c r="T171" s="145">
        <f t="shared" si="23"/>
        <v>0</v>
      </c>
      <c r="AH171" s="137"/>
      <c r="AJ171" s="137"/>
      <c r="AK171" s="137"/>
      <c r="AL171" s="137"/>
    </row>
    <row r="172" spans="2:38">
      <c r="B172" s="149">
        <v>161</v>
      </c>
      <c r="C172" s="145">
        <v>0</v>
      </c>
      <c r="D172" s="145">
        <v>0</v>
      </c>
      <c r="E172" s="149">
        <v>0</v>
      </c>
      <c r="F172" s="149">
        <v>0</v>
      </c>
      <c r="G172" s="149">
        <v>0</v>
      </c>
      <c r="H172" s="145">
        <f t="shared" si="24"/>
        <v>0</v>
      </c>
      <c r="I172" s="145">
        <f t="shared" si="25"/>
        <v>0</v>
      </c>
      <c r="J172" s="145">
        <f t="shared" si="26"/>
        <v>0</v>
      </c>
      <c r="L172" s="149">
        <v>161</v>
      </c>
      <c r="M172" s="145">
        <f t="shared" si="28"/>
        <v>0</v>
      </c>
      <c r="N172" s="145">
        <f t="shared" si="28"/>
        <v>0</v>
      </c>
      <c r="O172" s="145">
        <f t="shared" si="29"/>
        <v>0</v>
      </c>
      <c r="P172" s="145">
        <f t="shared" si="29"/>
        <v>0</v>
      </c>
      <c r="Q172" s="145">
        <f t="shared" si="30"/>
        <v>0</v>
      </c>
      <c r="R172" s="145">
        <f t="shared" si="27"/>
        <v>0</v>
      </c>
      <c r="S172" s="145">
        <f t="shared" si="23"/>
        <v>0</v>
      </c>
      <c r="T172" s="145">
        <f t="shared" si="23"/>
        <v>0</v>
      </c>
      <c r="AH172" s="137"/>
      <c r="AJ172" s="137"/>
      <c r="AK172" s="137"/>
      <c r="AL172" s="137"/>
    </row>
    <row r="173" spans="2:38">
      <c r="B173" s="149">
        <v>162</v>
      </c>
      <c r="C173" s="145">
        <v>0</v>
      </c>
      <c r="D173" s="145">
        <v>0</v>
      </c>
      <c r="E173" s="149">
        <v>0</v>
      </c>
      <c r="F173" s="149">
        <v>0</v>
      </c>
      <c r="G173" s="149">
        <v>0</v>
      </c>
      <c r="H173" s="145">
        <f t="shared" si="24"/>
        <v>0</v>
      </c>
      <c r="I173" s="145">
        <f t="shared" si="25"/>
        <v>0</v>
      </c>
      <c r="J173" s="145">
        <f t="shared" si="26"/>
        <v>0</v>
      </c>
      <c r="L173" s="149">
        <v>162</v>
      </c>
      <c r="M173" s="145">
        <f t="shared" si="28"/>
        <v>0</v>
      </c>
      <c r="N173" s="145">
        <f t="shared" si="28"/>
        <v>0</v>
      </c>
      <c r="O173" s="145">
        <f t="shared" si="29"/>
        <v>0</v>
      </c>
      <c r="P173" s="145">
        <f t="shared" si="29"/>
        <v>0</v>
      </c>
      <c r="Q173" s="145">
        <f t="shared" si="30"/>
        <v>0</v>
      </c>
      <c r="R173" s="145">
        <f t="shared" si="27"/>
        <v>0</v>
      </c>
      <c r="S173" s="145">
        <f t="shared" si="23"/>
        <v>0</v>
      </c>
      <c r="T173" s="145">
        <f t="shared" si="23"/>
        <v>0</v>
      </c>
      <c r="AH173" s="137"/>
      <c r="AJ173" s="137"/>
      <c r="AK173" s="137"/>
      <c r="AL173" s="137"/>
    </row>
    <row r="174" spans="2:38">
      <c r="B174" s="149">
        <v>163</v>
      </c>
      <c r="C174" s="145">
        <v>0</v>
      </c>
      <c r="D174" s="145">
        <v>0</v>
      </c>
      <c r="E174" s="149">
        <v>0</v>
      </c>
      <c r="F174" s="149">
        <v>0</v>
      </c>
      <c r="G174" s="149">
        <v>0</v>
      </c>
      <c r="H174" s="145">
        <f t="shared" si="24"/>
        <v>0</v>
      </c>
      <c r="I174" s="145">
        <f t="shared" si="25"/>
        <v>0</v>
      </c>
      <c r="J174" s="145">
        <f t="shared" si="26"/>
        <v>0</v>
      </c>
      <c r="L174" s="149">
        <v>163</v>
      </c>
      <c r="M174" s="145">
        <f t="shared" si="28"/>
        <v>0</v>
      </c>
      <c r="N174" s="145">
        <f t="shared" si="28"/>
        <v>0</v>
      </c>
      <c r="O174" s="145">
        <f t="shared" si="29"/>
        <v>0</v>
      </c>
      <c r="P174" s="145">
        <f t="shared" si="29"/>
        <v>0</v>
      </c>
      <c r="Q174" s="145">
        <f t="shared" si="30"/>
        <v>0</v>
      </c>
      <c r="R174" s="145">
        <f t="shared" si="27"/>
        <v>0</v>
      </c>
      <c r="S174" s="145">
        <f t="shared" si="23"/>
        <v>0</v>
      </c>
      <c r="T174" s="145">
        <f t="shared" si="23"/>
        <v>0</v>
      </c>
      <c r="AH174" s="137"/>
      <c r="AJ174" s="137"/>
      <c r="AK174" s="137"/>
      <c r="AL174" s="137"/>
    </row>
    <row r="175" spans="2:38">
      <c r="B175" s="149">
        <v>164</v>
      </c>
      <c r="C175" s="145">
        <v>0</v>
      </c>
      <c r="D175" s="145">
        <v>0</v>
      </c>
      <c r="E175" s="149">
        <v>0</v>
      </c>
      <c r="F175" s="149">
        <v>0</v>
      </c>
      <c r="G175" s="149">
        <v>0</v>
      </c>
      <c r="H175" s="145">
        <f t="shared" si="24"/>
        <v>0</v>
      </c>
      <c r="I175" s="145">
        <f t="shared" si="25"/>
        <v>0</v>
      </c>
      <c r="J175" s="145">
        <f t="shared" si="26"/>
        <v>0</v>
      </c>
      <c r="L175" s="149">
        <v>164</v>
      </c>
      <c r="M175" s="145">
        <f t="shared" si="28"/>
        <v>0</v>
      </c>
      <c r="N175" s="145">
        <f t="shared" si="28"/>
        <v>0</v>
      </c>
      <c r="O175" s="145">
        <f t="shared" si="29"/>
        <v>0</v>
      </c>
      <c r="P175" s="145">
        <f t="shared" si="29"/>
        <v>0</v>
      </c>
      <c r="Q175" s="145">
        <f t="shared" si="30"/>
        <v>0</v>
      </c>
      <c r="R175" s="145">
        <f t="shared" si="27"/>
        <v>0</v>
      </c>
      <c r="S175" s="145">
        <f t="shared" si="23"/>
        <v>0</v>
      </c>
      <c r="T175" s="145">
        <f t="shared" si="23"/>
        <v>0</v>
      </c>
      <c r="AH175" s="137"/>
      <c r="AJ175" s="137"/>
      <c r="AK175" s="137"/>
      <c r="AL175" s="137"/>
    </row>
    <row r="176" spans="2:38">
      <c r="B176" s="149">
        <v>165</v>
      </c>
      <c r="C176" s="145">
        <v>0</v>
      </c>
      <c r="D176" s="145">
        <v>0</v>
      </c>
      <c r="E176" s="149">
        <v>0</v>
      </c>
      <c r="F176" s="149">
        <v>0</v>
      </c>
      <c r="G176" s="149">
        <v>0</v>
      </c>
      <c r="H176" s="145">
        <f t="shared" si="24"/>
        <v>0</v>
      </c>
      <c r="I176" s="145">
        <f t="shared" si="25"/>
        <v>0</v>
      </c>
      <c r="J176" s="145">
        <f t="shared" si="26"/>
        <v>0</v>
      </c>
      <c r="L176" s="149">
        <v>165</v>
      </c>
      <c r="M176" s="145">
        <f t="shared" si="28"/>
        <v>0</v>
      </c>
      <c r="N176" s="145">
        <f t="shared" si="28"/>
        <v>0</v>
      </c>
      <c r="O176" s="145">
        <f t="shared" si="29"/>
        <v>0</v>
      </c>
      <c r="P176" s="145">
        <f t="shared" si="29"/>
        <v>0</v>
      </c>
      <c r="Q176" s="145">
        <f t="shared" si="30"/>
        <v>0</v>
      </c>
      <c r="R176" s="145">
        <f t="shared" si="27"/>
        <v>0</v>
      </c>
      <c r="S176" s="145">
        <f t="shared" si="23"/>
        <v>0</v>
      </c>
      <c r="T176" s="145">
        <f t="shared" si="23"/>
        <v>0</v>
      </c>
      <c r="AH176" s="137"/>
      <c r="AJ176" s="137"/>
      <c r="AK176" s="137"/>
      <c r="AL176" s="137"/>
    </row>
    <row r="177" spans="2:38">
      <c r="B177" s="149">
        <v>166</v>
      </c>
      <c r="C177" s="145">
        <v>0</v>
      </c>
      <c r="D177" s="145">
        <v>0</v>
      </c>
      <c r="E177" s="149">
        <v>0</v>
      </c>
      <c r="F177" s="149">
        <v>0</v>
      </c>
      <c r="G177" s="149">
        <v>0</v>
      </c>
      <c r="H177" s="145">
        <f t="shared" si="24"/>
        <v>0</v>
      </c>
      <c r="I177" s="145">
        <f t="shared" si="25"/>
        <v>0</v>
      </c>
      <c r="J177" s="145">
        <f t="shared" si="26"/>
        <v>0</v>
      </c>
      <c r="L177" s="149">
        <v>166</v>
      </c>
      <c r="M177" s="145">
        <f t="shared" si="28"/>
        <v>0</v>
      </c>
      <c r="N177" s="145">
        <f t="shared" si="28"/>
        <v>0</v>
      </c>
      <c r="O177" s="145">
        <f t="shared" si="29"/>
        <v>0</v>
      </c>
      <c r="P177" s="145">
        <f t="shared" si="29"/>
        <v>0</v>
      </c>
      <c r="Q177" s="145">
        <f t="shared" si="30"/>
        <v>0</v>
      </c>
      <c r="R177" s="145">
        <f t="shared" si="27"/>
        <v>0</v>
      </c>
      <c r="S177" s="145">
        <f t="shared" si="23"/>
        <v>0</v>
      </c>
      <c r="T177" s="145">
        <f t="shared" si="23"/>
        <v>0</v>
      </c>
      <c r="AH177" s="137"/>
      <c r="AJ177" s="137"/>
      <c r="AK177" s="137"/>
      <c r="AL177" s="137"/>
    </row>
    <row r="178" spans="2:38">
      <c r="B178" s="149">
        <v>167</v>
      </c>
      <c r="C178" s="145">
        <v>0</v>
      </c>
      <c r="D178" s="145">
        <v>0</v>
      </c>
      <c r="E178" s="149">
        <v>0</v>
      </c>
      <c r="F178" s="149">
        <v>0</v>
      </c>
      <c r="G178" s="149">
        <v>0</v>
      </c>
      <c r="H178" s="145">
        <f t="shared" si="24"/>
        <v>0</v>
      </c>
      <c r="I178" s="145">
        <f t="shared" si="25"/>
        <v>0</v>
      </c>
      <c r="J178" s="145">
        <f t="shared" si="26"/>
        <v>0</v>
      </c>
      <c r="L178" s="149">
        <v>167</v>
      </c>
      <c r="M178" s="145">
        <f t="shared" si="28"/>
        <v>0</v>
      </c>
      <c r="N178" s="145">
        <f t="shared" si="28"/>
        <v>0</v>
      </c>
      <c r="O178" s="145">
        <f t="shared" si="29"/>
        <v>0</v>
      </c>
      <c r="P178" s="145">
        <f t="shared" si="29"/>
        <v>0</v>
      </c>
      <c r="Q178" s="145">
        <f t="shared" si="30"/>
        <v>0</v>
      </c>
      <c r="R178" s="145">
        <f t="shared" si="27"/>
        <v>0</v>
      </c>
      <c r="S178" s="145">
        <f t="shared" si="23"/>
        <v>0</v>
      </c>
      <c r="T178" s="145">
        <f t="shared" si="23"/>
        <v>0</v>
      </c>
      <c r="AH178" s="137"/>
      <c r="AJ178" s="137"/>
      <c r="AK178" s="137"/>
      <c r="AL178" s="137"/>
    </row>
    <row r="179" spans="2:38">
      <c r="B179" s="149">
        <v>168</v>
      </c>
      <c r="C179" s="145">
        <v>0</v>
      </c>
      <c r="D179" s="145">
        <v>0</v>
      </c>
      <c r="E179" s="149">
        <v>0</v>
      </c>
      <c r="F179" s="149">
        <v>0</v>
      </c>
      <c r="G179" s="149">
        <v>0</v>
      </c>
      <c r="H179" s="145">
        <f t="shared" si="24"/>
        <v>0</v>
      </c>
      <c r="I179" s="145">
        <f t="shared" si="25"/>
        <v>0</v>
      </c>
      <c r="J179" s="145">
        <f t="shared" si="26"/>
        <v>0</v>
      </c>
      <c r="L179" s="149">
        <v>168</v>
      </c>
      <c r="M179" s="145">
        <f t="shared" si="28"/>
        <v>0</v>
      </c>
      <c r="N179" s="145">
        <f t="shared" si="28"/>
        <v>0</v>
      </c>
      <c r="O179" s="145">
        <f t="shared" si="29"/>
        <v>0</v>
      </c>
      <c r="P179" s="145">
        <f t="shared" si="29"/>
        <v>0</v>
      </c>
      <c r="Q179" s="145">
        <f t="shared" si="30"/>
        <v>0</v>
      </c>
      <c r="R179" s="145">
        <f t="shared" si="27"/>
        <v>0</v>
      </c>
      <c r="S179" s="145">
        <f t="shared" si="23"/>
        <v>0</v>
      </c>
      <c r="T179" s="145">
        <f t="shared" si="23"/>
        <v>0</v>
      </c>
      <c r="AH179" s="137"/>
      <c r="AJ179" s="137"/>
      <c r="AK179" s="137"/>
      <c r="AL179" s="137"/>
    </row>
    <row r="180" spans="2:38">
      <c r="B180" s="149">
        <v>169</v>
      </c>
      <c r="C180" s="145">
        <v>0</v>
      </c>
      <c r="D180" s="145">
        <v>0</v>
      </c>
      <c r="E180" s="149">
        <v>0</v>
      </c>
      <c r="F180" s="149">
        <v>0</v>
      </c>
      <c r="G180" s="149">
        <v>0</v>
      </c>
      <c r="H180" s="145">
        <f t="shared" si="24"/>
        <v>0</v>
      </c>
      <c r="I180" s="145">
        <f t="shared" si="25"/>
        <v>0</v>
      </c>
      <c r="J180" s="145">
        <f t="shared" si="26"/>
        <v>0</v>
      </c>
      <c r="L180" s="149">
        <v>169</v>
      </c>
      <c r="M180" s="145">
        <f t="shared" si="28"/>
        <v>0</v>
      </c>
      <c r="N180" s="145">
        <f t="shared" si="28"/>
        <v>0</v>
      </c>
      <c r="O180" s="145">
        <f t="shared" si="29"/>
        <v>0</v>
      </c>
      <c r="P180" s="145">
        <f t="shared" si="29"/>
        <v>0</v>
      </c>
      <c r="Q180" s="145">
        <f t="shared" si="30"/>
        <v>0</v>
      </c>
      <c r="R180" s="145">
        <f t="shared" si="27"/>
        <v>0</v>
      </c>
      <c r="S180" s="145">
        <f t="shared" si="23"/>
        <v>0</v>
      </c>
      <c r="T180" s="145">
        <f t="shared" si="23"/>
        <v>0</v>
      </c>
      <c r="AH180" s="137"/>
      <c r="AJ180" s="137"/>
      <c r="AK180" s="137"/>
      <c r="AL180" s="137"/>
    </row>
    <row r="181" spans="2:38">
      <c r="B181" s="149">
        <v>170</v>
      </c>
      <c r="C181" s="145">
        <v>0</v>
      </c>
      <c r="D181" s="145">
        <v>0</v>
      </c>
      <c r="E181" s="149">
        <v>0</v>
      </c>
      <c r="F181" s="149">
        <v>0</v>
      </c>
      <c r="G181" s="149">
        <v>0</v>
      </c>
      <c r="H181" s="145">
        <f t="shared" si="24"/>
        <v>0</v>
      </c>
      <c r="I181" s="145">
        <f t="shared" si="25"/>
        <v>0</v>
      </c>
      <c r="J181" s="145">
        <f t="shared" si="26"/>
        <v>0</v>
      </c>
      <c r="L181" s="149">
        <v>170</v>
      </c>
      <c r="M181" s="145">
        <f t="shared" si="28"/>
        <v>0</v>
      </c>
      <c r="N181" s="145">
        <f t="shared" si="28"/>
        <v>0</v>
      </c>
      <c r="O181" s="145">
        <f t="shared" si="29"/>
        <v>0</v>
      </c>
      <c r="P181" s="145">
        <f t="shared" si="29"/>
        <v>0</v>
      </c>
      <c r="Q181" s="145">
        <f t="shared" si="30"/>
        <v>0</v>
      </c>
      <c r="R181" s="145">
        <f t="shared" si="27"/>
        <v>0</v>
      </c>
      <c r="S181" s="145">
        <f t="shared" si="23"/>
        <v>0</v>
      </c>
      <c r="T181" s="145">
        <f t="shared" si="23"/>
        <v>0</v>
      </c>
      <c r="AH181" s="137"/>
      <c r="AJ181" s="137"/>
      <c r="AK181" s="137"/>
      <c r="AL181" s="137"/>
    </row>
    <row r="182" spans="2:38">
      <c r="B182" s="149">
        <v>171</v>
      </c>
      <c r="C182" s="145">
        <v>0</v>
      </c>
      <c r="D182" s="145">
        <v>0</v>
      </c>
      <c r="E182" s="149">
        <v>0</v>
      </c>
      <c r="F182" s="149">
        <v>0</v>
      </c>
      <c r="G182" s="149">
        <v>0</v>
      </c>
      <c r="H182" s="145">
        <f t="shared" si="24"/>
        <v>0</v>
      </c>
      <c r="I182" s="145">
        <f t="shared" si="25"/>
        <v>0</v>
      </c>
      <c r="J182" s="145">
        <f t="shared" si="26"/>
        <v>0</v>
      </c>
      <c r="L182" s="149">
        <v>171</v>
      </c>
      <c r="M182" s="145">
        <f t="shared" si="28"/>
        <v>0</v>
      </c>
      <c r="N182" s="145">
        <f t="shared" si="28"/>
        <v>0</v>
      </c>
      <c r="O182" s="145">
        <f t="shared" si="29"/>
        <v>0</v>
      </c>
      <c r="P182" s="145">
        <f t="shared" si="29"/>
        <v>0</v>
      </c>
      <c r="Q182" s="145">
        <f t="shared" si="30"/>
        <v>0</v>
      </c>
      <c r="R182" s="145">
        <f t="shared" si="27"/>
        <v>0</v>
      </c>
      <c r="S182" s="145">
        <f t="shared" si="23"/>
        <v>0</v>
      </c>
      <c r="T182" s="145">
        <f t="shared" si="23"/>
        <v>0</v>
      </c>
      <c r="AH182" s="137"/>
      <c r="AJ182" s="137"/>
      <c r="AK182" s="137"/>
      <c r="AL182" s="137"/>
    </row>
    <row r="183" spans="2:38">
      <c r="B183" s="149">
        <v>172</v>
      </c>
      <c r="C183" s="145">
        <v>0</v>
      </c>
      <c r="D183" s="145">
        <v>0</v>
      </c>
      <c r="E183" s="149">
        <v>0</v>
      </c>
      <c r="F183" s="149">
        <v>0</v>
      </c>
      <c r="G183" s="149">
        <v>0</v>
      </c>
      <c r="H183" s="145">
        <f t="shared" si="24"/>
        <v>0</v>
      </c>
      <c r="I183" s="145">
        <f t="shared" si="25"/>
        <v>0</v>
      </c>
      <c r="J183" s="145">
        <f t="shared" si="26"/>
        <v>0</v>
      </c>
      <c r="L183" s="149">
        <v>172</v>
      </c>
      <c r="M183" s="145">
        <f t="shared" si="28"/>
        <v>0</v>
      </c>
      <c r="N183" s="145">
        <f t="shared" si="28"/>
        <v>0</v>
      </c>
      <c r="O183" s="145">
        <f t="shared" si="29"/>
        <v>0</v>
      </c>
      <c r="P183" s="145">
        <f t="shared" si="29"/>
        <v>0</v>
      </c>
      <c r="Q183" s="145">
        <f t="shared" si="30"/>
        <v>0</v>
      </c>
      <c r="R183" s="145">
        <f t="shared" si="27"/>
        <v>0</v>
      </c>
      <c r="S183" s="145">
        <f t="shared" si="23"/>
        <v>0</v>
      </c>
      <c r="T183" s="145">
        <f t="shared" si="23"/>
        <v>0</v>
      </c>
      <c r="AH183" s="137"/>
      <c r="AJ183" s="137"/>
      <c r="AK183" s="137"/>
      <c r="AL183" s="137"/>
    </row>
    <row r="184" spans="2:38">
      <c r="B184" s="149">
        <v>173</v>
      </c>
      <c r="C184" s="145">
        <v>0</v>
      </c>
      <c r="D184" s="145">
        <v>0</v>
      </c>
      <c r="E184" s="149">
        <v>0</v>
      </c>
      <c r="F184" s="149">
        <v>0</v>
      </c>
      <c r="G184" s="149">
        <v>0</v>
      </c>
      <c r="H184" s="145">
        <f t="shared" si="24"/>
        <v>0</v>
      </c>
      <c r="I184" s="145">
        <f t="shared" si="25"/>
        <v>0</v>
      </c>
      <c r="J184" s="145">
        <f t="shared" si="26"/>
        <v>0</v>
      </c>
      <c r="L184" s="149">
        <v>173</v>
      </c>
      <c r="M184" s="145">
        <f t="shared" si="28"/>
        <v>0</v>
      </c>
      <c r="N184" s="145">
        <f t="shared" si="28"/>
        <v>0</v>
      </c>
      <c r="O184" s="145">
        <f t="shared" si="29"/>
        <v>0</v>
      </c>
      <c r="P184" s="145">
        <f t="shared" si="29"/>
        <v>0</v>
      </c>
      <c r="Q184" s="145">
        <f t="shared" si="30"/>
        <v>0</v>
      </c>
      <c r="R184" s="145">
        <f t="shared" si="27"/>
        <v>0</v>
      </c>
      <c r="S184" s="145">
        <f t="shared" si="23"/>
        <v>0</v>
      </c>
      <c r="T184" s="145">
        <f t="shared" si="23"/>
        <v>0</v>
      </c>
      <c r="AH184" s="137"/>
      <c r="AJ184" s="137"/>
      <c r="AK184" s="137"/>
      <c r="AL184" s="137"/>
    </row>
    <row r="185" spans="2:38">
      <c r="B185" s="149">
        <v>174</v>
      </c>
      <c r="C185" s="145">
        <v>0</v>
      </c>
      <c r="D185" s="145">
        <v>0</v>
      </c>
      <c r="E185" s="149">
        <v>0</v>
      </c>
      <c r="F185" s="149">
        <v>0</v>
      </c>
      <c r="G185" s="149">
        <v>0</v>
      </c>
      <c r="H185" s="145">
        <f t="shared" si="24"/>
        <v>0</v>
      </c>
      <c r="I185" s="145">
        <f t="shared" si="25"/>
        <v>0</v>
      </c>
      <c r="J185" s="145">
        <f t="shared" si="26"/>
        <v>0</v>
      </c>
      <c r="L185" s="149">
        <v>174</v>
      </c>
      <c r="M185" s="145">
        <f t="shared" si="28"/>
        <v>0</v>
      </c>
      <c r="N185" s="145">
        <f t="shared" si="28"/>
        <v>0</v>
      </c>
      <c r="O185" s="145">
        <f t="shared" si="29"/>
        <v>0</v>
      </c>
      <c r="P185" s="145">
        <f t="shared" si="29"/>
        <v>0</v>
      </c>
      <c r="Q185" s="145">
        <f t="shared" si="30"/>
        <v>0</v>
      </c>
      <c r="R185" s="145">
        <f t="shared" si="27"/>
        <v>0</v>
      </c>
      <c r="S185" s="145">
        <f t="shared" si="23"/>
        <v>0</v>
      </c>
      <c r="T185" s="145">
        <f t="shared" si="23"/>
        <v>0</v>
      </c>
      <c r="AH185" s="137"/>
      <c r="AJ185" s="137"/>
      <c r="AK185" s="137"/>
      <c r="AL185" s="137"/>
    </row>
    <row r="186" spans="2:38">
      <c r="B186" s="149">
        <v>175</v>
      </c>
      <c r="C186" s="145">
        <v>0</v>
      </c>
      <c r="D186" s="145">
        <v>0</v>
      </c>
      <c r="E186" s="149">
        <v>0</v>
      </c>
      <c r="F186" s="149">
        <v>0</v>
      </c>
      <c r="G186" s="149">
        <v>0</v>
      </c>
      <c r="H186" s="145">
        <f t="shared" si="24"/>
        <v>0</v>
      </c>
      <c r="I186" s="145">
        <f t="shared" si="25"/>
        <v>0</v>
      </c>
      <c r="J186" s="145">
        <f t="shared" si="26"/>
        <v>0</v>
      </c>
      <c r="L186" s="149">
        <v>175</v>
      </c>
      <c r="M186" s="145">
        <f t="shared" si="28"/>
        <v>0</v>
      </c>
      <c r="N186" s="145">
        <f t="shared" si="28"/>
        <v>0</v>
      </c>
      <c r="O186" s="145">
        <f t="shared" si="29"/>
        <v>0</v>
      </c>
      <c r="P186" s="145">
        <f t="shared" si="29"/>
        <v>0</v>
      </c>
      <c r="Q186" s="145">
        <f t="shared" si="30"/>
        <v>0</v>
      </c>
      <c r="R186" s="145">
        <f t="shared" si="27"/>
        <v>0</v>
      </c>
      <c r="S186" s="145">
        <f t="shared" si="23"/>
        <v>0</v>
      </c>
      <c r="T186" s="145">
        <f t="shared" si="23"/>
        <v>0</v>
      </c>
      <c r="AH186" s="137"/>
      <c r="AJ186" s="137"/>
      <c r="AK186" s="137"/>
      <c r="AL186" s="137"/>
    </row>
    <row r="187" spans="2:38">
      <c r="B187" s="149">
        <v>176</v>
      </c>
      <c r="C187" s="145">
        <v>0</v>
      </c>
      <c r="D187" s="145">
        <v>0</v>
      </c>
      <c r="E187" s="149">
        <v>0</v>
      </c>
      <c r="F187" s="149">
        <v>0</v>
      </c>
      <c r="G187" s="149">
        <v>0</v>
      </c>
      <c r="H187" s="145">
        <f t="shared" si="24"/>
        <v>0</v>
      </c>
      <c r="I187" s="145">
        <f t="shared" si="25"/>
        <v>0</v>
      </c>
      <c r="J187" s="145">
        <f t="shared" si="26"/>
        <v>0</v>
      </c>
      <c r="L187" s="149">
        <v>176</v>
      </c>
      <c r="M187" s="145">
        <f t="shared" si="28"/>
        <v>0</v>
      </c>
      <c r="N187" s="145">
        <f t="shared" si="28"/>
        <v>0</v>
      </c>
      <c r="O187" s="145">
        <f t="shared" si="29"/>
        <v>0</v>
      </c>
      <c r="P187" s="145">
        <f t="shared" si="29"/>
        <v>0</v>
      </c>
      <c r="Q187" s="145">
        <f t="shared" si="30"/>
        <v>0</v>
      </c>
      <c r="R187" s="145">
        <f t="shared" si="27"/>
        <v>0</v>
      </c>
      <c r="S187" s="145">
        <f t="shared" si="23"/>
        <v>0</v>
      </c>
      <c r="T187" s="145">
        <f t="shared" si="23"/>
        <v>0</v>
      </c>
      <c r="AH187" s="137"/>
      <c r="AJ187" s="137"/>
      <c r="AK187" s="137"/>
      <c r="AL187" s="137"/>
    </row>
    <row r="188" spans="2:38">
      <c r="B188" s="149">
        <v>177</v>
      </c>
      <c r="C188" s="145">
        <v>0</v>
      </c>
      <c r="D188" s="145">
        <v>0</v>
      </c>
      <c r="E188" s="149">
        <v>0</v>
      </c>
      <c r="F188" s="149">
        <v>0</v>
      </c>
      <c r="G188" s="149">
        <v>0</v>
      </c>
      <c r="H188" s="145">
        <f t="shared" si="24"/>
        <v>0</v>
      </c>
      <c r="I188" s="145">
        <f t="shared" si="25"/>
        <v>0</v>
      </c>
      <c r="J188" s="145">
        <f t="shared" si="26"/>
        <v>0</v>
      </c>
      <c r="L188" s="149">
        <v>177</v>
      </c>
      <c r="M188" s="145">
        <f t="shared" si="28"/>
        <v>0</v>
      </c>
      <c r="N188" s="145">
        <f t="shared" si="28"/>
        <v>0</v>
      </c>
      <c r="O188" s="145">
        <f t="shared" si="29"/>
        <v>0</v>
      </c>
      <c r="P188" s="145">
        <f t="shared" si="29"/>
        <v>0</v>
      </c>
      <c r="Q188" s="145">
        <f t="shared" si="30"/>
        <v>0</v>
      </c>
      <c r="R188" s="145">
        <f t="shared" si="27"/>
        <v>0</v>
      </c>
      <c r="S188" s="145">
        <f t="shared" si="23"/>
        <v>0</v>
      </c>
      <c r="T188" s="145">
        <f t="shared" si="23"/>
        <v>0</v>
      </c>
      <c r="AH188" s="137"/>
      <c r="AJ188" s="137"/>
      <c r="AK188" s="137"/>
      <c r="AL188" s="137"/>
    </row>
    <row r="189" spans="2:38">
      <c r="B189" s="149">
        <v>178</v>
      </c>
      <c r="C189" s="145">
        <v>0</v>
      </c>
      <c r="D189" s="145">
        <v>0</v>
      </c>
      <c r="E189" s="149">
        <v>0</v>
      </c>
      <c r="F189" s="149">
        <v>0</v>
      </c>
      <c r="G189" s="149">
        <v>0</v>
      </c>
      <c r="H189" s="145">
        <f t="shared" si="24"/>
        <v>0</v>
      </c>
      <c r="I189" s="145">
        <f t="shared" si="25"/>
        <v>0</v>
      </c>
      <c r="J189" s="145">
        <f t="shared" si="26"/>
        <v>0</v>
      </c>
      <c r="L189" s="149">
        <v>178</v>
      </c>
      <c r="M189" s="145">
        <f t="shared" si="28"/>
        <v>0</v>
      </c>
      <c r="N189" s="145">
        <f t="shared" si="28"/>
        <v>0</v>
      </c>
      <c r="O189" s="145">
        <f t="shared" si="29"/>
        <v>0</v>
      </c>
      <c r="P189" s="145">
        <f t="shared" si="29"/>
        <v>0</v>
      </c>
      <c r="Q189" s="145">
        <f t="shared" si="30"/>
        <v>0</v>
      </c>
      <c r="R189" s="145">
        <f t="shared" si="27"/>
        <v>0</v>
      </c>
      <c r="S189" s="145">
        <f t="shared" si="23"/>
        <v>0</v>
      </c>
      <c r="T189" s="145">
        <f t="shared" si="23"/>
        <v>0</v>
      </c>
      <c r="AH189" s="137"/>
      <c r="AJ189" s="137"/>
      <c r="AK189" s="137"/>
      <c r="AL189" s="137"/>
    </row>
    <row r="190" spans="2:38">
      <c r="B190" s="149">
        <v>179</v>
      </c>
      <c r="C190" s="145">
        <v>0</v>
      </c>
      <c r="D190" s="145">
        <v>0</v>
      </c>
      <c r="E190" s="149">
        <v>0</v>
      </c>
      <c r="F190" s="149">
        <v>0</v>
      </c>
      <c r="G190" s="149">
        <v>0</v>
      </c>
      <c r="H190" s="145">
        <f t="shared" si="24"/>
        <v>0</v>
      </c>
      <c r="I190" s="145">
        <f t="shared" si="25"/>
        <v>0</v>
      </c>
      <c r="J190" s="145">
        <f t="shared" si="26"/>
        <v>0</v>
      </c>
      <c r="L190" s="149">
        <v>179</v>
      </c>
      <c r="M190" s="145">
        <f t="shared" si="28"/>
        <v>0</v>
      </c>
      <c r="N190" s="145">
        <f t="shared" si="28"/>
        <v>0</v>
      </c>
      <c r="O190" s="145">
        <f t="shared" si="29"/>
        <v>0</v>
      </c>
      <c r="P190" s="145">
        <f t="shared" si="29"/>
        <v>0</v>
      </c>
      <c r="Q190" s="145">
        <f t="shared" si="30"/>
        <v>0</v>
      </c>
      <c r="R190" s="145">
        <f t="shared" si="27"/>
        <v>0</v>
      </c>
      <c r="S190" s="145">
        <f t="shared" si="23"/>
        <v>0</v>
      </c>
      <c r="T190" s="145">
        <f t="shared" si="23"/>
        <v>0</v>
      </c>
      <c r="AH190" s="137"/>
      <c r="AJ190" s="137"/>
      <c r="AK190" s="137"/>
      <c r="AL190" s="137"/>
    </row>
    <row r="191" spans="2:38">
      <c r="B191" s="149">
        <v>180</v>
      </c>
      <c r="C191" s="145">
        <v>0</v>
      </c>
      <c r="D191" s="145">
        <v>0</v>
      </c>
      <c r="E191" s="149">
        <v>0</v>
      </c>
      <c r="F191" s="149">
        <v>0</v>
      </c>
      <c r="G191" s="149">
        <v>0</v>
      </c>
      <c r="H191" s="145">
        <f t="shared" si="24"/>
        <v>0</v>
      </c>
      <c r="I191" s="145">
        <f t="shared" si="25"/>
        <v>0</v>
      </c>
      <c r="J191" s="145">
        <f t="shared" si="26"/>
        <v>0</v>
      </c>
      <c r="L191" s="149">
        <v>180</v>
      </c>
      <c r="M191" s="145">
        <f t="shared" si="28"/>
        <v>0</v>
      </c>
      <c r="N191" s="145">
        <f t="shared" si="28"/>
        <v>0</v>
      </c>
      <c r="O191" s="145">
        <f t="shared" si="29"/>
        <v>0</v>
      </c>
      <c r="P191" s="145">
        <f t="shared" si="29"/>
        <v>0</v>
      </c>
      <c r="Q191" s="145">
        <f t="shared" si="30"/>
        <v>0</v>
      </c>
      <c r="R191" s="145">
        <f t="shared" si="27"/>
        <v>0</v>
      </c>
      <c r="S191" s="145">
        <f t="shared" si="23"/>
        <v>0</v>
      </c>
      <c r="T191" s="145">
        <f t="shared" si="23"/>
        <v>0</v>
      </c>
      <c r="AH191" s="137"/>
      <c r="AJ191" s="137"/>
      <c r="AK191" s="137"/>
      <c r="AL191" s="137"/>
    </row>
    <row r="192" spans="2:38">
      <c r="B192" s="149">
        <v>181</v>
      </c>
      <c r="C192" s="145">
        <v>0</v>
      </c>
      <c r="D192" s="145">
        <v>0</v>
      </c>
      <c r="E192" s="149">
        <v>0</v>
      </c>
      <c r="F192" s="149">
        <v>0</v>
      </c>
      <c r="G192" s="149">
        <v>0</v>
      </c>
      <c r="H192" s="145">
        <f t="shared" si="24"/>
        <v>0</v>
      </c>
      <c r="I192" s="145">
        <f t="shared" si="25"/>
        <v>0</v>
      </c>
      <c r="J192" s="145">
        <f t="shared" si="26"/>
        <v>0</v>
      </c>
      <c r="L192" s="149">
        <v>181</v>
      </c>
      <c r="M192" s="145">
        <f t="shared" si="28"/>
        <v>0</v>
      </c>
      <c r="N192" s="145">
        <f t="shared" si="28"/>
        <v>0</v>
      </c>
      <c r="O192" s="145">
        <f t="shared" si="29"/>
        <v>0</v>
      </c>
      <c r="P192" s="145">
        <f t="shared" si="29"/>
        <v>0</v>
      </c>
      <c r="Q192" s="145">
        <f t="shared" si="30"/>
        <v>0</v>
      </c>
      <c r="R192" s="145">
        <f t="shared" si="27"/>
        <v>0</v>
      </c>
      <c r="S192" s="145">
        <f t="shared" si="23"/>
        <v>0</v>
      </c>
      <c r="T192" s="145">
        <f t="shared" si="23"/>
        <v>0</v>
      </c>
      <c r="AH192" s="137"/>
      <c r="AJ192" s="137"/>
      <c r="AK192" s="137"/>
      <c r="AL192" s="137"/>
    </row>
    <row r="193" spans="2:38">
      <c r="B193" s="149">
        <v>182</v>
      </c>
      <c r="C193" s="145">
        <v>0</v>
      </c>
      <c r="D193" s="145">
        <v>0</v>
      </c>
      <c r="E193" s="149">
        <v>0</v>
      </c>
      <c r="F193" s="149">
        <v>0</v>
      </c>
      <c r="G193" s="149">
        <v>0</v>
      </c>
      <c r="H193" s="145">
        <f t="shared" si="24"/>
        <v>0</v>
      </c>
      <c r="I193" s="145">
        <f t="shared" si="25"/>
        <v>0</v>
      </c>
      <c r="J193" s="145">
        <f t="shared" si="26"/>
        <v>0</v>
      </c>
      <c r="L193" s="149">
        <v>182</v>
      </c>
      <c r="M193" s="145">
        <f t="shared" si="28"/>
        <v>0</v>
      </c>
      <c r="N193" s="145">
        <f t="shared" si="28"/>
        <v>0</v>
      </c>
      <c r="O193" s="145">
        <f t="shared" si="29"/>
        <v>0</v>
      </c>
      <c r="P193" s="145">
        <f t="shared" si="29"/>
        <v>0</v>
      </c>
      <c r="Q193" s="145">
        <f t="shared" si="30"/>
        <v>0</v>
      </c>
      <c r="R193" s="145">
        <f t="shared" si="27"/>
        <v>0</v>
      </c>
      <c r="S193" s="145">
        <f t="shared" si="23"/>
        <v>0</v>
      </c>
      <c r="T193" s="145">
        <f t="shared" si="23"/>
        <v>0</v>
      </c>
      <c r="AH193" s="137"/>
      <c r="AJ193" s="137"/>
      <c r="AK193" s="137"/>
      <c r="AL193" s="137"/>
    </row>
    <row r="194" spans="2:38">
      <c r="B194" s="149">
        <v>183</v>
      </c>
      <c r="C194" s="145">
        <v>0</v>
      </c>
      <c r="D194" s="145">
        <v>0</v>
      </c>
      <c r="E194" s="149">
        <v>2</v>
      </c>
      <c r="F194" s="149">
        <v>2</v>
      </c>
      <c r="G194" s="149">
        <v>2</v>
      </c>
      <c r="H194" s="145">
        <f t="shared" si="24"/>
        <v>2</v>
      </c>
      <c r="I194" s="145">
        <f t="shared" si="25"/>
        <v>0</v>
      </c>
      <c r="J194" s="145">
        <f t="shared" si="26"/>
        <v>0</v>
      </c>
      <c r="L194" s="149">
        <v>183</v>
      </c>
      <c r="M194" s="145">
        <f t="shared" si="28"/>
        <v>0</v>
      </c>
      <c r="N194" s="145">
        <f t="shared" si="28"/>
        <v>0</v>
      </c>
      <c r="O194" s="145">
        <f t="shared" si="29"/>
        <v>1</v>
      </c>
      <c r="P194" s="145">
        <f t="shared" si="29"/>
        <v>1</v>
      </c>
      <c r="Q194" s="145">
        <f t="shared" si="30"/>
        <v>1</v>
      </c>
      <c r="R194" s="145">
        <f t="shared" si="27"/>
        <v>1</v>
      </c>
      <c r="S194" s="145">
        <f t="shared" si="23"/>
        <v>0</v>
      </c>
      <c r="T194" s="145">
        <f t="shared" si="23"/>
        <v>0</v>
      </c>
      <c r="AH194" s="137"/>
      <c r="AJ194" s="137"/>
      <c r="AK194" s="137"/>
      <c r="AL194" s="137"/>
    </row>
    <row r="195" spans="2:38">
      <c r="B195" s="149">
        <v>184</v>
      </c>
      <c r="C195" s="145">
        <v>0</v>
      </c>
      <c r="D195" s="145">
        <v>0</v>
      </c>
      <c r="E195" s="149">
        <v>6</v>
      </c>
      <c r="F195" s="149">
        <v>6</v>
      </c>
      <c r="G195" s="149">
        <v>6</v>
      </c>
      <c r="H195" s="145">
        <f t="shared" si="24"/>
        <v>6</v>
      </c>
      <c r="I195" s="145">
        <f t="shared" si="25"/>
        <v>0</v>
      </c>
      <c r="J195" s="145">
        <f t="shared" si="26"/>
        <v>0</v>
      </c>
      <c r="L195" s="149">
        <v>184</v>
      </c>
      <c r="M195" s="145">
        <f t="shared" si="28"/>
        <v>0</v>
      </c>
      <c r="N195" s="145">
        <f t="shared" si="28"/>
        <v>0</v>
      </c>
      <c r="O195" s="145">
        <f t="shared" si="29"/>
        <v>1</v>
      </c>
      <c r="P195" s="145">
        <f t="shared" si="29"/>
        <v>1</v>
      </c>
      <c r="Q195" s="145">
        <f t="shared" si="30"/>
        <v>1</v>
      </c>
      <c r="R195" s="145">
        <f t="shared" si="27"/>
        <v>1</v>
      </c>
      <c r="S195" s="145">
        <f t="shared" si="23"/>
        <v>0</v>
      </c>
      <c r="T195" s="145">
        <f t="shared" si="23"/>
        <v>0</v>
      </c>
      <c r="AH195" s="137"/>
      <c r="AJ195" s="137"/>
      <c r="AK195" s="137"/>
      <c r="AL195" s="137"/>
    </row>
    <row r="196" spans="2:38">
      <c r="B196" s="149">
        <v>185</v>
      </c>
      <c r="C196" s="145">
        <v>0.4</v>
      </c>
      <c r="D196" s="145">
        <v>0.4</v>
      </c>
      <c r="E196" s="149">
        <v>12.4</v>
      </c>
      <c r="F196" s="149">
        <v>12.4</v>
      </c>
      <c r="G196" s="149">
        <v>12.4</v>
      </c>
      <c r="H196" s="145">
        <f t="shared" si="24"/>
        <v>12.4</v>
      </c>
      <c r="I196" s="145">
        <f t="shared" si="25"/>
        <v>0.4</v>
      </c>
      <c r="J196" s="145">
        <f t="shared" si="26"/>
        <v>0.4</v>
      </c>
      <c r="L196" s="149">
        <v>185</v>
      </c>
      <c r="M196" s="145">
        <f t="shared" si="28"/>
        <v>1</v>
      </c>
      <c r="N196" s="145">
        <f t="shared" si="28"/>
        <v>1</v>
      </c>
      <c r="O196" s="145">
        <f t="shared" si="29"/>
        <v>1</v>
      </c>
      <c r="P196" s="145">
        <f t="shared" si="29"/>
        <v>1</v>
      </c>
      <c r="Q196" s="145">
        <f t="shared" si="30"/>
        <v>1</v>
      </c>
      <c r="R196" s="145">
        <f t="shared" si="27"/>
        <v>1</v>
      </c>
      <c r="S196" s="145">
        <f t="shared" si="23"/>
        <v>1</v>
      </c>
      <c r="T196" s="145">
        <f t="shared" si="23"/>
        <v>1</v>
      </c>
      <c r="AH196" s="137"/>
      <c r="AJ196" s="137"/>
      <c r="AK196" s="137"/>
      <c r="AL196" s="137"/>
    </row>
    <row r="197" spans="2:38">
      <c r="B197" s="149">
        <v>186</v>
      </c>
      <c r="C197" s="145">
        <v>1.8</v>
      </c>
      <c r="D197" s="145">
        <v>1.8</v>
      </c>
      <c r="E197" s="149">
        <v>21.4</v>
      </c>
      <c r="F197" s="149">
        <v>21.4</v>
      </c>
      <c r="G197" s="149">
        <v>21.4</v>
      </c>
      <c r="H197" s="145">
        <f t="shared" si="24"/>
        <v>21.4</v>
      </c>
      <c r="I197" s="145">
        <f t="shared" si="25"/>
        <v>1.8</v>
      </c>
      <c r="J197" s="145">
        <f t="shared" si="26"/>
        <v>1.8</v>
      </c>
      <c r="L197" s="149">
        <v>186</v>
      </c>
      <c r="M197" s="145">
        <f t="shared" si="28"/>
        <v>1</v>
      </c>
      <c r="N197" s="145">
        <f t="shared" si="28"/>
        <v>1</v>
      </c>
      <c r="O197" s="145">
        <f t="shared" si="29"/>
        <v>1</v>
      </c>
      <c r="P197" s="145">
        <f t="shared" si="29"/>
        <v>1</v>
      </c>
      <c r="Q197" s="145">
        <f t="shared" si="30"/>
        <v>1</v>
      </c>
      <c r="R197" s="145">
        <f t="shared" si="27"/>
        <v>1</v>
      </c>
      <c r="S197" s="145">
        <f t="shared" si="23"/>
        <v>1</v>
      </c>
      <c r="T197" s="145">
        <f t="shared" si="23"/>
        <v>1</v>
      </c>
      <c r="AH197" s="137"/>
      <c r="AJ197" s="137"/>
      <c r="AK197" s="137"/>
      <c r="AL197" s="137"/>
    </row>
    <row r="198" spans="2:38">
      <c r="B198" s="149">
        <v>187</v>
      </c>
      <c r="C198" s="145">
        <v>5.4</v>
      </c>
      <c r="D198" s="145">
        <v>5.4</v>
      </c>
      <c r="E198" s="149">
        <v>30</v>
      </c>
      <c r="F198" s="149">
        <v>30</v>
      </c>
      <c r="G198" s="149">
        <v>30</v>
      </c>
      <c r="H198" s="145">
        <f t="shared" si="24"/>
        <v>30</v>
      </c>
      <c r="I198" s="145">
        <f t="shared" si="25"/>
        <v>5.4</v>
      </c>
      <c r="J198" s="145">
        <f t="shared" si="26"/>
        <v>5.4</v>
      </c>
      <c r="L198" s="149">
        <v>187</v>
      </c>
      <c r="M198" s="145">
        <f t="shared" si="28"/>
        <v>1</v>
      </c>
      <c r="N198" s="145">
        <f t="shared" si="28"/>
        <v>1</v>
      </c>
      <c r="O198" s="145">
        <f t="shared" si="29"/>
        <v>1</v>
      </c>
      <c r="P198" s="145">
        <f t="shared" si="29"/>
        <v>1</v>
      </c>
      <c r="Q198" s="145">
        <f t="shared" si="30"/>
        <v>1</v>
      </c>
      <c r="R198" s="145">
        <f t="shared" si="27"/>
        <v>1</v>
      </c>
      <c r="S198" s="145">
        <f t="shared" si="23"/>
        <v>1</v>
      </c>
      <c r="T198" s="145">
        <f t="shared" si="23"/>
        <v>1</v>
      </c>
      <c r="AH198" s="137"/>
      <c r="AJ198" s="137"/>
      <c r="AK198" s="137"/>
      <c r="AL198" s="137"/>
    </row>
    <row r="199" spans="2:38">
      <c r="B199" s="149">
        <v>188</v>
      </c>
      <c r="C199" s="145">
        <v>11.1</v>
      </c>
      <c r="D199" s="145">
        <v>11.1</v>
      </c>
      <c r="E199" s="149">
        <v>37.1</v>
      </c>
      <c r="F199" s="149">
        <v>37.1</v>
      </c>
      <c r="G199" s="149">
        <v>37.1</v>
      </c>
      <c r="H199" s="145">
        <f t="shared" si="24"/>
        <v>37.1</v>
      </c>
      <c r="I199" s="145">
        <f t="shared" si="25"/>
        <v>11.1</v>
      </c>
      <c r="J199" s="145">
        <f t="shared" si="26"/>
        <v>11.1</v>
      </c>
      <c r="L199" s="149">
        <v>188</v>
      </c>
      <c r="M199" s="145">
        <f t="shared" si="28"/>
        <v>1</v>
      </c>
      <c r="N199" s="145">
        <f t="shared" si="28"/>
        <v>1</v>
      </c>
      <c r="O199" s="145">
        <f t="shared" si="29"/>
        <v>1</v>
      </c>
      <c r="P199" s="145">
        <f t="shared" si="29"/>
        <v>1</v>
      </c>
      <c r="Q199" s="145">
        <f t="shared" si="30"/>
        <v>1</v>
      </c>
      <c r="R199" s="145">
        <f t="shared" si="27"/>
        <v>1</v>
      </c>
      <c r="S199" s="145">
        <f t="shared" si="23"/>
        <v>1</v>
      </c>
      <c r="T199" s="145">
        <f t="shared" si="23"/>
        <v>1</v>
      </c>
      <c r="AH199" s="137"/>
      <c r="AJ199" s="137"/>
      <c r="AK199" s="137"/>
      <c r="AL199" s="137"/>
    </row>
    <row r="200" spans="2:38">
      <c r="B200" s="149">
        <v>189</v>
      </c>
      <c r="C200" s="145">
        <v>16.7</v>
      </c>
      <c r="D200" s="145">
        <v>16.7</v>
      </c>
      <c r="E200" s="149">
        <v>42.5</v>
      </c>
      <c r="F200" s="149">
        <v>42.5</v>
      </c>
      <c r="G200" s="149">
        <v>42.5</v>
      </c>
      <c r="H200" s="145">
        <f t="shared" si="24"/>
        <v>42.5</v>
      </c>
      <c r="I200" s="145">
        <f t="shared" si="25"/>
        <v>16.7</v>
      </c>
      <c r="J200" s="145">
        <f t="shared" si="26"/>
        <v>16.7</v>
      </c>
      <c r="L200" s="149">
        <v>189</v>
      </c>
      <c r="M200" s="145">
        <f t="shared" si="28"/>
        <v>1</v>
      </c>
      <c r="N200" s="145">
        <f t="shared" si="28"/>
        <v>1</v>
      </c>
      <c r="O200" s="145">
        <f t="shared" si="29"/>
        <v>1</v>
      </c>
      <c r="P200" s="145">
        <f t="shared" si="29"/>
        <v>1</v>
      </c>
      <c r="Q200" s="145">
        <f t="shared" si="30"/>
        <v>1</v>
      </c>
      <c r="R200" s="145">
        <f t="shared" si="27"/>
        <v>1</v>
      </c>
      <c r="S200" s="145">
        <f t="shared" si="23"/>
        <v>1</v>
      </c>
      <c r="T200" s="145">
        <f t="shared" si="23"/>
        <v>1</v>
      </c>
      <c r="AH200" s="137"/>
      <c r="AJ200" s="137"/>
      <c r="AK200" s="137"/>
      <c r="AL200" s="137"/>
    </row>
    <row r="201" spans="2:38">
      <c r="B201" s="149">
        <v>190</v>
      </c>
      <c r="C201" s="145">
        <v>21.3</v>
      </c>
      <c r="D201" s="145">
        <v>21.3</v>
      </c>
      <c r="E201" s="149">
        <v>46.6</v>
      </c>
      <c r="F201" s="149">
        <v>46.6</v>
      </c>
      <c r="G201" s="149">
        <v>46.6</v>
      </c>
      <c r="H201" s="145">
        <f t="shared" si="24"/>
        <v>46.6</v>
      </c>
      <c r="I201" s="145">
        <f t="shared" si="25"/>
        <v>21.3</v>
      </c>
      <c r="J201" s="145">
        <f t="shared" si="26"/>
        <v>21.3</v>
      </c>
      <c r="L201" s="149">
        <v>190</v>
      </c>
      <c r="M201" s="145">
        <f t="shared" si="28"/>
        <v>1</v>
      </c>
      <c r="N201" s="145">
        <f t="shared" si="28"/>
        <v>1</v>
      </c>
      <c r="O201" s="145">
        <f t="shared" si="29"/>
        <v>1</v>
      </c>
      <c r="P201" s="145">
        <f t="shared" si="29"/>
        <v>1</v>
      </c>
      <c r="Q201" s="145">
        <f t="shared" si="30"/>
        <v>1</v>
      </c>
      <c r="R201" s="145">
        <f t="shared" si="27"/>
        <v>1</v>
      </c>
      <c r="S201" s="145">
        <f t="shared" si="27"/>
        <v>1</v>
      </c>
      <c r="T201" s="145">
        <f t="shared" si="27"/>
        <v>1</v>
      </c>
      <c r="AH201" s="137"/>
      <c r="AJ201" s="137"/>
      <c r="AK201" s="137"/>
      <c r="AL201" s="137"/>
    </row>
    <row r="202" spans="2:38">
      <c r="B202" s="149">
        <v>191</v>
      </c>
      <c r="C202" s="145">
        <v>24.8</v>
      </c>
      <c r="D202" s="145">
        <v>24.8</v>
      </c>
      <c r="E202" s="149">
        <v>49.8</v>
      </c>
      <c r="F202" s="149">
        <v>49.8</v>
      </c>
      <c r="G202" s="149">
        <v>49.8</v>
      </c>
      <c r="H202" s="145">
        <f t="shared" si="24"/>
        <v>49.8</v>
      </c>
      <c r="I202" s="145">
        <f t="shared" si="25"/>
        <v>24.8</v>
      </c>
      <c r="J202" s="145">
        <f t="shared" si="26"/>
        <v>24.8</v>
      </c>
      <c r="L202" s="149">
        <v>191</v>
      </c>
      <c r="M202" s="145">
        <f t="shared" si="28"/>
        <v>1</v>
      </c>
      <c r="N202" s="145">
        <f t="shared" si="28"/>
        <v>1</v>
      </c>
      <c r="O202" s="145">
        <f t="shared" si="29"/>
        <v>1</v>
      </c>
      <c r="P202" s="145">
        <f t="shared" si="29"/>
        <v>1</v>
      </c>
      <c r="Q202" s="145">
        <f t="shared" si="30"/>
        <v>1</v>
      </c>
      <c r="R202" s="145">
        <f t="shared" si="27"/>
        <v>1</v>
      </c>
      <c r="S202" s="145">
        <f t="shared" si="27"/>
        <v>1</v>
      </c>
      <c r="T202" s="145">
        <f t="shared" si="27"/>
        <v>1</v>
      </c>
      <c r="AH202" s="137"/>
      <c r="AJ202" s="137"/>
      <c r="AK202" s="137"/>
      <c r="AL202" s="137"/>
    </row>
    <row r="203" spans="2:38">
      <c r="B203" s="149">
        <v>192</v>
      </c>
      <c r="C203" s="145">
        <v>28.4</v>
      </c>
      <c r="D203" s="145">
        <v>28.4</v>
      </c>
      <c r="E203" s="149">
        <v>52.4</v>
      </c>
      <c r="F203" s="149">
        <v>52.4</v>
      </c>
      <c r="G203" s="149">
        <v>52.4</v>
      </c>
      <c r="H203" s="145">
        <f t="shared" si="24"/>
        <v>52.4</v>
      </c>
      <c r="I203" s="145">
        <f t="shared" si="25"/>
        <v>28.4</v>
      </c>
      <c r="J203" s="145">
        <f t="shared" si="26"/>
        <v>25</v>
      </c>
      <c r="L203" s="149">
        <v>192</v>
      </c>
      <c r="M203" s="145">
        <f t="shared" si="28"/>
        <v>1</v>
      </c>
      <c r="N203" s="145">
        <f t="shared" si="28"/>
        <v>1</v>
      </c>
      <c r="O203" s="145">
        <f t="shared" si="29"/>
        <v>1</v>
      </c>
      <c r="P203" s="145">
        <f t="shared" si="29"/>
        <v>1</v>
      </c>
      <c r="Q203" s="145">
        <f t="shared" si="30"/>
        <v>1</v>
      </c>
      <c r="R203" s="145">
        <f t="shared" si="27"/>
        <v>1</v>
      </c>
      <c r="S203" s="145">
        <f t="shared" si="27"/>
        <v>1</v>
      </c>
      <c r="T203" s="145">
        <f t="shared" si="27"/>
        <v>1</v>
      </c>
      <c r="AH203" s="137"/>
      <c r="AJ203" s="137"/>
      <c r="AK203" s="137"/>
      <c r="AL203" s="137"/>
    </row>
    <row r="204" spans="2:38">
      <c r="B204" s="149">
        <v>193</v>
      </c>
      <c r="C204" s="145">
        <v>31.8</v>
      </c>
      <c r="D204" s="145">
        <v>31.8</v>
      </c>
      <c r="E204" s="149">
        <v>54.4</v>
      </c>
      <c r="F204" s="149">
        <v>54.4</v>
      </c>
      <c r="G204" s="149">
        <v>54.4</v>
      </c>
      <c r="H204" s="145">
        <f t="shared" si="24"/>
        <v>54.4</v>
      </c>
      <c r="I204" s="145">
        <f t="shared" si="25"/>
        <v>31.8</v>
      </c>
      <c r="J204" s="145">
        <f t="shared" si="26"/>
        <v>25</v>
      </c>
      <c r="L204" s="149">
        <v>193</v>
      </c>
      <c r="M204" s="145">
        <f t="shared" si="28"/>
        <v>1</v>
      </c>
      <c r="N204" s="145">
        <f t="shared" si="28"/>
        <v>1</v>
      </c>
      <c r="O204" s="145">
        <f t="shared" si="29"/>
        <v>1</v>
      </c>
      <c r="P204" s="145">
        <f t="shared" si="29"/>
        <v>1</v>
      </c>
      <c r="Q204" s="145">
        <f t="shared" si="30"/>
        <v>1</v>
      </c>
      <c r="R204" s="145">
        <f t="shared" si="27"/>
        <v>1</v>
      </c>
      <c r="S204" s="145">
        <f t="shared" si="27"/>
        <v>1</v>
      </c>
      <c r="T204" s="145">
        <f t="shared" si="27"/>
        <v>1</v>
      </c>
      <c r="AH204" s="137"/>
      <c r="AJ204" s="137"/>
      <c r="AK204" s="137"/>
      <c r="AL204" s="137"/>
    </row>
    <row r="205" spans="2:38">
      <c r="B205" s="149">
        <v>194</v>
      </c>
      <c r="C205" s="145">
        <v>34.6</v>
      </c>
      <c r="D205" s="145">
        <v>34.6</v>
      </c>
      <c r="E205" s="149">
        <v>55.6</v>
      </c>
      <c r="F205" s="149">
        <v>55.6</v>
      </c>
      <c r="G205" s="149">
        <v>55.6</v>
      </c>
      <c r="H205" s="145">
        <f t="shared" ref="H205:H268" si="31">IF($E205="",0,MIN($E205,$H$2))</f>
        <v>55.6</v>
      </c>
      <c r="I205" s="145">
        <f t="shared" ref="I205:I268" si="32">IF($C205="",0,MIN($C205,$I$2))</f>
        <v>34.6</v>
      </c>
      <c r="J205" s="145">
        <f t="shared" ref="J205:J268" si="33">IF($C205="",0,MIN($C205,$J$2))</f>
        <v>25</v>
      </c>
      <c r="L205" s="149">
        <v>194</v>
      </c>
      <c r="M205" s="145">
        <f t="shared" si="28"/>
        <v>1</v>
      </c>
      <c r="N205" s="145">
        <f t="shared" si="28"/>
        <v>1</v>
      </c>
      <c r="O205" s="145">
        <f t="shared" si="29"/>
        <v>1</v>
      </c>
      <c r="P205" s="145">
        <f t="shared" si="29"/>
        <v>1</v>
      </c>
      <c r="Q205" s="145">
        <f t="shared" si="30"/>
        <v>1</v>
      </c>
      <c r="R205" s="145">
        <f t="shared" si="29"/>
        <v>1</v>
      </c>
      <c r="S205" s="145">
        <f t="shared" si="29"/>
        <v>1</v>
      </c>
      <c r="T205" s="145">
        <f t="shared" si="29"/>
        <v>1</v>
      </c>
      <c r="AH205" s="137"/>
      <c r="AJ205" s="137"/>
      <c r="AK205" s="137"/>
      <c r="AL205" s="137"/>
    </row>
    <row r="206" spans="2:38">
      <c r="B206" s="149">
        <v>195</v>
      </c>
      <c r="C206" s="145">
        <v>36.299999999999997</v>
      </c>
      <c r="D206" s="145">
        <v>36.299999999999997</v>
      </c>
      <c r="E206" s="149">
        <v>56.1</v>
      </c>
      <c r="F206" s="149">
        <v>56.1</v>
      </c>
      <c r="G206" s="149">
        <v>56.1</v>
      </c>
      <c r="H206" s="145">
        <f t="shared" si="31"/>
        <v>56.1</v>
      </c>
      <c r="I206" s="145">
        <f t="shared" si="32"/>
        <v>36.299999999999997</v>
      </c>
      <c r="J206" s="145">
        <f t="shared" si="33"/>
        <v>25</v>
      </c>
      <c r="L206" s="149">
        <v>195</v>
      </c>
      <c r="M206" s="145">
        <f t="shared" ref="M206:N269" si="34">IF(AND(C206&gt;0,C206&gt;=C205),1,0)</f>
        <v>1</v>
      </c>
      <c r="N206" s="145">
        <f t="shared" si="34"/>
        <v>1</v>
      </c>
      <c r="O206" s="145">
        <f t="shared" ref="O206:R269" si="35">IF(AND(E206&gt;0,E206&gt;=E205),1,0)</f>
        <v>1</v>
      </c>
      <c r="P206" s="145">
        <f t="shared" ref="P206:Q269" si="36">IF(AND(F206&gt;0,F206&gt;=F205),1,0)</f>
        <v>1</v>
      </c>
      <c r="Q206" s="145">
        <f t="shared" si="30"/>
        <v>1</v>
      </c>
      <c r="R206" s="145">
        <f t="shared" si="35"/>
        <v>1</v>
      </c>
      <c r="S206" s="145">
        <f t="shared" ref="S206:T269" si="37">IF(AND(I206&gt;0,I206&gt;=I205),1,0)</f>
        <v>1</v>
      </c>
      <c r="T206" s="145">
        <f t="shared" si="37"/>
        <v>1</v>
      </c>
      <c r="AH206" s="137"/>
      <c r="AJ206" s="137"/>
      <c r="AK206" s="137"/>
      <c r="AL206" s="137"/>
    </row>
    <row r="207" spans="2:38">
      <c r="B207" s="149">
        <v>196</v>
      </c>
      <c r="C207" s="145">
        <v>37.799999999999997</v>
      </c>
      <c r="D207" s="145">
        <v>37.799999999999997</v>
      </c>
      <c r="E207" s="149">
        <v>56.2</v>
      </c>
      <c r="F207" s="149">
        <v>56.2</v>
      </c>
      <c r="G207" s="149">
        <v>56.2</v>
      </c>
      <c r="H207" s="145">
        <f t="shared" si="31"/>
        <v>56.2</v>
      </c>
      <c r="I207" s="145">
        <f t="shared" si="32"/>
        <v>37.799999999999997</v>
      </c>
      <c r="J207" s="145">
        <f t="shared" si="33"/>
        <v>25</v>
      </c>
      <c r="L207" s="149">
        <v>196</v>
      </c>
      <c r="M207" s="145">
        <f t="shared" si="34"/>
        <v>1</v>
      </c>
      <c r="N207" s="145">
        <f t="shared" si="34"/>
        <v>1</v>
      </c>
      <c r="O207" s="145">
        <f t="shared" si="35"/>
        <v>1</v>
      </c>
      <c r="P207" s="145">
        <f t="shared" si="36"/>
        <v>1</v>
      </c>
      <c r="Q207" s="145">
        <f t="shared" si="30"/>
        <v>1</v>
      </c>
      <c r="R207" s="145">
        <f t="shared" si="35"/>
        <v>1</v>
      </c>
      <c r="S207" s="145">
        <f t="shared" si="37"/>
        <v>1</v>
      </c>
      <c r="T207" s="145">
        <f t="shared" si="37"/>
        <v>1</v>
      </c>
      <c r="AH207" s="137"/>
      <c r="AJ207" s="137"/>
      <c r="AK207" s="137"/>
      <c r="AL207" s="137"/>
    </row>
    <row r="208" spans="2:38">
      <c r="B208" s="149">
        <v>197</v>
      </c>
      <c r="C208" s="145">
        <v>39.6</v>
      </c>
      <c r="D208" s="145">
        <v>39.6</v>
      </c>
      <c r="E208" s="149">
        <v>56.2</v>
      </c>
      <c r="F208" s="149">
        <v>56.2</v>
      </c>
      <c r="G208" s="149">
        <v>56.2</v>
      </c>
      <c r="H208" s="145">
        <f t="shared" si="31"/>
        <v>56.2</v>
      </c>
      <c r="I208" s="145">
        <f t="shared" si="32"/>
        <v>39.6</v>
      </c>
      <c r="J208" s="145">
        <f t="shared" si="33"/>
        <v>25</v>
      </c>
      <c r="L208" s="149">
        <v>197</v>
      </c>
      <c r="M208" s="145">
        <f t="shared" si="34"/>
        <v>1</v>
      </c>
      <c r="N208" s="145">
        <f t="shared" si="34"/>
        <v>1</v>
      </c>
      <c r="O208" s="145">
        <f t="shared" si="35"/>
        <v>1</v>
      </c>
      <c r="P208" s="145">
        <f t="shared" si="36"/>
        <v>1</v>
      </c>
      <c r="Q208" s="145">
        <f t="shared" si="30"/>
        <v>1</v>
      </c>
      <c r="R208" s="145">
        <f t="shared" si="35"/>
        <v>1</v>
      </c>
      <c r="S208" s="145">
        <f t="shared" si="37"/>
        <v>1</v>
      </c>
      <c r="T208" s="145">
        <f t="shared" si="37"/>
        <v>1</v>
      </c>
      <c r="AH208" s="137"/>
      <c r="AJ208" s="137"/>
      <c r="AK208" s="137"/>
      <c r="AL208" s="137"/>
    </row>
    <row r="209" spans="2:38">
      <c r="B209" s="149">
        <v>198</v>
      </c>
      <c r="C209" s="145">
        <v>41.3</v>
      </c>
      <c r="D209" s="145">
        <v>41.3</v>
      </c>
      <c r="E209" s="149">
        <v>56.2</v>
      </c>
      <c r="F209" s="149">
        <v>56.2</v>
      </c>
      <c r="G209" s="149">
        <v>56.2</v>
      </c>
      <c r="H209" s="145">
        <f t="shared" si="31"/>
        <v>56.2</v>
      </c>
      <c r="I209" s="145">
        <f t="shared" si="32"/>
        <v>41.3</v>
      </c>
      <c r="J209" s="145">
        <f t="shared" si="33"/>
        <v>25</v>
      </c>
      <c r="L209" s="149">
        <v>198</v>
      </c>
      <c r="M209" s="145">
        <f t="shared" si="34"/>
        <v>1</v>
      </c>
      <c r="N209" s="145">
        <f t="shared" si="34"/>
        <v>1</v>
      </c>
      <c r="O209" s="145">
        <f t="shared" si="35"/>
        <v>1</v>
      </c>
      <c r="P209" s="145">
        <f t="shared" si="36"/>
        <v>1</v>
      </c>
      <c r="Q209" s="145">
        <f t="shared" si="30"/>
        <v>1</v>
      </c>
      <c r="R209" s="145">
        <f t="shared" si="35"/>
        <v>1</v>
      </c>
      <c r="S209" s="145">
        <f t="shared" si="37"/>
        <v>1</v>
      </c>
      <c r="T209" s="145">
        <f t="shared" si="37"/>
        <v>1</v>
      </c>
      <c r="AH209" s="137"/>
      <c r="AJ209" s="137"/>
      <c r="AK209" s="137"/>
      <c r="AL209" s="137"/>
    </row>
    <row r="210" spans="2:38">
      <c r="B210" s="149">
        <v>199</v>
      </c>
      <c r="C210" s="145">
        <v>43.3</v>
      </c>
      <c r="D210" s="145">
        <v>43.3</v>
      </c>
      <c r="E210" s="149">
        <v>56.7</v>
      </c>
      <c r="F210" s="149">
        <v>56.7</v>
      </c>
      <c r="G210" s="149">
        <v>56.7</v>
      </c>
      <c r="H210" s="145">
        <f t="shared" si="31"/>
        <v>56.7</v>
      </c>
      <c r="I210" s="145">
        <f t="shared" si="32"/>
        <v>43.3</v>
      </c>
      <c r="J210" s="145">
        <f t="shared" si="33"/>
        <v>25</v>
      </c>
      <c r="L210" s="149">
        <v>199</v>
      </c>
      <c r="M210" s="145">
        <f t="shared" si="34"/>
        <v>1</v>
      </c>
      <c r="N210" s="145">
        <f t="shared" si="34"/>
        <v>1</v>
      </c>
      <c r="O210" s="145">
        <f t="shared" si="35"/>
        <v>1</v>
      </c>
      <c r="P210" s="145">
        <f t="shared" si="36"/>
        <v>1</v>
      </c>
      <c r="Q210" s="145">
        <f t="shared" si="30"/>
        <v>1</v>
      </c>
      <c r="R210" s="145">
        <f t="shared" si="35"/>
        <v>1</v>
      </c>
      <c r="S210" s="145">
        <f t="shared" si="37"/>
        <v>1</v>
      </c>
      <c r="T210" s="145">
        <f t="shared" si="37"/>
        <v>1</v>
      </c>
      <c r="AH210" s="137"/>
      <c r="AJ210" s="137"/>
      <c r="AK210" s="137"/>
      <c r="AL210" s="137"/>
    </row>
    <row r="211" spans="2:38">
      <c r="B211" s="149">
        <v>200</v>
      </c>
      <c r="C211" s="145">
        <v>45.1</v>
      </c>
      <c r="D211" s="145">
        <v>45.1</v>
      </c>
      <c r="E211" s="149">
        <v>57.2</v>
      </c>
      <c r="F211" s="149">
        <v>57.2</v>
      </c>
      <c r="G211" s="149">
        <v>57.2</v>
      </c>
      <c r="H211" s="145">
        <f t="shared" si="31"/>
        <v>57.2</v>
      </c>
      <c r="I211" s="145">
        <f t="shared" si="32"/>
        <v>45</v>
      </c>
      <c r="J211" s="145">
        <f t="shared" si="33"/>
        <v>25</v>
      </c>
      <c r="L211" s="149">
        <v>200</v>
      </c>
      <c r="M211" s="145">
        <f t="shared" si="34"/>
        <v>1</v>
      </c>
      <c r="N211" s="145">
        <f t="shared" si="34"/>
        <v>1</v>
      </c>
      <c r="O211" s="145">
        <f t="shared" si="35"/>
        <v>1</v>
      </c>
      <c r="P211" s="145">
        <f t="shared" si="36"/>
        <v>1</v>
      </c>
      <c r="Q211" s="145">
        <f t="shared" si="30"/>
        <v>1</v>
      </c>
      <c r="R211" s="145">
        <f t="shared" si="35"/>
        <v>1</v>
      </c>
      <c r="S211" s="145">
        <f t="shared" si="37"/>
        <v>1</v>
      </c>
      <c r="T211" s="145">
        <f t="shared" si="37"/>
        <v>1</v>
      </c>
      <c r="AH211" s="137"/>
      <c r="AJ211" s="137"/>
      <c r="AK211" s="137"/>
      <c r="AL211" s="137"/>
    </row>
    <row r="212" spans="2:38">
      <c r="B212" s="149">
        <v>201</v>
      </c>
      <c r="C212" s="145">
        <v>47.5</v>
      </c>
      <c r="D212" s="145">
        <v>47.5</v>
      </c>
      <c r="E212" s="149">
        <v>57.7</v>
      </c>
      <c r="F212" s="149">
        <v>57.7</v>
      </c>
      <c r="G212" s="149">
        <v>57.7</v>
      </c>
      <c r="H212" s="145">
        <f t="shared" si="31"/>
        <v>57.7</v>
      </c>
      <c r="I212" s="145">
        <f t="shared" si="32"/>
        <v>45</v>
      </c>
      <c r="J212" s="145">
        <f t="shared" si="33"/>
        <v>25</v>
      </c>
      <c r="L212" s="149">
        <v>201</v>
      </c>
      <c r="M212" s="145">
        <f t="shared" si="34"/>
        <v>1</v>
      </c>
      <c r="N212" s="145">
        <f t="shared" si="34"/>
        <v>1</v>
      </c>
      <c r="O212" s="145">
        <f t="shared" si="35"/>
        <v>1</v>
      </c>
      <c r="P212" s="145">
        <f t="shared" si="36"/>
        <v>1</v>
      </c>
      <c r="Q212" s="145">
        <f t="shared" si="30"/>
        <v>1</v>
      </c>
      <c r="R212" s="145">
        <f t="shared" si="35"/>
        <v>1</v>
      </c>
      <c r="S212" s="145">
        <f t="shared" si="37"/>
        <v>1</v>
      </c>
      <c r="T212" s="145">
        <f t="shared" si="37"/>
        <v>1</v>
      </c>
      <c r="AH212" s="137"/>
      <c r="AJ212" s="137"/>
      <c r="AK212" s="137"/>
      <c r="AL212" s="137"/>
    </row>
    <row r="213" spans="2:38">
      <c r="B213" s="149">
        <v>202</v>
      </c>
      <c r="C213" s="145">
        <v>49</v>
      </c>
      <c r="D213" s="145">
        <v>49</v>
      </c>
      <c r="E213" s="149">
        <v>58.2</v>
      </c>
      <c r="F213" s="149">
        <v>58.2</v>
      </c>
      <c r="G213" s="149">
        <v>58.2</v>
      </c>
      <c r="H213" s="145">
        <f t="shared" si="31"/>
        <v>58.2</v>
      </c>
      <c r="I213" s="145">
        <f t="shared" si="32"/>
        <v>45</v>
      </c>
      <c r="J213" s="145">
        <f t="shared" si="33"/>
        <v>25</v>
      </c>
      <c r="L213" s="149">
        <v>202</v>
      </c>
      <c r="M213" s="145">
        <f t="shared" si="34"/>
        <v>1</v>
      </c>
      <c r="N213" s="145">
        <f t="shared" si="34"/>
        <v>1</v>
      </c>
      <c r="O213" s="145">
        <f t="shared" si="35"/>
        <v>1</v>
      </c>
      <c r="P213" s="145">
        <f t="shared" si="36"/>
        <v>1</v>
      </c>
      <c r="Q213" s="145">
        <f t="shared" si="30"/>
        <v>1</v>
      </c>
      <c r="R213" s="145">
        <f t="shared" si="35"/>
        <v>1</v>
      </c>
      <c r="S213" s="145">
        <f t="shared" si="37"/>
        <v>1</v>
      </c>
      <c r="T213" s="145">
        <f t="shared" si="37"/>
        <v>1</v>
      </c>
      <c r="AH213" s="137"/>
      <c r="AJ213" s="137"/>
      <c r="AK213" s="137"/>
      <c r="AL213" s="137"/>
    </row>
    <row r="214" spans="2:38">
      <c r="B214" s="149">
        <v>203</v>
      </c>
      <c r="C214" s="145">
        <v>50</v>
      </c>
      <c r="D214" s="145">
        <v>50</v>
      </c>
      <c r="E214" s="149">
        <v>58.7</v>
      </c>
      <c r="F214" s="149">
        <v>58.7</v>
      </c>
      <c r="G214" s="149">
        <v>58.7</v>
      </c>
      <c r="H214" s="145">
        <f t="shared" si="31"/>
        <v>58.7</v>
      </c>
      <c r="I214" s="145">
        <f t="shared" si="32"/>
        <v>45</v>
      </c>
      <c r="J214" s="145">
        <f t="shared" si="33"/>
        <v>25</v>
      </c>
      <c r="L214" s="149">
        <v>203</v>
      </c>
      <c r="M214" s="145">
        <f t="shared" si="34"/>
        <v>1</v>
      </c>
      <c r="N214" s="145">
        <f t="shared" si="34"/>
        <v>1</v>
      </c>
      <c r="O214" s="145">
        <f t="shared" si="35"/>
        <v>1</v>
      </c>
      <c r="P214" s="145">
        <f t="shared" si="36"/>
        <v>1</v>
      </c>
      <c r="Q214" s="145">
        <f t="shared" si="30"/>
        <v>1</v>
      </c>
      <c r="R214" s="145">
        <f t="shared" si="35"/>
        <v>1</v>
      </c>
      <c r="S214" s="145">
        <f t="shared" si="37"/>
        <v>1</v>
      </c>
      <c r="T214" s="145">
        <f t="shared" si="37"/>
        <v>1</v>
      </c>
      <c r="AH214" s="137"/>
      <c r="AJ214" s="137"/>
      <c r="AK214" s="137"/>
      <c r="AL214" s="137"/>
    </row>
    <row r="215" spans="2:38">
      <c r="B215" s="149">
        <v>204</v>
      </c>
      <c r="C215" s="145">
        <v>49.5</v>
      </c>
      <c r="D215" s="145">
        <v>49.5</v>
      </c>
      <c r="E215" s="149">
        <v>59.3</v>
      </c>
      <c r="F215" s="149">
        <v>59.3</v>
      </c>
      <c r="G215" s="149">
        <v>59.3</v>
      </c>
      <c r="H215" s="145">
        <f t="shared" si="31"/>
        <v>59.3</v>
      </c>
      <c r="I215" s="145">
        <f t="shared" si="32"/>
        <v>45</v>
      </c>
      <c r="J215" s="145">
        <f t="shared" si="33"/>
        <v>25</v>
      </c>
      <c r="L215" s="149">
        <v>204</v>
      </c>
      <c r="M215" s="145">
        <f t="shared" si="34"/>
        <v>0</v>
      </c>
      <c r="N215" s="145">
        <f t="shared" si="34"/>
        <v>0</v>
      </c>
      <c r="O215" s="145">
        <f t="shared" si="35"/>
        <v>1</v>
      </c>
      <c r="P215" s="145">
        <f t="shared" si="36"/>
        <v>1</v>
      </c>
      <c r="Q215" s="145">
        <f t="shared" si="30"/>
        <v>1</v>
      </c>
      <c r="R215" s="145">
        <f t="shared" si="35"/>
        <v>1</v>
      </c>
      <c r="S215" s="145">
        <f t="shared" si="37"/>
        <v>1</v>
      </c>
      <c r="T215" s="145">
        <f t="shared" si="37"/>
        <v>1</v>
      </c>
      <c r="AH215" s="137"/>
      <c r="AJ215" s="137"/>
      <c r="AK215" s="137"/>
      <c r="AL215" s="137"/>
    </row>
    <row r="216" spans="2:38">
      <c r="B216" s="149">
        <v>205</v>
      </c>
      <c r="C216" s="145">
        <v>48.8</v>
      </c>
      <c r="D216" s="145">
        <v>48.8</v>
      </c>
      <c r="E216" s="149">
        <v>59.8</v>
      </c>
      <c r="F216" s="149">
        <v>59.8</v>
      </c>
      <c r="G216" s="149">
        <v>59.8</v>
      </c>
      <c r="H216" s="145">
        <f t="shared" si="31"/>
        <v>59.8</v>
      </c>
      <c r="I216" s="145">
        <f t="shared" si="32"/>
        <v>45</v>
      </c>
      <c r="J216" s="145">
        <f t="shared" si="33"/>
        <v>25</v>
      </c>
      <c r="L216" s="149">
        <v>205</v>
      </c>
      <c r="M216" s="145">
        <f t="shared" si="34"/>
        <v>0</v>
      </c>
      <c r="N216" s="145">
        <f t="shared" si="34"/>
        <v>0</v>
      </c>
      <c r="O216" s="145">
        <f t="shared" si="35"/>
        <v>1</v>
      </c>
      <c r="P216" s="145">
        <f t="shared" si="36"/>
        <v>1</v>
      </c>
      <c r="Q216" s="145">
        <f t="shared" si="30"/>
        <v>1</v>
      </c>
      <c r="R216" s="145">
        <f t="shared" si="35"/>
        <v>1</v>
      </c>
      <c r="S216" s="145">
        <f t="shared" si="37"/>
        <v>1</v>
      </c>
      <c r="T216" s="145">
        <f t="shared" si="37"/>
        <v>1</v>
      </c>
      <c r="AH216" s="137"/>
      <c r="AJ216" s="137"/>
      <c r="AK216" s="137"/>
      <c r="AL216" s="137"/>
    </row>
    <row r="217" spans="2:38">
      <c r="B217" s="149">
        <v>206</v>
      </c>
      <c r="C217" s="145">
        <v>47.6</v>
      </c>
      <c r="D217" s="145">
        <v>47.6</v>
      </c>
      <c r="E217" s="149">
        <v>60</v>
      </c>
      <c r="F217" s="149">
        <v>60</v>
      </c>
      <c r="G217" s="149">
        <v>60</v>
      </c>
      <c r="H217" s="145">
        <f t="shared" si="31"/>
        <v>60</v>
      </c>
      <c r="I217" s="145">
        <f t="shared" si="32"/>
        <v>45</v>
      </c>
      <c r="J217" s="145">
        <f t="shared" si="33"/>
        <v>25</v>
      </c>
      <c r="L217" s="149">
        <v>206</v>
      </c>
      <c r="M217" s="145">
        <f t="shared" si="34"/>
        <v>0</v>
      </c>
      <c r="N217" s="145">
        <f t="shared" si="34"/>
        <v>0</v>
      </c>
      <c r="O217" s="145">
        <f t="shared" si="35"/>
        <v>1</v>
      </c>
      <c r="P217" s="145">
        <f t="shared" si="36"/>
        <v>1</v>
      </c>
      <c r="Q217" s="145">
        <f t="shared" si="30"/>
        <v>1</v>
      </c>
      <c r="R217" s="145">
        <f t="shared" si="35"/>
        <v>1</v>
      </c>
      <c r="S217" s="145">
        <f t="shared" si="37"/>
        <v>1</v>
      </c>
      <c r="T217" s="145">
        <f t="shared" si="37"/>
        <v>1</v>
      </c>
      <c r="AH217" s="137"/>
      <c r="AJ217" s="137"/>
      <c r="AK217" s="137"/>
      <c r="AL217" s="137"/>
    </row>
    <row r="218" spans="2:38">
      <c r="B218" s="149">
        <v>207</v>
      </c>
      <c r="C218" s="145">
        <v>46.5</v>
      </c>
      <c r="D218" s="145">
        <v>46.5</v>
      </c>
      <c r="E218" s="149">
        <v>60</v>
      </c>
      <c r="F218" s="149">
        <v>60</v>
      </c>
      <c r="G218" s="149">
        <v>60</v>
      </c>
      <c r="H218" s="145">
        <f t="shared" si="31"/>
        <v>60</v>
      </c>
      <c r="I218" s="145">
        <f t="shared" si="32"/>
        <v>45</v>
      </c>
      <c r="J218" s="145">
        <f t="shared" si="33"/>
        <v>25</v>
      </c>
      <c r="L218" s="149">
        <v>207</v>
      </c>
      <c r="M218" s="145">
        <f t="shared" si="34"/>
        <v>0</v>
      </c>
      <c r="N218" s="145">
        <f t="shared" si="34"/>
        <v>0</v>
      </c>
      <c r="O218" s="145">
        <f t="shared" si="35"/>
        <v>1</v>
      </c>
      <c r="P218" s="145">
        <f t="shared" si="36"/>
        <v>1</v>
      </c>
      <c r="Q218" s="145">
        <f t="shared" si="30"/>
        <v>1</v>
      </c>
      <c r="R218" s="145">
        <f t="shared" si="35"/>
        <v>1</v>
      </c>
      <c r="S218" s="145">
        <f t="shared" si="37"/>
        <v>1</v>
      </c>
      <c r="T218" s="145">
        <f t="shared" si="37"/>
        <v>1</v>
      </c>
      <c r="AH218" s="137"/>
      <c r="AJ218" s="137"/>
      <c r="AK218" s="137"/>
      <c r="AL218" s="137"/>
    </row>
    <row r="219" spans="2:38">
      <c r="B219" s="149">
        <v>208</v>
      </c>
      <c r="C219" s="145">
        <v>46.1</v>
      </c>
      <c r="D219" s="145">
        <v>46.1</v>
      </c>
      <c r="E219" s="149">
        <v>59.9</v>
      </c>
      <c r="F219" s="149">
        <v>59.9</v>
      </c>
      <c r="G219" s="149">
        <v>59.9</v>
      </c>
      <c r="H219" s="145">
        <f t="shared" si="31"/>
        <v>59.9</v>
      </c>
      <c r="I219" s="145">
        <f t="shared" si="32"/>
        <v>45</v>
      </c>
      <c r="J219" s="145">
        <f t="shared" si="33"/>
        <v>25</v>
      </c>
      <c r="L219" s="149">
        <v>208</v>
      </c>
      <c r="M219" s="145">
        <f t="shared" si="34"/>
        <v>0</v>
      </c>
      <c r="N219" s="145">
        <f t="shared" si="34"/>
        <v>0</v>
      </c>
      <c r="O219" s="145">
        <f t="shared" si="35"/>
        <v>0</v>
      </c>
      <c r="P219" s="145">
        <f t="shared" si="36"/>
        <v>0</v>
      </c>
      <c r="Q219" s="145">
        <f t="shared" si="30"/>
        <v>0</v>
      </c>
      <c r="R219" s="145">
        <f t="shared" si="35"/>
        <v>0</v>
      </c>
      <c r="S219" s="145">
        <f t="shared" si="37"/>
        <v>1</v>
      </c>
      <c r="T219" s="145">
        <f t="shared" si="37"/>
        <v>1</v>
      </c>
      <c r="AH219" s="137"/>
      <c r="AJ219" s="137"/>
      <c r="AK219" s="137"/>
      <c r="AL219" s="137"/>
    </row>
    <row r="220" spans="2:38">
      <c r="B220" s="149">
        <v>209</v>
      </c>
      <c r="C220" s="145">
        <v>46.1</v>
      </c>
      <c r="D220" s="145">
        <v>46.1</v>
      </c>
      <c r="E220" s="149">
        <v>59.9</v>
      </c>
      <c r="F220" s="149">
        <v>59.9</v>
      </c>
      <c r="G220" s="149">
        <v>59.9</v>
      </c>
      <c r="H220" s="145">
        <f t="shared" si="31"/>
        <v>59.9</v>
      </c>
      <c r="I220" s="145">
        <f t="shared" si="32"/>
        <v>45</v>
      </c>
      <c r="J220" s="145">
        <f t="shared" si="33"/>
        <v>25</v>
      </c>
      <c r="L220" s="149">
        <v>209</v>
      </c>
      <c r="M220" s="145">
        <f t="shared" si="34"/>
        <v>1</v>
      </c>
      <c r="N220" s="145">
        <f t="shared" si="34"/>
        <v>1</v>
      </c>
      <c r="O220" s="145">
        <f t="shared" si="35"/>
        <v>1</v>
      </c>
      <c r="P220" s="145">
        <f t="shared" si="36"/>
        <v>1</v>
      </c>
      <c r="Q220" s="145">
        <f t="shared" si="30"/>
        <v>1</v>
      </c>
      <c r="R220" s="145">
        <f t="shared" si="35"/>
        <v>1</v>
      </c>
      <c r="S220" s="145">
        <f t="shared" si="37"/>
        <v>1</v>
      </c>
      <c r="T220" s="145">
        <f t="shared" si="37"/>
        <v>1</v>
      </c>
      <c r="AH220" s="137"/>
      <c r="AJ220" s="137"/>
      <c r="AK220" s="137"/>
      <c r="AL220" s="137"/>
    </row>
    <row r="221" spans="2:38">
      <c r="B221" s="149">
        <v>210</v>
      </c>
      <c r="C221" s="145">
        <v>46.6</v>
      </c>
      <c r="D221" s="145">
        <v>46.6</v>
      </c>
      <c r="E221" s="149">
        <v>59.9</v>
      </c>
      <c r="F221" s="149">
        <v>59.9</v>
      </c>
      <c r="G221" s="149">
        <v>59.9</v>
      </c>
      <c r="H221" s="145">
        <f t="shared" si="31"/>
        <v>59.9</v>
      </c>
      <c r="I221" s="145">
        <f t="shared" si="32"/>
        <v>45</v>
      </c>
      <c r="J221" s="145">
        <f t="shared" si="33"/>
        <v>25</v>
      </c>
      <c r="L221" s="149">
        <v>210</v>
      </c>
      <c r="M221" s="145">
        <f t="shared" si="34"/>
        <v>1</v>
      </c>
      <c r="N221" s="145">
        <f t="shared" si="34"/>
        <v>1</v>
      </c>
      <c r="O221" s="145">
        <f t="shared" si="35"/>
        <v>1</v>
      </c>
      <c r="P221" s="145">
        <f t="shared" si="36"/>
        <v>1</v>
      </c>
      <c r="Q221" s="145">
        <f t="shared" si="30"/>
        <v>1</v>
      </c>
      <c r="R221" s="145">
        <f t="shared" si="35"/>
        <v>1</v>
      </c>
      <c r="S221" s="145">
        <f t="shared" si="37"/>
        <v>1</v>
      </c>
      <c r="T221" s="145">
        <f t="shared" si="37"/>
        <v>1</v>
      </c>
      <c r="AH221" s="137"/>
      <c r="AJ221" s="137"/>
      <c r="AK221" s="137"/>
      <c r="AL221" s="137"/>
    </row>
    <row r="222" spans="2:38">
      <c r="B222" s="149">
        <v>211</v>
      </c>
      <c r="C222" s="145">
        <v>46.9</v>
      </c>
      <c r="D222" s="145">
        <v>46.9</v>
      </c>
      <c r="E222" s="149">
        <v>59.9</v>
      </c>
      <c r="F222" s="149">
        <v>59.9</v>
      </c>
      <c r="G222" s="149">
        <v>59.9</v>
      </c>
      <c r="H222" s="145">
        <f t="shared" si="31"/>
        <v>59.9</v>
      </c>
      <c r="I222" s="145">
        <f t="shared" si="32"/>
        <v>45</v>
      </c>
      <c r="J222" s="145">
        <f t="shared" si="33"/>
        <v>25</v>
      </c>
      <c r="L222" s="149">
        <v>211</v>
      </c>
      <c r="M222" s="145">
        <f t="shared" si="34"/>
        <v>1</v>
      </c>
      <c r="N222" s="145">
        <f t="shared" si="34"/>
        <v>1</v>
      </c>
      <c r="O222" s="145">
        <f t="shared" si="35"/>
        <v>1</v>
      </c>
      <c r="P222" s="145">
        <f t="shared" si="36"/>
        <v>1</v>
      </c>
      <c r="Q222" s="145">
        <f t="shared" si="30"/>
        <v>1</v>
      </c>
      <c r="R222" s="145">
        <f t="shared" si="35"/>
        <v>1</v>
      </c>
      <c r="S222" s="145">
        <f t="shared" si="37"/>
        <v>1</v>
      </c>
      <c r="T222" s="145">
        <f t="shared" si="37"/>
        <v>1</v>
      </c>
      <c r="AH222" s="137"/>
      <c r="AJ222" s="137"/>
      <c r="AK222" s="137"/>
      <c r="AL222" s="137"/>
    </row>
    <row r="223" spans="2:38">
      <c r="B223" s="149">
        <v>212</v>
      </c>
      <c r="C223" s="145">
        <v>47.2</v>
      </c>
      <c r="D223" s="145">
        <v>47.2</v>
      </c>
      <c r="E223" s="149">
        <v>59.9</v>
      </c>
      <c r="F223" s="149">
        <v>59.9</v>
      </c>
      <c r="G223" s="149">
        <v>59.9</v>
      </c>
      <c r="H223" s="145">
        <f t="shared" si="31"/>
        <v>59.9</v>
      </c>
      <c r="I223" s="145">
        <f t="shared" si="32"/>
        <v>45</v>
      </c>
      <c r="J223" s="145">
        <f t="shared" si="33"/>
        <v>25</v>
      </c>
      <c r="L223" s="149">
        <v>212</v>
      </c>
      <c r="M223" s="145">
        <f t="shared" si="34"/>
        <v>1</v>
      </c>
      <c r="N223" s="145">
        <f t="shared" si="34"/>
        <v>1</v>
      </c>
      <c r="O223" s="145">
        <f t="shared" si="35"/>
        <v>1</v>
      </c>
      <c r="P223" s="145">
        <f t="shared" si="36"/>
        <v>1</v>
      </c>
      <c r="Q223" s="145">
        <f t="shared" si="30"/>
        <v>1</v>
      </c>
      <c r="R223" s="145">
        <f t="shared" si="35"/>
        <v>1</v>
      </c>
      <c r="S223" s="145">
        <f t="shared" si="37"/>
        <v>1</v>
      </c>
      <c r="T223" s="145">
        <f t="shared" si="37"/>
        <v>1</v>
      </c>
      <c r="AH223" s="137"/>
      <c r="AJ223" s="137"/>
      <c r="AK223" s="137"/>
      <c r="AL223" s="137"/>
    </row>
    <row r="224" spans="2:38">
      <c r="B224" s="149">
        <v>213</v>
      </c>
      <c r="C224" s="145">
        <v>47.8</v>
      </c>
      <c r="D224" s="145">
        <v>47.8</v>
      </c>
      <c r="E224" s="149">
        <v>59.8</v>
      </c>
      <c r="F224" s="149">
        <v>59.8</v>
      </c>
      <c r="G224" s="149">
        <v>59.8</v>
      </c>
      <c r="H224" s="145">
        <f t="shared" si="31"/>
        <v>59.8</v>
      </c>
      <c r="I224" s="145">
        <f t="shared" si="32"/>
        <v>45</v>
      </c>
      <c r="J224" s="145">
        <f t="shared" si="33"/>
        <v>25</v>
      </c>
      <c r="L224" s="149">
        <v>213</v>
      </c>
      <c r="M224" s="145">
        <f t="shared" si="34"/>
        <v>1</v>
      </c>
      <c r="N224" s="145">
        <f t="shared" si="34"/>
        <v>1</v>
      </c>
      <c r="O224" s="145">
        <f t="shared" si="35"/>
        <v>0</v>
      </c>
      <c r="P224" s="145">
        <f t="shared" si="36"/>
        <v>0</v>
      </c>
      <c r="Q224" s="145">
        <f t="shared" si="30"/>
        <v>0</v>
      </c>
      <c r="R224" s="145">
        <f t="shared" si="35"/>
        <v>0</v>
      </c>
      <c r="S224" s="145">
        <f t="shared" si="37"/>
        <v>1</v>
      </c>
      <c r="T224" s="145">
        <f t="shared" si="37"/>
        <v>1</v>
      </c>
      <c r="AH224" s="137"/>
      <c r="AJ224" s="137"/>
      <c r="AK224" s="137"/>
      <c r="AL224" s="137"/>
    </row>
    <row r="225" spans="2:38">
      <c r="B225" s="149">
        <v>214</v>
      </c>
      <c r="C225" s="145">
        <v>48.4</v>
      </c>
      <c r="D225" s="145">
        <v>48.4</v>
      </c>
      <c r="E225" s="149">
        <v>59.6</v>
      </c>
      <c r="F225" s="149">
        <v>59.6</v>
      </c>
      <c r="G225" s="149">
        <v>59.6</v>
      </c>
      <c r="H225" s="145">
        <f t="shared" si="31"/>
        <v>59.6</v>
      </c>
      <c r="I225" s="145">
        <f t="shared" si="32"/>
        <v>45</v>
      </c>
      <c r="J225" s="145">
        <f t="shared" si="33"/>
        <v>25</v>
      </c>
      <c r="L225" s="149">
        <v>214</v>
      </c>
      <c r="M225" s="145">
        <f t="shared" si="34"/>
        <v>1</v>
      </c>
      <c r="N225" s="145">
        <f t="shared" si="34"/>
        <v>1</v>
      </c>
      <c r="O225" s="145">
        <f t="shared" si="35"/>
        <v>0</v>
      </c>
      <c r="P225" s="145">
        <f t="shared" si="36"/>
        <v>0</v>
      </c>
      <c r="Q225" s="145">
        <f t="shared" si="30"/>
        <v>0</v>
      </c>
      <c r="R225" s="145">
        <f t="shared" si="35"/>
        <v>0</v>
      </c>
      <c r="S225" s="145">
        <f t="shared" si="37"/>
        <v>1</v>
      </c>
      <c r="T225" s="145">
        <f t="shared" si="37"/>
        <v>1</v>
      </c>
      <c r="AH225" s="137"/>
      <c r="AJ225" s="137"/>
      <c r="AK225" s="137"/>
      <c r="AL225" s="137"/>
    </row>
    <row r="226" spans="2:38">
      <c r="B226" s="149">
        <v>215</v>
      </c>
      <c r="C226" s="145">
        <v>48.9</v>
      </c>
      <c r="D226" s="145">
        <v>48.9</v>
      </c>
      <c r="E226" s="149">
        <v>59.1</v>
      </c>
      <c r="F226" s="149">
        <v>59.1</v>
      </c>
      <c r="G226" s="149">
        <v>59.1</v>
      </c>
      <c r="H226" s="145">
        <f t="shared" si="31"/>
        <v>59.1</v>
      </c>
      <c r="I226" s="145">
        <f t="shared" si="32"/>
        <v>45</v>
      </c>
      <c r="J226" s="145">
        <f t="shared" si="33"/>
        <v>25</v>
      </c>
      <c r="L226" s="149">
        <v>215</v>
      </c>
      <c r="M226" s="145">
        <f t="shared" si="34"/>
        <v>1</v>
      </c>
      <c r="N226" s="145">
        <f t="shared" si="34"/>
        <v>1</v>
      </c>
      <c r="O226" s="145">
        <f t="shared" si="35"/>
        <v>0</v>
      </c>
      <c r="P226" s="145">
        <f t="shared" si="36"/>
        <v>0</v>
      </c>
      <c r="Q226" s="145">
        <f t="shared" si="30"/>
        <v>0</v>
      </c>
      <c r="R226" s="145">
        <f t="shared" si="35"/>
        <v>0</v>
      </c>
      <c r="S226" s="145">
        <f t="shared" si="37"/>
        <v>1</v>
      </c>
      <c r="T226" s="145">
        <f t="shared" si="37"/>
        <v>1</v>
      </c>
      <c r="AH226" s="137"/>
      <c r="AJ226" s="137"/>
      <c r="AK226" s="137"/>
      <c r="AL226" s="137"/>
    </row>
    <row r="227" spans="2:38">
      <c r="B227" s="149">
        <v>216</v>
      </c>
      <c r="C227" s="145">
        <v>49.2</v>
      </c>
      <c r="D227" s="145">
        <v>49.2</v>
      </c>
      <c r="E227" s="149">
        <v>57.1</v>
      </c>
      <c r="F227" s="149">
        <v>57.1</v>
      </c>
      <c r="G227" s="149">
        <v>57.1</v>
      </c>
      <c r="H227" s="145">
        <f t="shared" si="31"/>
        <v>57.1</v>
      </c>
      <c r="I227" s="145">
        <f t="shared" si="32"/>
        <v>45</v>
      </c>
      <c r="J227" s="145">
        <f t="shared" si="33"/>
        <v>25</v>
      </c>
      <c r="L227" s="149">
        <v>216</v>
      </c>
      <c r="M227" s="145">
        <f t="shared" si="34"/>
        <v>1</v>
      </c>
      <c r="N227" s="145">
        <f t="shared" si="34"/>
        <v>1</v>
      </c>
      <c r="O227" s="145">
        <f t="shared" si="35"/>
        <v>0</v>
      </c>
      <c r="P227" s="145">
        <f t="shared" si="36"/>
        <v>0</v>
      </c>
      <c r="Q227" s="145">
        <f t="shared" si="30"/>
        <v>0</v>
      </c>
      <c r="R227" s="145">
        <f t="shared" si="35"/>
        <v>0</v>
      </c>
      <c r="S227" s="145">
        <f t="shared" si="37"/>
        <v>1</v>
      </c>
      <c r="T227" s="145">
        <f t="shared" si="37"/>
        <v>1</v>
      </c>
      <c r="AH227" s="137"/>
      <c r="AJ227" s="137"/>
      <c r="AK227" s="137"/>
      <c r="AL227" s="137"/>
    </row>
    <row r="228" spans="2:38">
      <c r="B228" s="149">
        <v>217</v>
      </c>
      <c r="C228" s="145">
        <v>49.6</v>
      </c>
      <c r="D228" s="145">
        <v>49.6</v>
      </c>
      <c r="E228" s="149">
        <v>53.2</v>
      </c>
      <c r="F228" s="149">
        <v>53.2</v>
      </c>
      <c r="G228" s="149">
        <v>53.2</v>
      </c>
      <c r="H228" s="145">
        <f t="shared" si="31"/>
        <v>53.2</v>
      </c>
      <c r="I228" s="145">
        <f t="shared" si="32"/>
        <v>45</v>
      </c>
      <c r="J228" s="145">
        <f t="shared" si="33"/>
        <v>25</v>
      </c>
      <c r="L228" s="149">
        <v>217</v>
      </c>
      <c r="M228" s="145">
        <f t="shared" si="34"/>
        <v>1</v>
      </c>
      <c r="N228" s="145">
        <f t="shared" si="34"/>
        <v>1</v>
      </c>
      <c r="O228" s="145">
        <f t="shared" si="35"/>
        <v>0</v>
      </c>
      <c r="P228" s="145">
        <f t="shared" si="36"/>
        <v>0</v>
      </c>
      <c r="Q228" s="145">
        <f t="shared" si="30"/>
        <v>0</v>
      </c>
      <c r="R228" s="145">
        <f t="shared" si="35"/>
        <v>0</v>
      </c>
      <c r="S228" s="145">
        <f t="shared" si="37"/>
        <v>1</v>
      </c>
      <c r="T228" s="145">
        <f t="shared" si="37"/>
        <v>1</v>
      </c>
      <c r="AH228" s="137"/>
      <c r="AJ228" s="137"/>
      <c r="AK228" s="137"/>
      <c r="AL228" s="137"/>
    </row>
    <row r="229" spans="2:38">
      <c r="B229" s="149">
        <v>218</v>
      </c>
      <c r="C229" s="145">
        <v>49.9</v>
      </c>
      <c r="D229" s="145">
        <v>49.9</v>
      </c>
      <c r="E229" s="149">
        <v>48.3</v>
      </c>
      <c r="F229" s="149">
        <v>48.3</v>
      </c>
      <c r="G229" s="149">
        <v>48.3</v>
      </c>
      <c r="H229" s="145">
        <f t="shared" si="31"/>
        <v>48.3</v>
      </c>
      <c r="I229" s="145">
        <f t="shared" si="32"/>
        <v>45</v>
      </c>
      <c r="J229" s="145">
        <f t="shared" si="33"/>
        <v>25</v>
      </c>
      <c r="L229" s="149">
        <v>218</v>
      </c>
      <c r="M229" s="145">
        <f t="shared" si="34"/>
        <v>1</v>
      </c>
      <c r="N229" s="145">
        <f t="shared" si="34"/>
        <v>1</v>
      </c>
      <c r="O229" s="145">
        <f t="shared" si="35"/>
        <v>0</v>
      </c>
      <c r="P229" s="145">
        <f t="shared" si="36"/>
        <v>0</v>
      </c>
      <c r="Q229" s="145">
        <f t="shared" si="30"/>
        <v>0</v>
      </c>
      <c r="R229" s="145">
        <f t="shared" si="35"/>
        <v>0</v>
      </c>
      <c r="S229" s="145">
        <f t="shared" si="37"/>
        <v>1</v>
      </c>
      <c r="T229" s="145">
        <f t="shared" si="37"/>
        <v>1</v>
      </c>
      <c r="AH229" s="137"/>
      <c r="AJ229" s="137"/>
      <c r="AK229" s="137"/>
      <c r="AL229" s="137"/>
    </row>
    <row r="230" spans="2:38">
      <c r="B230" s="149">
        <v>219</v>
      </c>
      <c r="C230" s="145">
        <v>50</v>
      </c>
      <c r="D230" s="145">
        <v>50</v>
      </c>
      <c r="E230" s="149">
        <v>43.9</v>
      </c>
      <c r="F230" s="149">
        <v>43.9</v>
      </c>
      <c r="G230" s="149">
        <v>43.9</v>
      </c>
      <c r="H230" s="145">
        <f t="shared" si="31"/>
        <v>43.9</v>
      </c>
      <c r="I230" s="145">
        <f t="shared" si="32"/>
        <v>45</v>
      </c>
      <c r="J230" s="145">
        <f t="shared" si="33"/>
        <v>25</v>
      </c>
      <c r="L230" s="149">
        <v>219</v>
      </c>
      <c r="M230" s="145">
        <f t="shared" si="34"/>
        <v>1</v>
      </c>
      <c r="N230" s="145">
        <f t="shared" si="34"/>
        <v>1</v>
      </c>
      <c r="O230" s="145">
        <f t="shared" si="35"/>
        <v>0</v>
      </c>
      <c r="P230" s="145">
        <f t="shared" si="36"/>
        <v>0</v>
      </c>
      <c r="Q230" s="145">
        <f t="shared" si="30"/>
        <v>0</v>
      </c>
      <c r="R230" s="145">
        <f t="shared" si="35"/>
        <v>0</v>
      </c>
      <c r="S230" s="145">
        <f t="shared" si="37"/>
        <v>1</v>
      </c>
      <c r="T230" s="145">
        <f t="shared" si="37"/>
        <v>1</v>
      </c>
      <c r="AH230" s="137"/>
      <c r="AJ230" s="137"/>
      <c r="AK230" s="137"/>
      <c r="AL230" s="137"/>
    </row>
    <row r="231" spans="2:38">
      <c r="B231" s="149">
        <v>220</v>
      </c>
      <c r="C231" s="145">
        <v>49.8</v>
      </c>
      <c r="D231" s="145">
        <v>49.8</v>
      </c>
      <c r="E231" s="149">
        <v>40.299999999999997</v>
      </c>
      <c r="F231" s="149">
        <v>40.299999999999997</v>
      </c>
      <c r="G231" s="149">
        <v>40.299999999999997</v>
      </c>
      <c r="H231" s="145">
        <f t="shared" si="31"/>
        <v>40.299999999999997</v>
      </c>
      <c r="I231" s="145">
        <f t="shared" si="32"/>
        <v>45</v>
      </c>
      <c r="J231" s="145">
        <f t="shared" si="33"/>
        <v>25</v>
      </c>
      <c r="L231" s="149">
        <v>220</v>
      </c>
      <c r="M231" s="145">
        <f t="shared" si="34"/>
        <v>0</v>
      </c>
      <c r="N231" s="145">
        <f t="shared" si="34"/>
        <v>0</v>
      </c>
      <c r="O231" s="145">
        <f t="shared" si="35"/>
        <v>0</v>
      </c>
      <c r="P231" s="145">
        <f t="shared" si="36"/>
        <v>0</v>
      </c>
      <c r="Q231" s="145">
        <f t="shared" si="30"/>
        <v>0</v>
      </c>
      <c r="R231" s="145">
        <f t="shared" si="35"/>
        <v>0</v>
      </c>
      <c r="S231" s="145">
        <f t="shared" si="37"/>
        <v>1</v>
      </c>
      <c r="T231" s="145">
        <f t="shared" si="37"/>
        <v>1</v>
      </c>
      <c r="AH231" s="137"/>
      <c r="AJ231" s="137"/>
      <c r="AK231" s="137"/>
      <c r="AL231" s="137"/>
    </row>
    <row r="232" spans="2:38">
      <c r="B232" s="149">
        <v>221</v>
      </c>
      <c r="C232" s="145">
        <v>49.5</v>
      </c>
      <c r="D232" s="145">
        <v>49.5</v>
      </c>
      <c r="E232" s="149">
        <v>39.5</v>
      </c>
      <c r="F232" s="149">
        <v>39.5</v>
      </c>
      <c r="G232" s="149">
        <v>39.5</v>
      </c>
      <c r="H232" s="145">
        <f t="shared" si="31"/>
        <v>39.5</v>
      </c>
      <c r="I232" s="145">
        <f t="shared" si="32"/>
        <v>45</v>
      </c>
      <c r="J232" s="145">
        <f t="shared" si="33"/>
        <v>25</v>
      </c>
      <c r="L232" s="149">
        <v>221</v>
      </c>
      <c r="M232" s="145">
        <f t="shared" si="34"/>
        <v>0</v>
      </c>
      <c r="N232" s="145">
        <f t="shared" si="34"/>
        <v>0</v>
      </c>
      <c r="O232" s="145">
        <f t="shared" si="35"/>
        <v>0</v>
      </c>
      <c r="P232" s="145">
        <f t="shared" si="36"/>
        <v>0</v>
      </c>
      <c r="Q232" s="145">
        <f t="shared" si="36"/>
        <v>0</v>
      </c>
      <c r="R232" s="145">
        <f t="shared" si="35"/>
        <v>0</v>
      </c>
      <c r="S232" s="145">
        <f t="shared" si="37"/>
        <v>1</v>
      </c>
      <c r="T232" s="145">
        <f t="shared" si="37"/>
        <v>1</v>
      </c>
      <c r="AH232" s="137"/>
      <c r="AJ232" s="137"/>
      <c r="AK232" s="137"/>
      <c r="AL232" s="137"/>
    </row>
    <row r="233" spans="2:38">
      <c r="B233" s="149">
        <v>222</v>
      </c>
      <c r="C233" s="145">
        <v>49.2</v>
      </c>
      <c r="D233" s="145">
        <v>49.2</v>
      </c>
      <c r="E233" s="149">
        <v>41.3</v>
      </c>
      <c r="F233" s="149">
        <v>41.3</v>
      </c>
      <c r="G233" s="149">
        <v>41.3</v>
      </c>
      <c r="H233" s="145">
        <f t="shared" si="31"/>
        <v>41.3</v>
      </c>
      <c r="I233" s="145">
        <f t="shared" si="32"/>
        <v>45</v>
      </c>
      <c r="J233" s="145">
        <f t="shared" si="33"/>
        <v>25</v>
      </c>
      <c r="L233" s="149">
        <v>222</v>
      </c>
      <c r="M233" s="145">
        <f t="shared" si="34"/>
        <v>0</v>
      </c>
      <c r="N233" s="145">
        <f t="shared" si="34"/>
        <v>0</v>
      </c>
      <c r="O233" s="145">
        <f t="shared" si="35"/>
        <v>1</v>
      </c>
      <c r="P233" s="145">
        <f t="shared" si="36"/>
        <v>1</v>
      </c>
      <c r="Q233" s="145">
        <f t="shared" si="36"/>
        <v>1</v>
      </c>
      <c r="R233" s="145">
        <f t="shared" si="35"/>
        <v>1</v>
      </c>
      <c r="S233" s="145">
        <f t="shared" si="37"/>
        <v>1</v>
      </c>
      <c r="T233" s="145">
        <f t="shared" si="37"/>
        <v>1</v>
      </c>
      <c r="AH233" s="137"/>
      <c r="AJ233" s="137"/>
      <c r="AK233" s="137"/>
      <c r="AL233" s="137"/>
    </row>
    <row r="234" spans="2:38">
      <c r="B234" s="149">
        <v>223</v>
      </c>
      <c r="C234" s="145">
        <v>49.3</v>
      </c>
      <c r="D234" s="145">
        <v>49.3</v>
      </c>
      <c r="E234" s="149">
        <v>45.2</v>
      </c>
      <c r="F234" s="149">
        <v>45.2</v>
      </c>
      <c r="G234" s="149">
        <v>45.2</v>
      </c>
      <c r="H234" s="145">
        <f t="shared" si="31"/>
        <v>45.2</v>
      </c>
      <c r="I234" s="145">
        <f t="shared" si="32"/>
        <v>45</v>
      </c>
      <c r="J234" s="145">
        <f t="shared" si="33"/>
        <v>25</v>
      </c>
      <c r="L234" s="149">
        <v>223</v>
      </c>
      <c r="M234" s="145">
        <f t="shared" si="34"/>
        <v>1</v>
      </c>
      <c r="N234" s="145">
        <f t="shared" si="34"/>
        <v>1</v>
      </c>
      <c r="O234" s="145">
        <f t="shared" si="35"/>
        <v>1</v>
      </c>
      <c r="P234" s="145">
        <f t="shared" si="36"/>
        <v>1</v>
      </c>
      <c r="Q234" s="145">
        <f t="shared" si="36"/>
        <v>1</v>
      </c>
      <c r="R234" s="145">
        <f t="shared" si="35"/>
        <v>1</v>
      </c>
      <c r="S234" s="145">
        <f t="shared" si="37"/>
        <v>1</v>
      </c>
      <c r="T234" s="145">
        <f t="shared" si="37"/>
        <v>1</v>
      </c>
      <c r="AH234" s="137"/>
      <c r="AJ234" s="137"/>
      <c r="AK234" s="137"/>
      <c r="AL234" s="137"/>
    </row>
    <row r="235" spans="2:38">
      <c r="B235" s="149">
        <v>224</v>
      </c>
      <c r="C235" s="145">
        <v>49.4</v>
      </c>
      <c r="D235" s="145">
        <v>49.4</v>
      </c>
      <c r="E235" s="149">
        <v>50.1</v>
      </c>
      <c r="F235" s="149">
        <v>50.1</v>
      </c>
      <c r="G235" s="149">
        <v>50.1</v>
      </c>
      <c r="H235" s="145">
        <f t="shared" si="31"/>
        <v>50.1</v>
      </c>
      <c r="I235" s="145">
        <f t="shared" si="32"/>
        <v>45</v>
      </c>
      <c r="J235" s="145">
        <f t="shared" si="33"/>
        <v>25</v>
      </c>
      <c r="L235" s="149">
        <v>224</v>
      </c>
      <c r="M235" s="145">
        <f t="shared" si="34"/>
        <v>1</v>
      </c>
      <c r="N235" s="145">
        <f t="shared" si="34"/>
        <v>1</v>
      </c>
      <c r="O235" s="145">
        <f t="shared" si="35"/>
        <v>1</v>
      </c>
      <c r="P235" s="145">
        <f t="shared" si="36"/>
        <v>1</v>
      </c>
      <c r="Q235" s="145">
        <f t="shared" si="36"/>
        <v>1</v>
      </c>
      <c r="R235" s="145">
        <f t="shared" si="35"/>
        <v>1</v>
      </c>
      <c r="S235" s="145">
        <f t="shared" si="37"/>
        <v>1</v>
      </c>
      <c r="T235" s="145">
        <f t="shared" si="37"/>
        <v>1</v>
      </c>
      <c r="AH235" s="137"/>
      <c r="AJ235" s="137"/>
      <c r="AK235" s="137"/>
      <c r="AL235" s="137"/>
    </row>
    <row r="236" spans="2:38">
      <c r="B236" s="149">
        <v>225</v>
      </c>
      <c r="C236" s="145">
        <v>49.4</v>
      </c>
      <c r="D236" s="145">
        <v>49.4</v>
      </c>
      <c r="E236" s="149">
        <v>53.7</v>
      </c>
      <c r="F236" s="149">
        <v>53.7</v>
      </c>
      <c r="G236" s="149">
        <v>53.7</v>
      </c>
      <c r="H236" s="145">
        <f t="shared" si="31"/>
        <v>53.7</v>
      </c>
      <c r="I236" s="145">
        <f t="shared" si="32"/>
        <v>45</v>
      </c>
      <c r="J236" s="145">
        <f t="shared" si="33"/>
        <v>25</v>
      </c>
      <c r="L236" s="149">
        <v>225</v>
      </c>
      <c r="M236" s="145">
        <f t="shared" si="34"/>
        <v>1</v>
      </c>
      <c r="N236" s="145">
        <f t="shared" si="34"/>
        <v>1</v>
      </c>
      <c r="O236" s="145">
        <f t="shared" si="35"/>
        <v>1</v>
      </c>
      <c r="P236" s="145">
        <f t="shared" si="36"/>
        <v>1</v>
      </c>
      <c r="Q236" s="145">
        <f t="shared" si="36"/>
        <v>1</v>
      </c>
      <c r="R236" s="145">
        <f t="shared" si="35"/>
        <v>1</v>
      </c>
      <c r="S236" s="145">
        <f t="shared" si="37"/>
        <v>1</v>
      </c>
      <c r="T236" s="145">
        <f t="shared" si="37"/>
        <v>1</v>
      </c>
      <c r="AH236" s="137"/>
      <c r="AJ236" s="137"/>
      <c r="AK236" s="137"/>
      <c r="AL236" s="137"/>
    </row>
    <row r="237" spans="2:38">
      <c r="B237" s="149">
        <v>226</v>
      </c>
      <c r="C237" s="145">
        <v>48.6</v>
      </c>
      <c r="D237" s="145">
        <v>48.6</v>
      </c>
      <c r="E237" s="149">
        <v>55.8</v>
      </c>
      <c r="F237" s="149">
        <v>55.8</v>
      </c>
      <c r="G237" s="149">
        <v>55.8</v>
      </c>
      <c r="H237" s="145">
        <f t="shared" si="31"/>
        <v>55.8</v>
      </c>
      <c r="I237" s="145">
        <f t="shared" si="32"/>
        <v>45</v>
      </c>
      <c r="J237" s="145">
        <f t="shared" si="33"/>
        <v>25</v>
      </c>
      <c r="L237" s="149">
        <v>226</v>
      </c>
      <c r="M237" s="145">
        <f t="shared" si="34"/>
        <v>0</v>
      </c>
      <c r="N237" s="145">
        <f t="shared" si="34"/>
        <v>0</v>
      </c>
      <c r="O237" s="145">
        <f t="shared" si="35"/>
        <v>1</v>
      </c>
      <c r="P237" s="145">
        <f t="shared" si="36"/>
        <v>1</v>
      </c>
      <c r="Q237" s="145">
        <f t="shared" si="36"/>
        <v>1</v>
      </c>
      <c r="R237" s="145">
        <f t="shared" si="35"/>
        <v>1</v>
      </c>
      <c r="S237" s="145">
        <f t="shared" si="37"/>
        <v>1</v>
      </c>
      <c r="T237" s="145">
        <f t="shared" si="37"/>
        <v>1</v>
      </c>
      <c r="AH237" s="137"/>
      <c r="AJ237" s="137"/>
      <c r="AK237" s="137"/>
      <c r="AL237" s="137"/>
    </row>
    <row r="238" spans="2:38">
      <c r="B238" s="149">
        <v>227</v>
      </c>
      <c r="C238" s="145">
        <v>47.8</v>
      </c>
      <c r="D238" s="145">
        <v>47.8</v>
      </c>
      <c r="E238" s="149">
        <v>55.8</v>
      </c>
      <c r="F238" s="149">
        <v>55.8</v>
      </c>
      <c r="G238" s="149">
        <v>55.8</v>
      </c>
      <c r="H238" s="145">
        <f t="shared" si="31"/>
        <v>55.8</v>
      </c>
      <c r="I238" s="145">
        <f t="shared" si="32"/>
        <v>45</v>
      </c>
      <c r="J238" s="145">
        <f t="shared" si="33"/>
        <v>25</v>
      </c>
      <c r="L238" s="149">
        <v>227</v>
      </c>
      <c r="M238" s="145">
        <f t="shared" si="34"/>
        <v>0</v>
      </c>
      <c r="N238" s="145">
        <f t="shared" si="34"/>
        <v>0</v>
      </c>
      <c r="O238" s="145">
        <f t="shared" si="35"/>
        <v>1</v>
      </c>
      <c r="P238" s="145">
        <f t="shared" si="36"/>
        <v>1</v>
      </c>
      <c r="Q238" s="145">
        <f t="shared" si="36"/>
        <v>1</v>
      </c>
      <c r="R238" s="145">
        <f t="shared" si="35"/>
        <v>1</v>
      </c>
      <c r="S238" s="145">
        <f t="shared" si="37"/>
        <v>1</v>
      </c>
      <c r="T238" s="145">
        <f t="shared" si="37"/>
        <v>1</v>
      </c>
      <c r="AH238" s="137"/>
      <c r="AJ238" s="137"/>
      <c r="AK238" s="137"/>
      <c r="AL238" s="137"/>
    </row>
    <row r="239" spans="2:38">
      <c r="B239" s="149">
        <v>228</v>
      </c>
      <c r="C239" s="145">
        <v>47</v>
      </c>
      <c r="D239" s="145">
        <v>47</v>
      </c>
      <c r="E239" s="149">
        <v>54.7</v>
      </c>
      <c r="F239" s="149">
        <v>54.7</v>
      </c>
      <c r="G239" s="149">
        <v>54.7</v>
      </c>
      <c r="H239" s="145">
        <f t="shared" si="31"/>
        <v>54.7</v>
      </c>
      <c r="I239" s="145">
        <f t="shared" si="32"/>
        <v>45</v>
      </c>
      <c r="J239" s="145">
        <f t="shared" si="33"/>
        <v>25</v>
      </c>
      <c r="L239" s="149">
        <v>228</v>
      </c>
      <c r="M239" s="145">
        <f t="shared" si="34"/>
        <v>0</v>
      </c>
      <c r="N239" s="145">
        <f t="shared" si="34"/>
        <v>0</v>
      </c>
      <c r="O239" s="145">
        <f t="shared" si="35"/>
        <v>0</v>
      </c>
      <c r="P239" s="145">
        <f t="shared" si="36"/>
        <v>0</v>
      </c>
      <c r="Q239" s="145">
        <f t="shared" si="36"/>
        <v>0</v>
      </c>
      <c r="R239" s="145">
        <f t="shared" si="35"/>
        <v>0</v>
      </c>
      <c r="S239" s="145">
        <f t="shared" si="37"/>
        <v>1</v>
      </c>
      <c r="T239" s="145">
        <f t="shared" si="37"/>
        <v>1</v>
      </c>
      <c r="AH239" s="137"/>
      <c r="AJ239" s="137"/>
      <c r="AK239" s="137"/>
      <c r="AL239" s="137"/>
    </row>
    <row r="240" spans="2:38">
      <c r="B240" s="149">
        <v>229</v>
      </c>
      <c r="C240" s="145">
        <v>46.9</v>
      </c>
      <c r="D240" s="145">
        <v>46.9</v>
      </c>
      <c r="E240" s="149">
        <v>53.3</v>
      </c>
      <c r="F240" s="149">
        <v>53.3</v>
      </c>
      <c r="G240" s="149">
        <v>53.3</v>
      </c>
      <c r="H240" s="145">
        <f t="shared" si="31"/>
        <v>53.3</v>
      </c>
      <c r="I240" s="145">
        <f t="shared" si="32"/>
        <v>45</v>
      </c>
      <c r="J240" s="145">
        <f t="shared" si="33"/>
        <v>25</v>
      </c>
      <c r="L240" s="149">
        <v>229</v>
      </c>
      <c r="M240" s="145">
        <f t="shared" si="34"/>
        <v>0</v>
      </c>
      <c r="N240" s="145">
        <f t="shared" si="34"/>
        <v>0</v>
      </c>
      <c r="O240" s="145">
        <f t="shared" si="35"/>
        <v>0</v>
      </c>
      <c r="P240" s="145">
        <f t="shared" si="36"/>
        <v>0</v>
      </c>
      <c r="Q240" s="145">
        <f t="shared" si="36"/>
        <v>0</v>
      </c>
      <c r="R240" s="145">
        <f t="shared" si="35"/>
        <v>0</v>
      </c>
      <c r="S240" s="145">
        <f t="shared" si="37"/>
        <v>1</v>
      </c>
      <c r="T240" s="145">
        <f t="shared" si="37"/>
        <v>1</v>
      </c>
      <c r="AH240" s="137"/>
      <c r="AJ240" s="137"/>
      <c r="AK240" s="137"/>
      <c r="AL240" s="137"/>
    </row>
    <row r="241" spans="2:38">
      <c r="B241" s="149">
        <v>230</v>
      </c>
      <c r="C241" s="145">
        <v>46.6</v>
      </c>
      <c r="D241" s="145">
        <v>46.6</v>
      </c>
      <c r="E241" s="149">
        <v>52.3</v>
      </c>
      <c r="F241" s="149">
        <v>52.3</v>
      </c>
      <c r="G241" s="149">
        <v>52.3</v>
      </c>
      <c r="H241" s="145">
        <f t="shared" si="31"/>
        <v>52.3</v>
      </c>
      <c r="I241" s="145">
        <f t="shared" si="32"/>
        <v>45</v>
      </c>
      <c r="J241" s="145">
        <f t="shared" si="33"/>
        <v>25</v>
      </c>
      <c r="L241" s="149">
        <v>230</v>
      </c>
      <c r="M241" s="145">
        <f t="shared" si="34"/>
        <v>0</v>
      </c>
      <c r="N241" s="145">
        <f t="shared" si="34"/>
        <v>0</v>
      </c>
      <c r="O241" s="145">
        <f t="shared" si="35"/>
        <v>0</v>
      </c>
      <c r="P241" s="145">
        <f t="shared" si="36"/>
        <v>0</v>
      </c>
      <c r="Q241" s="145">
        <f t="shared" si="36"/>
        <v>0</v>
      </c>
      <c r="R241" s="145">
        <f t="shared" si="35"/>
        <v>0</v>
      </c>
      <c r="S241" s="145">
        <f t="shared" si="37"/>
        <v>1</v>
      </c>
      <c r="T241" s="145">
        <f t="shared" si="37"/>
        <v>1</v>
      </c>
      <c r="AH241" s="137"/>
      <c r="AJ241" s="137"/>
      <c r="AK241" s="137"/>
      <c r="AL241" s="137"/>
    </row>
    <row r="242" spans="2:38">
      <c r="B242" s="149">
        <v>231</v>
      </c>
      <c r="C242" s="145">
        <v>46.6</v>
      </c>
      <c r="D242" s="145">
        <v>46.6</v>
      </c>
      <c r="E242" s="149">
        <v>52</v>
      </c>
      <c r="F242" s="149">
        <v>52</v>
      </c>
      <c r="G242" s="149">
        <v>52</v>
      </c>
      <c r="H242" s="145">
        <f t="shared" si="31"/>
        <v>52</v>
      </c>
      <c r="I242" s="145">
        <f t="shared" si="32"/>
        <v>45</v>
      </c>
      <c r="J242" s="145">
        <f t="shared" si="33"/>
        <v>25</v>
      </c>
      <c r="L242" s="149">
        <v>231</v>
      </c>
      <c r="M242" s="145">
        <f t="shared" si="34"/>
        <v>1</v>
      </c>
      <c r="N242" s="145">
        <f t="shared" si="34"/>
        <v>1</v>
      </c>
      <c r="O242" s="145">
        <f t="shared" si="35"/>
        <v>0</v>
      </c>
      <c r="P242" s="145">
        <f t="shared" si="36"/>
        <v>0</v>
      </c>
      <c r="Q242" s="145">
        <f t="shared" si="36"/>
        <v>0</v>
      </c>
      <c r="R242" s="145">
        <f t="shared" si="35"/>
        <v>0</v>
      </c>
      <c r="S242" s="145">
        <f t="shared" si="37"/>
        <v>1</v>
      </c>
      <c r="T242" s="145">
        <f t="shared" si="37"/>
        <v>1</v>
      </c>
      <c r="AH242" s="137"/>
      <c r="AJ242" s="137"/>
      <c r="AK242" s="137"/>
      <c r="AL242" s="137"/>
    </row>
    <row r="243" spans="2:38">
      <c r="B243" s="149">
        <v>232</v>
      </c>
      <c r="C243" s="145">
        <v>46.6</v>
      </c>
      <c r="D243" s="145">
        <v>46.6</v>
      </c>
      <c r="E243" s="149">
        <v>52.1</v>
      </c>
      <c r="F243" s="149">
        <v>52.1</v>
      </c>
      <c r="G243" s="149">
        <v>52.1</v>
      </c>
      <c r="H243" s="145">
        <f t="shared" si="31"/>
        <v>52.1</v>
      </c>
      <c r="I243" s="145">
        <f t="shared" si="32"/>
        <v>45</v>
      </c>
      <c r="J243" s="145">
        <f t="shared" si="33"/>
        <v>25</v>
      </c>
      <c r="L243" s="149">
        <v>232</v>
      </c>
      <c r="M243" s="145">
        <f t="shared" si="34"/>
        <v>1</v>
      </c>
      <c r="N243" s="145">
        <f t="shared" si="34"/>
        <v>1</v>
      </c>
      <c r="O243" s="145">
        <f t="shared" si="35"/>
        <v>1</v>
      </c>
      <c r="P243" s="145">
        <f t="shared" si="36"/>
        <v>1</v>
      </c>
      <c r="Q243" s="145">
        <f t="shared" si="36"/>
        <v>1</v>
      </c>
      <c r="R243" s="145">
        <f t="shared" si="35"/>
        <v>1</v>
      </c>
      <c r="S243" s="145">
        <f t="shared" si="37"/>
        <v>1</v>
      </c>
      <c r="T243" s="145">
        <f t="shared" si="37"/>
        <v>1</v>
      </c>
      <c r="AH243" s="137"/>
      <c r="AJ243" s="137"/>
      <c r="AK243" s="137"/>
      <c r="AL243" s="137"/>
    </row>
    <row r="244" spans="2:38">
      <c r="B244" s="149">
        <v>233</v>
      </c>
      <c r="C244" s="145">
        <v>46.9</v>
      </c>
      <c r="D244" s="145">
        <v>46.9</v>
      </c>
      <c r="E244" s="149">
        <v>51.8</v>
      </c>
      <c r="F244" s="149">
        <v>51.8</v>
      </c>
      <c r="G244" s="149">
        <v>51.8</v>
      </c>
      <c r="H244" s="145">
        <f t="shared" si="31"/>
        <v>51.8</v>
      </c>
      <c r="I244" s="145">
        <f t="shared" si="32"/>
        <v>45</v>
      </c>
      <c r="J244" s="145">
        <f t="shared" si="33"/>
        <v>25</v>
      </c>
      <c r="L244" s="149">
        <v>233</v>
      </c>
      <c r="M244" s="145">
        <f t="shared" si="34"/>
        <v>1</v>
      </c>
      <c r="N244" s="145">
        <f t="shared" si="34"/>
        <v>1</v>
      </c>
      <c r="O244" s="145">
        <f t="shared" si="35"/>
        <v>0</v>
      </c>
      <c r="P244" s="145">
        <f t="shared" si="36"/>
        <v>0</v>
      </c>
      <c r="Q244" s="145">
        <f t="shared" si="36"/>
        <v>0</v>
      </c>
      <c r="R244" s="145">
        <f t="shared" si="35"/>
        <v>0</v>
      </c>
      <c r="S244" s="145">
        <f t="shared" si="37"/>
        <v>1</v>
      </c>
      <c r="T244" s="145">
        <f t="shared" si="37"/>
        <v>1</v>
      </c>
      <c r="AH244" s="137"/>
      <c r="AJ244" s="137"/>
      <c r="AK244" s="137"/>
      <c r="AL244" s="137"/>
    </row>
    <row r="245" spans="2:38">
      <c r="B245" s="149">
        <v>234</v>
      </c>
      <c r="C245" s="145">
        <v>46.4</v>
      </c>
      <c r="D245" s="145">
        <v>46.4</v>
      </c>
      <c r="E245" s="149">
        <v>50.8</v>
      </c>
      <c r="F245" s="149">
        <v>50.8</v>
      </c>
      <c r="G245" s="149">
        <v>50.8</v>
      </c>
      <c r="H245" s="145">
        <f t="shared" si="31"/>
        <v>50.8</v>
      </c>
      <c r="I245" s="145">
        <f t="shared" si="32"/>
        <v>45</v>
      </c>
      <c r="J245" s="145">
        <f t="shared" si="33"/>
        <v>25</v>
      </c>
      <c r="L245" s="149">
        <v>234</v>
      </c>
      <c r="M245" s="145">
        <f t="shared" si="34"/>
        <v>0</v>
      </c>
      <c r="N245" s="145">
        <f t="shared" si="34"/>
        <v>0</v>
      </c>
      <c r="O245" s="145">
        <f t="shared" si="35"/>
        <v>0</v>
      </c>
      <c r="P245" s="145">
        <f t="shared" si="36"/>
        <v>0</v>
      </c>
      <c r="Q245" s="145">
        <f t="shared" si="36"/>
        <v>0</v>
      </c>
      <c r="R245" s="145">
        <f t="shared" si="35"/>
        <v>0</v>
      </c>
      <c r="S245" s="145">
        <f t="shared" si="37"/>
        <v>1</v>
      </c>
      <c r="T245" s="145">
        <f t="shared" si="37"/>
        <v>1</v>
      </c>
      <c r="AH245" s="137"/>
      <c r="AJ245" s="137"/>
      <c r="AK245" s="137"/>
      <c r="AL245" s="137"/>
    </row>
    <row r="246" spans="2:38">
      <c r="B246" s="149">
        <v>235</v>
      </c>
      <c r="C246" s="145">
        <v>45.6</v>
      </c>
      <c r="D246" s="145">
        <v>45.6</v>
      </c>
      <c r="E246" s="149">
        <v>49.2</v>
      </c>
      <c r="F246" s="149">
        <v>49.2</v>
      </c>
      <c r="G246" s="149">
        <v>49.2</v>
      </c>
      <c r="H246" s="145">
        <f t="shared" si="31"/>
        <v>49.2</v>
      </c>
      <c r="I246" s="145">
        <f t="shared" si="32"/>
        <v>45</v>
      </c>
      <c r="J246" s="145">
        <f t="shared" si="33"/>
        <v>25</v>
      </c>
      <c r="L246" s="149">
        <v>235</v>
      </c>
      <c r="M246" s="145">
        <f t="shared" si="34"/>
        <v>0</v>
      </c>
      <c r="N246" s="145">
        <f t="shared" si="34"/>
        <v>0</v>
      </c>
      <c r="O246" s="145">
        <f t="shared" si="35"/>
        <v>0</v>
      </c>
      <c r="P246" s="145">
        <f t="shared" si="36"/>
        <v>0</v>
      </c>
      <c r="Q246" s="145">
        <f t="shared" si="36"/>
        <v>0</v>
      </c>
      <c r="R246" s="145">
        <f t="shared" si="35"/>
        <v>0</v>
      </c>
      <c r="S246" s="145">
        <f t="shared" si="37"/>
        <v>1</v>
      </c>
      <c r="T246" s="145">
        <f t="shared" si="37"/>
        <v>1</v>
      </c>
      <c r="AH246" s="137"/>
      <c r="AJ246" s="137"/>
      <c r="AK246" s="137"/>
      <c r="AL246" s="137"/>
    </row>
    <row r="247" spans="2:38">
      <c r="B247" s="149">
        <v>236</v>
      </c>
      <c r="C247" s="145">
        <v>44.4</v>
      </c>
      <c r="D247" s="145">
        <v>44.4</v>
      </c>
      <c r="E247" s="149">
        <v>47.5</v>
      </c>
      <c r="F247" s="149">
        <v>47.5</v>
      </c>
      <c r="G247" s="149">
        <v>47.5</v>
      </c>
      <c r="H247" s="145">
        <f t="shared" si="31"/>
        <v>47.5</v>
      </c>
      <c r="I247" s="145">
        <f t="shared" si="32"/>
        <v>44.4</v>
      </c>
      <c r="J247" s="145">
        <f t="shared" si="33"/>
        <v>25</v>
      </c>
      <c r="L247" s="149">
        <v>236</v>
      </c>
      <c r="M247" s="145">
        <f t="shared" si="34"/>
        <v>0</v>
      </c>
      <c r="N247" s="145">
        <f t="shared" si="34"/>
        <v>0</v>
      </c>
      <c r="O247" s="145">
        <f t="shared" si="35"/>
        <v>0</v>
      </c>
      <c r="P247" s="145">
        <f t="shared" si="36"/>
        <v>0</v>
      </c>
      <c r="Q247" s="145">
        <f t="shared" si="36"/>
        <v>0</v>
      </c>
      <c r="R247" s="145">
        <f t="shared" si="35"/>
        <v>0</v>
      </c>
      <c r="S247" s="145">
        <f t="shared" si="37"/>
        <v>0</v>
      </c>
      <c r="T247" s="145">
        <f t="shared" si="37"/>
        <v>1</v>
      </c>
      <c r="AH247" s="137"/>
      <c r="AJ247" s="137"/>
      <c r="AK247" s="137"/>
      <c r="AL247" s="137"/>
    </row>
    <row r="248" spans="2:38">
      <c r="B248" s="149">
        <v>237</v>
      </c>
      <c r="C248" s="145">
        <v>43.5</v>
      </c>
      <c r="D248" s="145">
        <v>43.5</v>
      </c>
      <c r="E248" s="149">
        <v>45.7</v>
      </c>
      <c r="F248" s="149">
        <v>45.7</v>
      </c>
      <c r="G248" s="149">
        <v>45.7</v>
      </c>
      <c r="H248" s="145">
        <f t="shared" si="31"/>
        <v>45.7</v>
      </c>
      <c r="I248" s="145">
        <f t="shared" si="32"/>
        <v>43.5</v>
      </c>
      <c r="J248" s="145">
        <f t="shared" si="33"/>
        <v>25</v>
      </c>
      <c r="L248" s="149">
        <v>237</v>
      </c>
      <c r="M248" s="145">
        <f t="shared" si="34"/>
        <v>0</v>
      </c>
      <c r="N248" s="145">
        <f t="shared" si="34"/>
        <v>0</v>
      </c>
      <c r="O248" s="145">
        <f t="shared" si="35"/>
        <v>0</v>
      </c>
      <c r="P248" s="145">
        <f t="shared" si="36"/>
        <v>0</v>
      </c>
      <c r="Q248" s="145">
        <f t="shared" si="36"/>
        <v>0</v>
      </c>
      <c r="R248" s="145">
        <f t="shared" si="35"/>
        <v>0</v>
      </c>
      <c r="S248" s="145">
        <f t="shared" si="37"/>
        <v>0</v>
      </c>
      <c r="T248" s="145">
        <f t="shared" si="37"/>
        <v>1</v>
      </c>
      <c r="AH248" s="137"/>
      <c r="AJ248" s="137"/>
      <c r="AK248" s="137"/>
      <c r="AL248" s="137"/>
    </row>
    <row r="249" spans="2:38">
      <c r="B249" s="149">
        <v>238</v>
      </c>
      <c r="C249" s="145">
        <v>43.2</v>
      </c>
      <c r="D249" s="145">
        <v>43.2</v>
      </c>
      <c r="E249" s="149">
        <v>43.9</v>
      </c>
      <c r="F249" s="149">
        <v>43.9</v>
      </c>
      <c r="G249" s="149">
        <v>43.9</v>
      </c>
      <c r="H249" s="145">
        <f t="shared" si="31"/>
        <v>43.9</v>
      </c>
      <c r="I249" s="145">
        <f t="shared" si="32"/>
        <v>43.2</v>
      </c>
      <c r="J249" s="145">
        <f t="shared" si="33"/>
        <v>25</v>
      </c>
      <c r="L249" s="149">
        <v>238</v>
      </c>
      <c r="M249" s="145">
        <f t="shared" si="34"/>
        <v>0</v>
      </c>
      <c r="N249" s="145">
        <f t="shared" si="34"/>
        <v>0</v>
      </c>
      <c r="O249" s="145">
        <f t="shared" si="35"/>
        <v>0</v>
      </c>
      <c r="P249" s="145">
        <f t="shared" si="36"/>
        <v>0</v>
      </c>
      <c r="Q249" s="145">
        <f t="shared" si="36"/>
        <v>0</v>
      </c>
      <c r="R249" s="145">
        <f t="shared" si="35"/>
        <v>0</v>
      </c>
      <c r="S249" s="145">
        <f t="shared" si="37"/>
        <v>0</v>
      </c>
      <c r="T249" s="145">
        <f t="shared" si="37"/>
        <v>1</v>
      </c>
      <c r="AH249" s="137"/>
      <c r="AJ249" s="137"/>
      <c r="AK249" s="137"/>
      <c r="AL249" s="137"/>
    </row>
    <row r="250" spans="2:38">
      <c r="B250" s="149">
        <v>239</v>
      </c>
      <c r="C250" s="145">
        <v>43.3</v>
      </c>
      <c r="D250" s="145">
        <v>43.3</v>
      </c>
      <c r="E250" s="149">
        <v>42</v>
      </c>
      <c r="F250" s="149">
        <v>42</v>
      </c>
      <c r="G250" s="149">
        <v>42</v>
      </c>
      <c r="H250" s="145">
        <f t="shared" si="31"/>
        <v>42</v>
      </c>
      <c r="I250" s="145">
        <f t="shared" si="32"/>
        <v>43.3</v>
      </c>
      <c r="J250" s="145">
        <f t="shared" si="33"/>
        <v>25</v>
      </c>
      <c r="L250" s="149">
        <v>239</v>
      </c>
      <c r="M250" s="145">
        <f t="shared" si="34"/>
        <v>1</v>
      </c>
      <c r="N250" s="145">
        <f t="shared" si="34"/>
        <v>1</v>
      </c>
      <c r="O250" s="145">
        <f t="shared" si="35"/>
        <v>0</v>
      </c>
      <c r="P250" s="145">
        <f t="shared" si="36"/>
        <v>0</v>
      </c>
      <c r="Q250" s="145">
        <f t="shared" si="36"/>
        <v>0</v>
      </c>
      <c r="R250" s="145">
        <f t="shared" si="35"/>
        <v>0</v>
      </c>
      <c r="S250" s="145">
        <f t="shared" si="37"/>
        <v>1</v>
      </c>
      <c r="T250" s="145">
        <f t="shared" si="37"/>
        <v>1</v>
      </c>
      <c r="AH250" s="137"/>
      <c r="AJ250" s="137"/>
      <c r="AK250" s="137"/>
      <c r="AL250" s="137"/>
    </row>
    <row r="251" spans="2:38">
      <c r="B251" s="149">
        <v>240</v>
      </c>
      <c r="C251" s="145">
        <v>43.7</v>
      </c>
      <c r="D251" s="145">
        <v>43.7</v>
      </c>
      <c r="E251" s="149">
        <v>40.200000000000003</v>
      </c>
      <c r="F251" s="149">
        <v>40.200000000000003</v>
      </c>
      <c r="G251" s="149">
        <v>40.200000000000003</v>
      </c>
      <c r="H251" s="145">
        <f t="shared" si="31"/>
        <v>40.200000000000003</v>
      </c>
      <c r="I251" s="145">
        <f t="shared" si="32"/>
        <v>43.7</v>
      </c>
      <c r="J251" s="145">
        <f t="shared" si="33"/>
        <v>25</v>
      </c>
      <c r="L251" s="149">
        <v>240</v>
      </c>
      <c r="M251" s="145">
        <f t="shared" si="34"/>
        <v>1</v>
      </c>
      <c r="N251" s="145">
        <f t="shared" si="34"/>
        <v>1</v>
      </c>
      <c r="O251" s="145">
        <f t="shared" si="35"/>
        <v>0</v>
      </c>
      <c r="P251" s="145">
        <f t="shared" si="36"/>
        <v>0</v>
      </c>
      <c r="Q251" s="145">
        <f t="shared" si="36"/>
        <v>0</v>
      </c>
      <c r="R251" s="145">
        <f t="shared" si="35"/>
        <v>0</v>
      </c>
      <c r="S251" s="145">
        <f t="shared" si="37"/>
        <v>1</v>
      </c>
      <c r="T251" s="145">
        <f t="shared" si="37"/>
        <v>1</v>
      </c>
      <c r="AH251" s="137"/>
      <c r="AJ251" s="137"/>
      <c r="AK251" s="137"/>
      <c r="AL251" s="137"/>
    </row>
    <row r="252" spans="2:38">
      <c r="B252" s="149">
        <v>241</v>
      </c>
      <c r="C252" s="145">
        <v>43.9</v>
      </c>
      <c r="D252" s="145">
        <v>43.9</v>
      </c>
      <c r="E252" s="149">
        <v>38.299999999999997</v>
      </c>
      <c r="F252" s="149">
        <v>38.299999999999997</v>
      </c>
      <c r="G252" s="149">
        <v>38.299999999999997</v>
      </c>
      <c r="H252" s="145">
        <f t="shared" si="31"/>
        <v>38.299999999999997</v>
      </c>
      <c r="I252" s="145">
        <f t="shared" si="32"/>
        <v>43.9</v>
      </c>
      <c r="J252" s="145">
        <f t="shared" si="33"/>
        <v>25</v>
      </c>
      <c r="L252" s="149">
        <v>241</v>
      </c>
      <c r="M252" s="145">
        <f t="shared" si="34"/>
        <v>1</v>
      </c>
      <c r="N252" s="145">
        <f t="shared" si="34"/>
        <v>1</v>
      </c>
      <c r="O252" s="145">
        <f t="shared" si="35"/>
        <v>0</v>
      </c>
      <c r="P252" s="145">
        <f t="shared" si="36"/>
        <v>0</v>
      </c>
      <c r="Q252" s="145">
        <f t="shared" si="36"/>
        <v>0</v>
      </c>
      <c r="R252" s="145">
        <f t="shared" si="35"/>
        <v>0</v>
      </c>
      <c r="S252" s="145">
        <f t="shared" si="37"/>
        <v>1</v>
      </c>
      <c r="T252" s="145">
        <f t="shared" si="37"/>
        <v>1</v>
      </c>
      <c r="AH252" s="137"/>
      <c r="AJ252" s="137"/>
      <c r="AK252" s="137"/>
      <c r="AL252" s="137"/>
    </row>
    <row r="253" spans="2:38">
      <c r="B253" s="149">
        <v>242</v>
      </c>
      <c r="C253" s="145">
        <v>43.8</v>
      </c>
      <c r="D253" s="145">
        <v>43.8</v>
      </c>
      <c r="E253" s="149">
        <v>36.4</v>
      </c>
      <c r="F253" s="149">
        <v>36.4</v>
      </c>
      <c r="G253" s="149">
        <v>36.4</v>
      </c>
      <c r="H253" s="145">
        <f t="shared" si="31"/>
        <v>36.4</v>
      </c>
      <c r="I253" s="145">
        <f t="shared" si="32"/>
        <v>43.8</v>
      </c>
      <c r="J253" s="145">
        <f t="shared" si="33"/>
        <v>25</v>
      </c>
      <c r="L253" s="149">
        <v>242</v>
      </c>
      <c r="M253" s="145">
        <f t="shared" si="34"/>
        <v>0</v>
      </c>
      <c r="N253" s="145">
        <f t="shared" si="34"/>
        <v>0</v>
      </c>
      <c r="O253" s="145">
        <f t="shared" si="35"/>
        <v>0</v>
      </c>
      <c r="P253" s="145">
        <f t="shared" si="36"/>
        <v>0</v>
      </c>
      <c r="Q253" s="145">
        <f t="shared" si="36"/>
        <v>0</v>
      </c>
      <c r="R253" s="145">
        <f t="shared" si="35"/>
        <v>0</v>
      </c>
      <c r="S253" s="145">
        <f t="shared" si="37"/>
        <v>0</v>
      </c>
      <c r="T253" s="145">
        <f t="shared" si="37"/>
        <v>1</v>
      </c>
      <c r="AH253" s="137"/>
      <c r="AJ253" s="137"/>
      <c r="AK253" s="137"/>
      <c r="AL253" s="137"/>
    </row>
    <row r="254" spans="2:38">
      <c r="B254" s="149">
        <v>243</v>
      </c>
      <c r="C254" s="145">
        <v>43</v>
      </c>
      <c r="D254" s="145">
        <v>43</v>
      </c>
      <c r="E254" s="149">
        <v>34.6</v>
      </c>
      <c r="F254" s="149">
        <v>34.6</v>
      </c>
      <c r="G254" s="149">
        <v>34.6</v>
      </c>
      <c r="H254" s="145">
        <f t="shared" si="31"/>
        <v>34.6</v>
      </c>
      <c r="I254" s="145">
        <f t="shared" si="32"/>
        <v>43</v>
      </c>
      <c r="J254" s="145">
        <f t="shared" si="33"/>
        <v>25</v>
      </c>
      <c r="L254" s="149">
        <v>243</v>
      </c>
      <c r="M254" s="145">
        <f t="shared" si="34"/>
        <v>0</v>
      </c>
      <c r="N254" s="145">
        <f t="shared" si="34"/>
        <v>0</v>
      </c>
      <c r="O254" s="145">
        <f t="shared" si="35"/>
        <v>0</v>
      </c>
      <c r="P254" s="145">
        <f t="shared" si="36"/>
        <v>0</v>
      </c>
      <c r="Q254" s="145">
        <f t="shared" si="36"/>
        <v>0</v>
      </c>
      <c r="R254" s="145">
        <f t="shared" si="35"/>
        <v>0</v>
      </c>
      <c r="S254" s="145">
        <f t="shared" si="37"/>
        <v>0</v>
      </c>
      <c r="T254" s="145">
        <f t="shared" si="37"/>
        <v>1</v>
      </c>
      <c r="AH254" s="137"/>
      <c r="AJ254" s="137"/>
      <c r="AK254" s="137"/>
      <c r="AL254" s="137"/>
    </row>
    <row r="255" spans="2:38">
      <c r="B255" s="149">
        <v>244</v>
      </c>
      <c r="C255" s="145">
        <v>40.9</v>
      </c>
      <c r="D255" s="145">
        <v>40.9</v>
      </c>
      <c r="E255" s="149">
        <v>32.700000000000003</v>
      </c>
      <c r="F255" s="149">
        <v>32.700000000000003</v>
      </c>
      <c r="G255" s="149">
        <v>32.700000000000003</v>
      </c>
      <c r="H255" s="145">
        <f t="shared" si="31"/>
        <v>32.700000000000003</v>
      </c>
      <c r="I255" s="145">
        <f t="shared" si="32"/>
        <v>40.9</v>
      </c>
      <c r="J255" s="145">
        <f t="shared" si="33"/>
        <v>25</v>
      </c>
      <c r="L255" s="149">
        <v>244</v>
      </c>
      <c r="M255" s="145">
        <f t="shared" si="34"/>
        <v>0</v>
      </c>
      <c r="N255" s="145">
        <f t="shared" si="34"/>
        <v>0</v>
      </c>
      <c r="O255" s="145">
        <f t="shared" si="35"/>
        <v>0</v>
      </c>
      <c r="P255" s="145">
        <f t="shared" si="36"/>
        <v>0</v>
      </c>
      <c r="Q255" s="145">
        <f t="shared" si="36"/>
        <v>0</v>
      </c>
      <c r="R255" s="145">
        <f t="shared" si="35"/>
        <v>0</v>
      </c>
      <c r="S255" s="145">
        <f t="shared" si="37"/>
        <v>0</v>
      </c>
      <c r="T255" s="145">
        <f t="shared" si="37"/>
        <v>1</v>
      </c>
      <c r="AH255" s="137"/>
      <c r="AJ255" s="137"/>
      <c r="AK255" s="137"/>
      <c r="AL255" s="137"/>
    </row>
    <row r="256" spans="2:38">
      <c r="B256" s="149">
        <v>245</v>
      </c>
      <c r="C256" s="145">
        <v>36.9</v>
      </c>
      <c r="D256" s="145">
        <v>36.9</v>
      </c>
      <c r="E256" s="149">
        <v>30.6</v>
      </c>
      <c r="F256" s="149">
        <v>30.6</v>
      </c>
      <c r="G256" s="149">
        <v>30.6</v>
      </c>
      <c r="H256" s="145">
        <f t="shared" si="31"/>
        <v>30.6</v>
      </c>
      <c r="I256" s="145">
        <f t="shared" si="32"/>
        <v>36.9</v>
      </c>
      <c r="J256" s="145">
        <f t="shared" si="33"/>
        <v>25</v>
      </c>
      <c r="L256" s="149">
        <v>245</v>
      </c>
      <c r="M256" s="145">
        <f t="shared" si="34"/>
        <v>0</v>
      </c>
      <c r="N256" s="145">
        <f t="shared" si="34"/>
        <v>0</v>
      </c>
      <c r="O256" s="145">
        <f t="shared" si="35"/>
        <v>0</v>
      </c>
      <c r="P256" s="145">
        <f t="shared" si="36"/>
        <v>0</v>
      </c>
      <c r="Q256" s="145">
        <f t="shared" si="36"/>
        <v>0</v>
      </c>
      <c r="R256" s="145">
        <f t="shared" si="35"/>
        <v>0</v>
      </c>
      <c r="S256" s="145">
        <f t="shared" si="37"/>
        <v>0</v>
      </c>
      <c r="T256" s="145">
        <f t="shared" si="37"/>
        <v>1</v>
      </c>
      <c r="AH256" s="137"/>
      <c r="AJ256" s="137"/>
      <c r="AK256" s="137"/>
      <c r="AL256" s="137"/>
    </row>
    <row r="257" spans="2:38">
      <c r="B257" s="149">
        <v>246</v>
      </c>
      <c r="C257" s="145">
        <v>32.1</v>
      </c>
      <c r="D257" s="145">
        <v>32.1</v>
      </c>
      <c r="E257" s="149">
        <v>28.1</v>
      </c>
      <c r="F257" s="149">
        <v>28.1</v>
      </c>
      <c r="G257" s="149">
        <v>28.1</v>
      </c>
      <c r="H257" s="145">
        <f t="shared" si="31"/>
        <v>28.1</v>
      </c>
      <c r="I257" s="145">
        <f t="shared" si="32"/>
        <v>32.1</v>
      </c>
      <c r="J257" s="145">
        <f t="shared" si="33"/>
        <v>25</v>
      </c>
      <c r="L257" s="149">
        <v>246</v>
      </c>
      <c r="M257" s="145">
        <f t="shared" si="34"/>
        <v>0</v>
      </c>
      <c r="N257" s="145">
        <f t="shared" si="34"/>
        <v>0</v>
      </c>
      <c r="O257" s="145">
        <f t="shared" si="35"/>
        <v>0</v>
      </c>
      <c r="P257" s="145">
        <f t="shared" si="36"/>
        <v>0</v>
      </c>
      <c r="Q257" s="145">
        <f t="shared" si="36"/>
        <v>0</v>
      </c>
      <c r="R257" s="145">
        <f t="shared" si="35"/>
        <v>0</v>
      </c>
      <c r="S257" s="145">
        <f t="shared" si="37"/>
        <v>0</v>
      </c>
      <c r="T257" s="145">
        <f t="shared" si="37"/>
        <v>1</v>
      </c>
      <c r="AH257" s="137"/>
      <c r="AJ257" s="137"/>
      <c r="AK257" s="137"/>
      <c r="AL257" s="137"/>
    </row>
    <row r="258" spans="2:38">
      <c r="B258" s="149">
        <v>247</v>
      </c>
      <c r="C258" s="145">
        <v>26.6</v>
      </c>
      <c r="D258" s="145">
        <v>26.6</v>
      </c>
      <c r="E258" s="149">
        <v>25.5</v>
      </c>
      <c r="F258" s="149">
        <v>25.5</v>
      </c>
      <c r="G258" s="149">
        <v>25.5</v>
      </c>
      <c r="H258" s="145">
        <f t="shared" si="31"/>
        <v>25.5</v>
      </c>
      <c r="I258" s="145">
        <f t="shared" si="32"/>
        <v>26.6</v>
      </c>
      <c r="J258" s="145">
        <f t="shared" si="33"/>
        <v>25</v>
      </c>
      <c r="L258" s="149">
        <v>247</v>
      </c>
      <c r="M258" s="145">
        <f t="shared" si="34"/>
        <v>0</v>
      </c>
      <c r="N258" s="145">
        <f t="shared" si="34"/>
        <v>0</v>
      </c>
      <c r="O258" s="145">
        <f t="shared" si="35"/>
        <v>0</v>
      </c>
      <c r="P258" s="145">
        <f t="shared" si="36"/>
        <v>0</v>
      </c>
      <c r="Q258" s="145">
        <f t="shared" si="36"/>
        <v>0</v>
      </c>
      <c r="R258" s="145">
        <f t="shared" si="35"/>
        <v>0</v>
      </c>
      <c r="S258" s="145">
        <f t="shared" si="37"/>
        <v>0</v>
      </c>
      <c r="T258" s="145">
        <f t="shared" si="37"/>
        <v>1</v>
      </c>
      <c r="AH258" s="137"/>
      <c r="AJ258" s="137"/>
      <c r="AK258" s="137"/>
      <c r="AL258" s="137"/>
    </row>
    <row r="259" spans="2:38">
      <c r="B259" s="149">
        <v>248</v>
      </c>
      <c r="C259" s="145">
        <v>21.8</v>
      </c>
      <c r="D259" s="145">
        <v>21.8</v>
      </c>
      <c r="E259" s="149">
        <v>23.1</v>
      </c>
      <c r="F259" s="149">
        <v>23.1</v>
      </c>
      <c r="G259" s="149">
        <v>23.1</v>
      </c>
      <c r="H259" s="145">
        <f t="shared" si="31"/>
        <v>23.1</v>
      </c>
      <c r="I259" s="145">
        <f t="shared" si="32"/>
        <v>21.8</v>
      </c>
      <c r="J259" s="145">
        <f t="shared" si="33"/>
        <v>21.8</v>
      </c>
      <c r="L259" s="149">
        <v>248</v>
      </c>
      <c r="M259" s="145">
        <f t="shared" si="34"/>
        <v>0</v>
      </c>
      <c r="N259" s="145">
        <f t="shared" si="34"/>
        <v>0</v>
      </c>
      <c r="O259" s="145">
        <f t="shared" si="35"/>
        <v>0</v>
      </c>
      <c r="P259" s="145">
        <f t="shared" si="36"/>
        <v>0</v>
      </c>
      <c r="Q259" s="145">
        <f t="shared" si="36"/>
        <v>0</v>
      </c>
      <c r="R259" s="145">
        <f t="shared" si="35"/>
        <v>0</v>
      </c>
      <c r="S259" s="145">
        <f t="shared" si="37"/>
        <v>0</v>
      </c>
      <c r="T259" s="145">
        <f t="shared" si="37"/>
        <v>0</v>
      </c>
      <c r="AH259" s="137"/>
      <c r="AJ259" s="137"/>
      <c r="AK259" s="137"/>
      <c r="AL259" s="137"/>
    </row>
    <row r="260" spans="2:38">
      <c r="B260" s="149">
        <v>249</v>
      </c>
      <c r="C260" s="145">
        <v>17.2</v>
      </c>
      <c r="D260" s="145">
        <v>17.2</v>
      </c>
      <c r="E260" s="149">
        <v>21.2</v>
      </c>
      <c r="F260" s="149">
        <v>21.2</v>
      </c>
      <c r="G260" s="149">
        <v>21.2</v>
      </c>
      <c r="H260" s="145">
        <f t="shared" si="31"/>
        <v>21.2</v>
      </c>
      <c r="I260" s="145">
        <f t="shared" si="32"/>
        <v>17.2</v>
      </c>
      <c r="J260" s="145">
        <f t="shared" si="33"/>
        <v>17.2</v>
      </c>
      <c r="L260" s="149">
        <v>249</v>
      </c>
      <c r="M260" s="145">
        <f t="shared" si="34"/>
        <v>0</v>
      </c>
      <c r="N260" s="145">
        <f t="shared" si="34"/>
        <v>0</v>
      </c>
      <c r="O260" s="145">
        <f t="shared" si="35"/>
        <v>0</v>
      </c>
      <c r="P260" s="145">
        <f t="shared" si="36"/>
        <v>0</v>
      </c>
      <c r="Q260" s="145">
        <f t="shared" si="36"/>
        <v>0</v>
      </c>
      <c r="R260" s="145">
        <f t="shared" si="35"/>
        <v>0</v>
      </c>
      <c r="S260" s="145">
        <f t="shared" si="37"/>
        <v>0</v>
      </c>
      <c r="T260" s="145">
        <f t="shared" si="37"/>
        <v>0</v>
      </c>
      <c r="AH260" s="137"/>
      <c r="AJ260" s="137"/>
      <c r="AK260" s="137"/>
      <c r="AL260" s="137"/>
    </row>
    <row r="261" spans="2:38">
      <c r="B261" s="149">
        <v>250</v>
      </c>
      <c r="C261" s="145">
        <v>13.7</v>
      </c>
      <c r="D261" s="145">
        <v>13.7</v>
      </c>
      <c r="E261" s="149">
        <v>19.5</v>
      </c>
      <c r="F261" s="149">
        <v>19.5</v>
      </c>
      <c r="G261" s="149">
        <v>19.5</v>
      </c>
      <c r="H261" s="145">
        <f t="shared" si="31"/>
        <v>19.5</v>
      </c>
      <c r="I261" s="145">
        <f t="shared" si="32"/>
        <v>13.7</v>
      </c>
      <c r="J261" s="145">
        <f t="shared" si="33"/>
        <v>13.7</v>
      </c>
      <c r="L261" s="149">
        <v>250</v>
      </c>
      <c r="M261" s="145">
        <f t="shared" si="34"/>
        <v>0</v>
      </c>
      <c r="N261" s="145">
        <f t="shared" si="34"/>
        <v>0</v>
      </c>
      <c r="O261" s="145">
        <f t="shared" si="35"/>
        <v>0</v>
      </c>
      <c r="P261" s="145">
        <f t="shared" si="36"/>
        <v>0</v>
      </c>
      <c r="Q261" s="145">
        <f t="shared" si="36"/>
        <v>0</v>
      </c>
      <c r="R261" s="145">
        <f t="shared" si="35"/>
        <v>0</v>
      </c>
      <c r="S261" s="145">
        <f t="shared" si="37"/>
        <v>0</v>
      </c>
      <c r="T261" s="145">
        <f t="shared" si="37"/>
        <v>0</v>
      </c>
      <c r="AH261" s="137"/>
      <c r="AJ261" s="137"/>
      <c r="AK261" s="137"/>
      <c r="AL261" s="137"/>
    </row>
    <row r="262" spans="2:38">
      <c r="B262" s="149">
        <v>251</v>
      </c>
      <c r="C262" s="145">
        <v>10.3</v>
      </c>
      <c r="D262" s="145">
        <v>10.3</v>
      </c>
      <c r="E262" s="149">
        <v>17.8</v>
      </c>
      <c r="F262" s="149">
        <v>17.8</v>
      </c>
      <c r="G262" s="149">
        <v>17.8</v>
      </c>
      <c r="H262" s="145">
        <f t="shared" si="31"/>
        <v>17.8</v>
      </c>
      <c r="I262" s="145">
        <f t="shared" si="32"/>
        <v>10.3</v>
      </c>
      <c r="J262" s="145">
        <f t="shared" si="33"/>
        <v>10.3</v>
      </c>
      <c r="L262" s="149">
        <v>251</v>
      </c>
      <c r="M262" s="145">
        <f t="shared" si="34"/>
        <v>0</v>
      </c>
      <c r="N262" s="145">
        <f t="shared" si="34"/>
        <v>0</v>
      </c>
      <c r="O262" s="145">
        <f t="shared" si="35"/>
        <v>0</v>
      </c>
      <c r="P262" s="145">
        <f t="shared" si="36"/>
        <v>0</v>
      </c>
      <c r="Q262" s="145">
        <f t="shared" si="36"/>
        <v>0</v>
      </c>
      <c r="R262" s="145">
        <f t="shared" si="35"/>
        <v>0</v>
      </c>
      <c r="S262" s="145">
        <f t="shared" si="37"/>
        <v>0</v>
      </c>
      <c r="T262" s="145">
        <f t="shared" si="37"/>
        <v>0</v>
      </c>
      <c r="AH262" s="137"/>
      <c r="AJ262" s="137"/>
      <c r="AK262" s="137"/>
      <c r="AL262" s="137"/>
    </row>
    <row r="263" spans="2:38">
      <c r="B263" s="149">
        <v>252</v>
      </c>
      <c r="C263" s="145">
        <v>7</v>
      </c>
      <c r="D263" s="145">
        <v>7</v>
      </c>
      <c r="E263" s="149">
        <v>15.3</v>
      </c>
      <c r="F263" s="149">
        <v>15.3</v>
      </c>
      <c r="G263" s="149">
        <v>15.3</v>
      </c>
      <c r="H263" s="145">
        <f t="shared" si="31"/>
        <v>15.3</v>
      </c>
      <c r="I263" s="145">
        <f t="shared" si="32"/>
        <v>7</v>
      </c>
      <c r="J263" s="145">
        <f t="shared" si="33"/>
        <v>7</v>
      </c>
      <c r="L263" s="149">
        <v>252</v>
      </c>
      <c r="M263" s="145">
        <f t="shared" si="34"/>
        <v>0</v>
      </c>
      <c r="N263" s="145">
        <f t="shared" si="34"/>
        <v>0</v>
      </c>
      <c r="O263" s="145">
        <f t="shared" si="35"/>
        <v>0</v>
      </c>
      <c r="P263" s="145">
        <f t="shared" si="36"/>
        <v>0</v>
      </c>
      <c r="Q263" s="145">
        <f t="shared" si="36"/>
        <v>0</v>
      </c>
      <c r="R263" s="145">
        <f t="shared" si="35"/>
        <v>0</v>
      </c>
      <c r="S263" s="145">
        <f t="shared" si="37"/>
        <v>0</v>
      </c>
      <c r="T263" s="145">
        <f t="shared" si="37"/>
        <v>0</v>
      </c>
      <c r="AH263" s="137"/>
      <c r="AJ263" s="137"/>
      <c r="AK263" s="137"/>
      <c r="AL263" s="137"/>
    </row>
    <row r="264" spans="2:38">
      <c r="B264" s="149">
        <v>253</v>
      </c>
      <c r="C264" s="145">
        <v>3.5</v>
      </c>
      <c r="D264" s="145">
        <v>3.5</v>
      </c>
      <c r="E264" s="149">
        <v>11.5</v>
      </c>
      <c r="F264" s="149">
        <v>11.5</v>
      </c>
      <c r="G264" s="149">
        <v>11.5</v>
      </c>
      <c r="H264" s="145">
        <f t="shared" si="31"/>
        <v>11.5</v>
      </c>
      <c r="I264" s="145">
        <f t="shared" si="32"/>
        <v>3.5</v>
      </c>
      <c r="J264" s="145">
        <f t="shared" si="33"/>
        <v>3.5</v>
      </c>
      <c r="L264" s="149">
        <v>253</v>
      </c>
      <c r="M264" s="145">
        <f t="shared" si="34"/>
        <v>0</v>
      </c>
      <c r="N264" s="145">
        <f t="shared" si="34"/>
        <v>0</v>
      </c>
      <c r="O264" s="145">
        <f t="shared" si="35"/>
        <v>0</v>
      </c>
      <c r="P264" s="145">
        <f t="shared" si="36"/>
        <v>0</v>
      </c>
      <c r="Q264" s="145">
        <f t="shared" si="36"/>
        <v>0</v>
      </c>
      <c r="R264" s="145">
        <f t="shared" si="35"/>
        <v>0</v>
      </c>
      <c r="S264" s="145">
        <f t="shared" si="37"/>
        <v>0</v>
      </c>
      <c r="T264" s="145">
        <f t="shared" si="37"/>
        <v>0</v>
      </c>
      <c r="AH264" s="137"/>
      <c r="AJ264" s="137"/>
      <c r="AK264" s="137"/>
      <c r="AL264" s="137"/>
    </row>
    <row r="265" spans="2:38">
      <c r="B265" s="149">
        <v>254</v>
      </c>
      <c r="C265" s="145">
        <v>0</v>
      </c>
      <c r="D265" s="145">
        <v>0</v>
      </c>
      <c r="E265" s="149">
        <v>7.2</v>
      </c>
      <c r="F265" s="149">
        <v>7.2</v>
      </c>
      <c r="G265" s="149">
        <v>7.2</v>
      </c>
      <c r="H265" s="145">
        <f t="shared" si="31"/>
        <v>7.2</v>
      </c>
      <c r="I265" s="145">
        <f t="shared" si="32"/>
        <v>0</v>
      </c>
      <c r="J265" s="145">
        <f t="shared" si="33"/>
        <v>0</v>
      </c>
      <c r="L265" s="149">
        <v>254</v>
      </c>
      <c r="M265" s="145">
        <f t="shared" si="34"/>
        <v>0</v>
      </c>
      <c r="N265" s="145">
        <f t="shared" si="34"/>
        <v>0</v>
      </c>
      <c r="O265" s="145">
        <f t="shared" si="35"/>
        <v>0</v>
      </c>
      <c r="P265" s="145">
        <f t="shared" si="36"/>
        <v>0</v>
      </c>
      <c r="Q265" s="145">
        <f t="shared" si="36"/>
        <v>0</v>
      </c>
      <c r="R265" s="145">
        <f t="shared" si="35"/>
        <v>0</v>
      </c>
      <c r="S265" s="145">
        <f t="shared" si="37"/>
        <v>0</v>
      </c>
      <c r="T265" s="145">
        <f t="shared" si="37"/>
        <v>0</v>
      </c>
      <c r="AH265" s="137"/>
      <c r="AJ265" s="137"/>
      <c r="AK265" s="137"/>
      <c r="AL265" s="137"/>
    </row>
    <row r="266" spans="2:38">
      <c r="B266" s="149">
        <v>255</v>
      </c>
      <c r="C266" s="145">
        <v>0</v>
      </c>
      <c r="D266" s="145">
        <v>0</v>
      </c>
      <c r="E266" s="149">
        <v>2.5</v>
      </c>
      <c r="F266" s="149">
        <v>2.5</v>
      </c>
      <c r="G266" s="149">
        <v>2.5</v>
      </c>
      <c r="H266" s="145">
        <f t="shared" si="31"/>
        <v>2.5</v>
      </c>
      <c r="I266" s="145">
        <f t="shared" si="32"/>
        <v>0</v>
      </c>
      <c r="J266" s="145">
        <f t="shared" si="33"/>
        <v>0</v>
      </c>
      <c r="L266" s="149">
        <v>255</v>
      </c>
      <c r="M266" s="145">
        <f t="shared" si="34"/>
        <v>0</v>
      </c>
      <c r="N266" s="145">
        <f t="shared" si="34"/>
        <v>0</v>
      </c>
      <c r="O266" s="145">
        <f t="shared" si="35"/>
        <v>0</v>
      </c>
      <c r="P266" s="145">
        <f t="shared" si="36"/>
        <v>0</v>
      </c>
      <c r="Q266" s="145">
        <f t="shared" si="36"/>
        <v>0</v>
      </c>
      <c r="R266" s="145">
        <f t="shared" si="35"/>
        <v>0</v>
      </c>
      <c r="S266" s="145">
        <f t="shared" si="37"/>
        <v>0</v>
      </c>
      <c r="T266" s="145">
        <f t="shared" si="37"/>
        <v>0</v>
      </c>
      <c r="AH266" s="137"/>
      <c r="AJ266" s="137"/>
      <c r="AK266" s="137"/>
      <c r="AL266" s="137"/>
    </row>
    <row r="267" spans="2:38">
      <c r="B267" s="149">
        <v>256</v>
      </c>
      <c r="C267" s="145">
        <v>0</v>
      </c>
      <c r="D267" s="145">
        <v>0</v>
      </c>
      <c r="E267" s="149">
        <v>0</v>
      </c>
      <c r="F267" s="149">
        <v>0</v>
      </c>
      <c r="G267" s="149">
        <v>0</v>
      </c>
      <c r="H267" s="145">
        <f t="shared" si="31"/>
        <v>0</v>
      </c>
      <c r="I267" s="145">
        <f t="shared" si="32"/>
        <v>0</v>
      </c>
      <c r="J267" s="145">
        <f t="shared" si="33"/>
        <v>0</v>
      </c>
      <c r="L267" s="149">
        <v>256</v>
      </c>
      <c r="M267" s="145">
        <f t="shared" si="34"/>
        <v>0</v>
      </c>
      <c r="N267" s="145">
        <f t="shared" si="34"/>
        <v>0</v>
      </c>
      <c r="O267" s="145">
        <f t="shared" si="35"/>
        <v>0</v>
      </c>
      <c r="P267" s="145">
        <f t="shared" si="36"/>
        <v>0</v>
      </c>
      <c r="Q267" s="145">
        <f t="shared" si="36"/>
        <v>0</v>
      </c>
      <c r="R267" s="145">
        <f t="shared" si="35"/>
        <v>0</v>
      </c>
      <c r="S267" s="145">
        <f t="shared" si="37"/>
        <v>0</v>
      </c>
      <c r="T267" s="145">
        <f t="shared" si="37"/>
        <v>0</v>
      </c>
      <c r="AH267" s="137"/>
      <c r="AJ267" s="137"/>
      <c r="AK267" s="137"/>
      <c r="AL267" s="137"/>
    </row>
    <row r="268" spans="2:38">
      <c r="B268" s="149">
        <v>257</v>
      </c>
      <c r="C268" s="145">
        <v>0</v>
      </c>
      <c r="D268" s="145">
        <v>0</v>
      </c>
      <c r="E268" s="149">
        <v>0</v>
      </c>
      <c r="F268" s="149">
        <v>0</v>
      </c>
      <c r="G268" s="149">
        <v>0</v>
      </c>
      <c r="H268" s="145">
        <f t="shared" si="31"/>
        <v>0</v>
      </c>
      <c r="I268" s="145">
        <f t="shared" si="32"/>
        <v>0</v>
      </c>
      <c r="J268" s="145">
        <f t="shared" si="33"/>
        <v>0</v>
      </c>
      <c r="L268" s="149">
        <v>257</v>
      </c>
      <c r="M268" s="145">
        <f t="shared" si="34"/>
        <v>0</v>
      </c>
      <c r="N268" s="145">
        <f t="shared" si="34"/>
        <v>0</v>
      </c>
      <c r="O268" s="145">
        <f t="shared" si="35"/>
        <v>0</v>
      </c>
      <c r="P268" s="145">
        <f t="shared" si="36"/>
        <v>0</v>
      </c>
      <c r="Q268" s="145">
        <f t="shared" si="36"/>
        <v>0</v>
      </c>
      <c r="R268" s="145">
        <f t="shared" si="35"/>
        <v>0</v>
      </c>
      <c r="S268" s="145">
        <f t="shared" si="37"/>
        <v>0</v>
      </c>
      <c r="T268" s="145">
        <f t="shared" si="37"/>
        <v>0</v>
      </c>
      <c r="AH268" s="137"/>
      <c r="AJ268" s="137"/>
      <c r="AK268" s="137"/>
      <c r="AL268" s="137"/>
    </row>
    <row r="269" spans="2:38">
      <c r="B269" s="149">
        <v>258</v>
      </c>
      <c r="C269" s="145">
        <v>0</v>
      </c>
      <c r="D269" s="145">
        <v>0</v>
      </c>
      <c r="E269" s="149">
        <v>0</v>
      </c>
      <c r="F269" s="149">
        <v>0</v>
      </c>
      <c r="G269" s="149">
        <v>0</v>
      </c>
      <c r="H269" s="145">
        <f t="shared" ref="H269:H332" si="38">IF($E269="",0,MIN($E269,$H$2))</f>
        <v>0</v>
      </c>
      <c r="I269" s="145">
        <f t="shared" ref="I269:I332" si="39">IF($C269="",0,MIN($C269,$I$2))</f>
        <v>0</v>
      </c>
      <c r="J269" s="145">
        <f t="shared" ref="J269:J332" si="40">IF($C269="",0,MIN($C269,$J$2))</f>
        <v>0</v>
      </c>
      <c r="L269" s="149">
        <v>258</v>
      </c>
      <c r="M269" s="145">
        <f t="shared" si="34"/>
        <v>0</v>
      </c>
      <c r="N269" s="145">
        <f t="shared" si="34"/>
        <v>0</v>
      </c>
      <c r="O269" s="145">
        <f t="shared" si="35"/>
        <v>0</v>
      </c>
      <c r="P269" s="145">
        <f t="shared" si="36"/>
        <v>0</v>
      </c>
      <c r="Q269" s="145">
        <f t="shared" si="36"/>
        <v>0</v>
      </c>
      <c r="R269" s="145">
        <f t="shared" ref="R269:T332" si="41">IF(AND(H269&gt;0,H269&gt;=H268),1,0)</f>
        <v>0</v>
      </c>
      <c r="S269" s="145">
        <f t="shared" si="37"/>
        <v>0</v>
      </c>
      <c r="T269" s="145">
        <f t="shared" si="37"/>
        <v>0</v>
      </c>
      <c r="AH269" s="137"/>
      <c r="AJ269" s="137"/>
      <c r="AK269" s="137"/>
      <c r="AL269" s="137"/>
    </row>
    <row r="270" spans="2:38">
      <c r="B270" s="149">
        <v>259</v>
      </c>
      <c r="C270" s="145">
        <v>0</v>
      </c>
      <c r="D270" s="145">
        <v>0</v>
      </c>
      <c r="E270" s="149">
        <v>0</v>
      </c>
      <c r="F270" s="149">
        <v>0</v>
      </c>
      <c r="G270" s="149">
        <v>0</v>
      </c>
      <c r="H270" s="145">
        <f t="shared" si="38"/>
        <v>0</v>
      </c>
      <c r="I270" s="145">
        <f t="shared" si="39"/>
        <v>0</v>
      </c>
      <c r="J270" s="145">
        <f t="shared" si="40"/>
        <v>0</v>
      </c>
      <c r="L270" s="149">
        <v>259</v>
      </c>
      <c r="M270" s="145">
        <f t="shared" ref="M270:N333" si="42">IF(AND(C270&gt;0,C270&gt;=C269),1,0)</f>
        <v>0</v>
      </c>
      <c r="N270" s="145">
        <f t="shared" si="42"/>
        <v>0</v>
      </c>
      <c r="O270" s="145">
        <f t="shared" ref="O270:T333" si="43">IF(AND(E270&gt;0,E270&gt;=E269),1,0)</f>
        <v>0</v>
      </c>
      <c r="P270" s="145">
        <f t="shared" si="43"/>
        <v>0</v>
      </c>
      <c r="Q270" s="145">
        <f t="shared" ref="Q270:Q333" si="44">IF(AND(G270&gt;0,G270&gt;=G269),1,0)</f>
        <v>0</v>
      </c>
      <c r="R270" s="145">
        <f t="shared" si="41"/>
        <v>0</v>
      </c>
      <c r="S270" s="145">
        <f t="shared" si="41"/>
        <v>0</v>
      </c>
      <c r="T270" s="145">
        <f t="shared" si="41"/>
        <v>0</v>
      </c>
      <c r="AH270" s="137"/>
      <c r="AJ270" s="137"/>
      <c r="AK270" s="137"/>
      <c r="AL270" s="137"/>
    </row>
    <row r="271" spans="2:38">
      <c r="B271" s="149">
        <v>260</v>
      </c>
      <c r="C271" s="145">
        <v>0</v>
      </c>
      <c r="D271" s="145">
        <v>0</v>
      </c>
      <c r="E271" s="149">
        <v>0</v>
      </c>
      <c r="F271" s="149">
        <v>0</v>
      </c>
      <c r="G271" s="149">
        <v>0</v>
      </c>
      <c r="H271" s="145">
        <f t="shared" si="38"/>
        <v>0</v>
      </c>
      <c r="I271" s="145">
        <f t="shared" si="39"/>
        <v>0</v>
      </c>
      <c r="J271" s="145">
        <f t="shared" si="40"/>
        <v>0</v>
      </c>
      <c r="L271" s="149">
        <v>260</v>
      </c>
      <c r="M271" s="145">
        <f t="shared" si="42"/>
        <v>0</v>
      </c>
      <c r="N271" s="145">
        <f t="shared" si="42"/>
        <v>0</v>
      </c>
      <c r="O271" s="145">
        <f t="shared" si="43"/>
        <v>0</v>
      </c>
      <c r="P271" s="145">
        <f t="shared" si="43"/>
        <v>0</v>
      </c>
      <c r="Q271" s="145">
        <f t="shared" si="44"/>
        <v>0</v>
      </c>
      <c r="R271" s="145">
        <f t="shared" si="41"/>
        <v>0</v>
      </c>
      <c r="S271" s="145">
        <f t="shared" si="41"/>
        <v>0</v>
      </c>
      <c r="T271" s="145">
        <f t="shared" si="41"/>
        <v>0</v>
      </c>
      <c r="AH271" s="137"/>
      <c r="AJ271" s="137"/>
      <c r="AK271" s="137"/>
      <c r="AL271" s="137"/>
    </row>
    <row r="272" spans="2:38">
      <c r="B272" s="149">
        <v>261</v>
      </c>
      <c r="C272" s="145">
        <v>0</v>
      </c>
      <c r="D272" s="145">
        <v>0</v>
      </c>
      <c r="E272" s="149">
        <v>0</v>
      </c>
      <c r="F272" s="149">
        <v>0</v>
      </c>
      <c r="G272" s="149">
        <v>0</v>
      </c>
      <c r="H272" s="145">
        <f t="shared" si="38"/>
        <v>0</v>
      </c>
      <c r="I272" s="145">
        <f t="shared" si="39"/>
        <v>0</v>
      </c>
      <c r="J272" s="145">
        <f t="shared" si="40"/>
        <v>0</v>
      </c>
      <c r="L272" s="149">
        <v>261</v>
      </c>
      <c r="M272" s="145">
        <f t="shared" si="42"/>
        <v>0</v>
      </c>
      <c r="N272" s="145">
        <f t="shared" si="42"/>
        <v>0</v>
      </c>
      <c r="O272" s="145">
        <f t="shared" si="43"/>
        <v>0</v>
      </c>
      <c r="P272" s="145">
        <f t="shared" si="43"/>
        <v>0</v>
      </c>
      <c r="Q272" s="145">
        <f t="shared" si="44"/>
        <v>0</v>
      </c>
      <c r="R272" s="145">
        <f t="shared" si="41"/>
        <v>0</v>
      </c>
      <c r="S272" s="145">
        <f t="shared" si="41"/>
        <v>0</v>
      </c>
      <c r="T272" s="145">
        <f t="shared" si="41"/>
        <v>0</v>
      </c>
      <c r="AH272" s="137"/>
      <c r="AJ272" s="137"/>
      <c r="AK272" s="137"/>
      <c r="AL272" s="137"/>
    </row>
    <row r="273" spans="2:38">
      <c r="B273" s="149">
        <v>262</v>
      </c>
      <c r="C273" s="145">
        <v>0</v>
      </c>
      <c r="D273" s="145">
        <v>0</v>
      </c>
      <c r="E273" s="149">
        <v>0</v>
      </c>
      <c r="F273" s="149">
        <v>0</v>
      </c>
      <c r="G273" s="149">
        <v>0</v>
      </c>
      <c r="H273" s="145">
        <f t="shared" si="38"/>
        <v>0</v>
      </c>
      <c r="I273" s="145">
        <f t="shared" si="39"/>
        <v>0</v>
      </c>
      <c r="J273" s="145">
        <f t="shared" si="40"/>
        <v>0</v>
      </c>
      <c r="L273" s="149">
        <v>262</v>
      </c>
      <c r="M273" s="145">
        <f t="shared" si="42"/>
        <v>0</v>
      </c>
      <c r="N273" s="145">
        <f t="shared" si="42"/>
        <v>0</v>
      </c>
      <c r="O273" s="145">
        <f t="shared" si="43"/>
        <v>0</v>
      </c>
      <c r="P273" s="145">
        <f t="shared" si="43"/>
        <v>0</v>
      </c>
      <c r="Q273" s="145">
        <f t="shared" si="44"/>
        <v>0</v>
      </c>
      <c r="R273" s="145">
        <f t="shared" si="41"/>
        <v>0</v>
      </c>
      <c r="S273" s="145">
        <f t="shared" si="41"/>
        <v>0</v>
      </c>
      <c r="T273" s="145">
        <f t="shared" si="41"/>
        <v>0</v>
      </c>
      <c r="AH273" s="137"/>
      <c r="AJ273" s="137"/>
      <c r="AK273" s="137"/>
      <c r="AL273" s="137"/>
    </row>
    <row r="274" spans="2:38">
      <c r="B274" s="149">
        <v>263</v>
      </c>
      <c r="C274" s="145">
        <v>0</v>
      </c>
      <c r="D274" s="145">
        <v>0</v>
      </c>
      <c r="E274" s="149">
        <v>0</v>
      </c>
      <c r="F274" s="149">
        <v>0</v>
      </c>
      <c r="G274" s="149">
        <v>0</v>
      </c>
      <c r="H274" s="145">
        <f t="shared" si="38"/>
        <v>0</v>
      </c>
      <c r="I274" s="145">
        <f t="shared" si="39"/>
        <v>0</v>
      </c>
      <c r="J274" s="145">
        <f t="shared" si="40"/>
        <v>0</v>
      </c>
      <c r="L274" s="149">
        <v>263</v>
      </c>
      <c r="M274" s="145">
        <f t="shared" si="42"/>
        <v>0</v>
      </c>
      <c r="N274" s="145">
        <f t="shared" si="42"/>
        <v>0</v>
      </c>
      <c r="O274" s="145">
        <f t="shared" si="43"/>
        <v>0</v>
      </c>
      <c r="P274" s="145">
        <f t="shared" si="43"/>
        <v>0</v>
      </c>
      <c r="Q274" s="145">
        <f t="shared" si="44"/>
        <v>0</v>
      </c>
      <c r="R274" s="145">
        <f t="shared" si="41"/>
        <v>0</v>
      </c>
      <c r="S274" s="145">
        <f t="shared" si="41"/>
        <v>0</v>
      </c>
      <c r="T274" s="145">
        <f t="shared" si="41"/>
        <v>0</v>
      </c>
      <c r="AH274" s="137"/>
      <c r="AJ274" s="137"/>
      <c r="AK274" s="137"/>
      <c r="AL274" s="137"/>
    </row>
    <row r="275" spans="2:38">
      <c r="B275" s="149">
        <v>264</v>
      </c>
      <c r="C275" s="145">
        <v>0</v>
      </c>
      <c r="D275" s="145">
        <v>0</v>
      </c>
      <c r="E275" s="149">
        <v>0</v>
      </c>
      <c r="F275" s="149">
        <v>0</v>
      </c>
      <c r="G275" s="149">
        <v>0</v>
      </c>
      <c r="H275" s="145">
        <f t="shared" si="38"/>
        <v>0</v>
      </c>
      <c r="I275" s="145">
        <f t="shared" si="39"/>
        <v>0</v>
      </c>
      <c r="J275" s="145">
        <f t="shared" si="40"/>
        <v>0</v>
      </c>
      <c r="L275" s="149">
        <v>264</v>
      </c>
      <c r="M275" s="145">
        <f t="shared" si="42"/>
        <v>0</v>
      </c>
      <c r="N275" s="145">
        <f t="shared" si="42"/>
        <v>0</v>
      </c>
      <c r="O275" s="145">
        <f t="shared" si="43"/>
        <v>0</v>
      </c>
      <c r="P275" s="145">
        <f t="shared" si="43"/>
        <v>0</v>
      </c>
      <c r="Q275" s="145">
        <f t="shared" si="44"/>
        <v>0</v>
      </c>
      <c r="R275" s="145">
        <f t="shared" si="41"/>
        <v>0</v>
      </c>
      <c r="S275" s="145">
        <f t="shared" si="41"/>
        <v>0</v>
      </c>
      <c r="T275" s="145">
        <f t="shared" si="41"/>
        <v>0</v>
      </c>
      <c r="AH275" s="137"/>
      <c r="AJ275" s="137"/>
      <c r="AK275" s="137"/>
      <c r="AL275" s="137"/>
    </row>
    <row r="276" spans="2:38">
      <c r="B276" s="149">
        <v>265</v>
      </c>
      <c r="C276" s="145">
        <v>0</v>
      </c>
      <c r="D276" s="145">
        <v>0</v>
      </c>
      <c r="E276" s="149">
        <v>0</v>
      </c>
      <c r="F276" s="149">
        <v>0</v>
      </c>
      <c r="G276" s="149">
        <v>0</v>
      </c>
      <c r="H276" s="145">
        <f t="shared" si="38"/>
        <v>0</v>
      </c>
      <c r="I276" s="145">
        <f t="shared" si="39"/>
        <v>0</v>
      </c>
      <c r="J276" s="145">
        <f t="shared" si="40"/>
        <v>0</v>
      </c>
      <c r="L276" s="149">
        <v>265</v>
      </c>
      <c r="M276" s="145">
        <f t="shared" si="42"/>
        <v>0</v>
      </c>
      <c r="N276" s="145">
        <f t="shared" si="42"/>
        <v>0</v>
      </c>
      <c r="O276" s="145">
        <f t="shared" si="43"/>
        <v>0</v>
      </c>
      <c r="P276" s="145">
        <f t="shared" si="43"/>
        <v>0</v>
      </c>
      <c r="Q276" s="145">
        <f t="shared" si="44"/>
        <v>0</v>
      </c>
      <c r="R276" s="145">
        <f t="shared" si="41"/>
        <v>0</v>
      </c>
      <c r="S276" s="145">
        <f t="shared" si="41"/>
        <v>0</v>
      </c>
      <c r="T276" s="145">
        <f t="shared" si="41"/>
        <v>0</v>
      </c>
      <c r="AH276" s="137"/>
      <c r="AJ276" s="137"/>
      <c r="AK276" s="137"/>
      <c r="AL276" s="137"/>
    </row>
    <row r="277" spans="2:38">
      <c r="B277" s="149">
        <v>266</v>
      </c>
      <c r="C277" s="145">
        <v>0</v>
      </c>
      <c r="D277" s="145">
        <v>0</v>
      </c>
      <c r="E277" s="149">
        <v>0</v>
      </c>
      <c r="F277" s="149">
        <v>0</v>
      </c>
      <c r="G277" s="149">
        <v>0</v>
      </c>
      <c r="H277" s="145">
        <f t="shared" si="38"/>
        <v>0</v>
      </c>
      <c r="I277" s="145">
        <f t="shared" si="39"/>
        <v>0</v>
      </c>
      <c r="J277" s="145">
        <f t="shared" si="40"/>
        <v>0</v>
      </c>
      <c r="L277" s="149">
        <v>266</v>
      </c>
      <c r="M277" s="145">
        <f t="shared" si="42"/>
        <v>0</v>
      </c>
      <c r="N277" s="145">
        <f t="shared" si="42"/>
        <v>0</v>
      </c>
      <c r="O277" s="145">
        <f t="shared" si="43"/>
        <v>0</v>
      </c>
      <c r="P277" s="145">
        <f t="shared" si="43"/>
        <v>0</v>
      </c>
      <c r="Q277" s="145">
        <f t="shared" si="44"/>
        <v>0</v>
      </c>
      <c r="R277" s="145">
        <f t="shared" si="41"/>
        <v>0</v>
      </c>
      <c r="S277" s="145">
        <f t="shared" si="41"/>
        <v>0</v>
      </c>
      <c r="T277" s="145">
        <f t="shared" si="41"/>
        <v>0</v>
      </c>
      <c r="AH277" s="137"/>
      <c r="AJ277" s="137"/>
      <c r="AK277" s="137"/>
      <c r="AL277" s="137"/>
    </row>
    <row r="278" spans="2:38">
      <c r="B278" s="149">
        <v>267</v>
      </c>
      <c r="C278" s="145">
        <v>0.5</v>
      </c>
      <c r="D278" s="145">
        <v>0.5</v>
      </c>
      <c r="E278" s="149">
        <v>0.5</v>
      </c>
      <c r="F278" s="149">
        <v>0.5</v>
      </c>
      <c r="G278" s="149">
        <v>0.5</v>
      </c>
      <c r="H278" s="145">
        <f t="shared" si="38"/>
        <v>0.5</v>
      </c>
      <c r="I278" s="145">
        <f t="shared" si="39"/>
        <v>0.5</v>
      </c>
      <c r="J278" s="145">
        <f t="shared" si="40"/>
        <v>0.5</v>
      </c>
      <c r="L278" s="149">
        <v>267</v>
      </c>
      <c r="M278" s="145">
        <f t="shared" si="42"/>
        <v>1</v>
      </c>
      <c r="N278" s="145">
        <f t="shared" si="42"/>
        <v>1</v>
      </c>
      <c r="O278" s="145">
        <f t="shared" si="43"/>
        <v>1</v>
      </c>
      <c r="P278" s="145">
        <f t="shared" si="43"/>
        <v>1</v>
      </c>
      <c r="Q278" s="145">
        <f t="shared" si="44"/>
        <v>1</v>
      </c>
      <c r="R278" s="145">
        <f t="shared" si="41"/>
        <v>1</v>
      </c>
      <c r="S278" s="145">
        <f t="shared" si="41"/>
        <v>1</v>
      </c>
      <c r="T278" s="145">
        <f t="shared" si="41"/>
        <v>1</v>
      </c>
      <c r="AH278" s="137"/>
      <c r="AJ278" s="137"/>
      <c r="AK278" s="137"/>
      <c r="AL278" s="137"/>
    </row>
    <row r="279" spans="2:38">
      <c r="B279" s="149">
        <v>268</v>
      </c>
      <c r="C279" s="145">
        <v>2.9</v>
      </c>
      <c r="D279" s="145">
        <v>2.9</v>
      </c>
      <c r="E279" s="149">
        <v>2.9</v>
      </c>
      <c r="F279" s="149">
        <v>2.9</v>
      </c>
      <c r="G279" s="149">
        <v>2.9</v>
      </c>
      <c r="H279" s="145">
        <f t="shared" si="38"/>
        <v>2.9</v>
      </c>
      <c r="I279" s="145">
        <f t="shared" si="39"/>
        <v>2.9</v>
      </c>
      <c r="J279" s="145">
        <f t="shared" si="40"/>
        <v>2.9</v>
      </c>
      <c r="L279" s="149">
        <v>268</v>
      </c>
      <c r="M279" s="145">
        <f t="shared" si="42"/>
        <v>1</v>
      </c>
      <c r="N279" s="145">
        <f t="shared" si="42"/>
        <v>1</v>
      </c>
      <c r="O279" s="145">
        <f t="shared" si="43"/>
        <v>1</v>
      </c>
      <c r="P279" s="145">
        <f t="shared" si="43"/>
        <v>1</v>
      </c>
      <c r="Q279" s="145">
        <f t="shared" si="44"/>
        <v>1</v>
      </c>
      <c r="R279" s="145">
        <f t="shared" si="41"/>
        <v>1</v>
      </c>
      <c r="S279" s="145">
        <f t="shared" si="41"/>
        <v>1</v>
      </c>
      <c r="T279" s="145">
        <f t="shared" si="41"/>
        <v>1</v>
      </c>
      <c r="AH279" s="137"/>
      <c r="AJ279" s="137"/>
      <c r="AK279" s="137"/>
      <c r="AL279" s="137"/>
    </row>
    <row r="280" spans="2:38">
      <c r="B280" s="149">
        <v>269</v>
      </c>
      <c r="C280" s="145">
        <v>8.1999999999999993</v>
      </c>
      <c r="D280" s="145">
        <v>8.1999999999999993</v>
      </c>
      <c r="E280" s="149">
        <v>8.1999999999999993</v>
      </c>
      <c r="F280" s="149">
        <v>8.1999999999999993</v>
      </c>
      <c r="G280" s="149">
        <v>8.1999999999999993</v>
      </c>
      <c r="H280" s="145">
        <f t="shared" si="38"/>
        <v>8.1999999999999993</v>
      </c>
      <c r="I280" s="145">
        <f t="shared" si="39"/>
        <v>8.1999999999999993</v>
      </c>
      <c r="J280" s="145">
        <f t="shared" si="40"/>
        <v>8.1999999999999993</v>
      </c>
      <c r="L280" s="149">
        <v>269</v>
      </c>
      <c r="M280" s="145">
        <f t="shared" si="42"/>
        <v>1</v>
      </c>
      <c r="N280" s="145">
        <f t="shared" si="42"/>
        <v>1</v>
      </c>
      <c r="O280" s="145">
        <f t="shared" si="43"/>
        <v>1</v>
      </c>
      <c r="P280" s="145">
        <f t="shared" si="43"/>
        <v>1</v>
      </c>
      <c r="Q280" s="145">
        <f t="shared" si="44"/>
        <v>1</v>
      </c>
      <c r="R280" s="145">
        <f t="shared" si="41"/>
        <v>1</v>
      </c>
      <c r="S280" s="145">
        <f t="shared" si="41"/>
        <v>1</v>
      </c>
      <c r="T280" s="145">
        <f t="shared" si="41"/>
        <v>1</v>
      </c>
      <c r="AH280" s="137"/>
      <c r="AJ280" s="137"/>
      <c r="AK280" s="137"/>
      <c r="AL280" s="137"/>
    </row>
    <row r="281" spans="2:38">
      <c r="B281" s="149">
        <v>270</v>
      </c>
      <c r="C281" s="145">
        <v>13.2</v>
      </c>
      <c r="D281" s="145">
        <v>13.2</v>
      </c>
      <c r="E281" s="149">
        <v>13.2</v>
      </c>
      <c r="F281" s="149">
        <v>13.2</v>
      </c>
      <c r="G281" s="149">
        <v>13.2</v>
      </c>
      <c r="H281" s="145">
        <f t="shared" si="38"/>
        <v>13.2</v>
      </c>
      <c r="I281" s="145">
        <f t="shared" si="39"/>
        <v>13.2</v>
      </c>
      <c r="J281" s="145">
        <f t="shared" si="40"/>
        <v>13.2</v>
      </c>
      <c r="L281" s="149">
        <v>270</v>
      </c>
      <c r="M281" s="145">
        <f t="shared" si="42"/>
        <v>1</v>
      </c>
      <c r="N281" s="145">
        <f t="shared" si="42"/>
        <v>1</v>
      </c>
      <c r="O281" s="145">
        <f t="shared" si="43"/>
        <v>1</v>
      </c>
      <c r="P281" s="145">
        <f t="shared" si="43"/>
        <v>1</v>
      </c>
      <c r="Q281" s="145">
        <f t="shared" si="44"/>
        <v>1</v>
      </c>
      <c r="R281" s="145">
        <f t="shared" si="41"/>
        <v>1</v>
      </c>
      <c r="S281" s="145">
        <f t="shared" si="41"/>
        <v>1</v>
      </c>
      <c r="T281" s="145">
        <f t="shared" si="41"/>
        <v>1</v>
      </c>
      <c r="AH281" s="137"/>
      <c r="AJ281" s="137"/>
      <c r="AK281" s="137"/>
      <c r="AL281" s="137"/>
    </row>
    <row r="282" spans="2:38">
      <c r="B282" s="149">
        <v>271</v>
      </c>
      <c r="C282" s="145">
        <v>17.8</v>
      </c>
      <c r="D282" s="145">
        <v>17.8</v>
      </c>
      <c r="E282" s="149">
        <v>17.8</v>
      </c>
      <c r="F282" s="149">
        <v>17.8</v>
      </c>
      <c r="G282" s="149">
        <v>17.8</v>
      </c>
      <c r="H282" s="145">
        <f t="shared" si="38"/>
        <v>17.8</v>
      </c>
      <c r="I282" s="145">
        <f t="shared" si="39"/>
        <v>17.8</v>
      </c>
      <c r="J282" s="145">
        <f t="shared" si="40"/>
        <v>17.8</v>
      </c>
      <c r="L282" s="149">
        <v>271</v>
      </c>
      <c r="M282" s="145">
        <f t="shared" si="42"/>
        <v>1</v>
      </c>
      <c r="N282" s="145">
        <f t="shared" si="42"/>
        <v>1</v>
      </c>
      <c r="O282" s="145">
        <f t="shared" si="43"/>
        <v>1</v>
      </c>
      <c r="P282" s="145">
        <f t="shared" si="43"/>
        <v>1</v>
      </c>
      <c r="Q282" s="145">
        <f t="shared" si="44"/>
        <v>1</v>
      </c>
      <c r="R282" s="145">
        <f t="shared" si="41"/>
        <v>1</v>
      </c>
      <c r="S282" s="145">
        <f t="shared" si="41"/>
        <v>1</v>
      </c>
      <c r="T282" s="145">
        <f t="shared" si="41"/>
        <v>1</v>
      </c>
      <c r="AH282" s="137"/>
      <c r="AJ282" s="137"/>
      <c r="AK282" s="137"/>
      <c r="AL282" s="137"/>
    </row>
    <row r="283" spans="2:38">
      <c r="B283" s="149">
        <v>272</v>
      </c>
      <c r="C283" s="145">
        <v>21.4</v>
      </c>
      <c r="D283" s="145">
        <v>21.4</v>
      </c>
      <c r="E283" s="149">
        <v>21.4</v>
      </c>
      <c r="F283" s="149">
        <v>21.4</v>
      </c>
      <c r="G283" s="149">
        <v>21.4</v>
      </c>
      <c r="H283" s="145">
        <f t="shared" si="38"/>
        <v>21.4</v>
      </c>
      <c r="I283" s="145">
        <f t="shared" si="39"/>
        <v>21.4</v>
      </c>
      <c r="J283" s="145">
        <f t="shared" si="40"/>
        <v>21.4</v>
      </c>
      <c r="L283" s="149">
        <v>272</v>
      </c>
      <c r="M283" s="145">
        <f t="shared" si="42"/>
        <v>1</v>
      </c>
      <c r="N283" s="145">
        <f t="shared" si="42"/>
        <v>1</v>
      </c>
      <c r="O283" s="145">
        <f t="shared" si="43"/>
        <v>1</v>
      </c>
      <c r="P283" s="145">
        <f t="shared" si="43"/>
        <v>1</v>
      </c>
      <c r="Q283" s="145">
        <f t="shared" si="44"/>
        <v>1</v>
      </c>
      <c r="R283" s="145">
        <f t="shared" si="41"/>
        <v>1</v>
      </c>
      <c r="S283" s="145">
        <f t="shared" si="41"/>
        <v>1</v>
      </c>
      <c r="T283" s="145">
        <f t="shared" si="41"/>
        <v>1</v>
      </c>
      <c r="AH283" s="137"/>
      <c r="AJ283" s="137"/>
      <c r="AK283" s="137"/>
      <c r="AL283" s="137"/>
    </row>
    <row r="284" spans="2:38">
      <c r="B284" s="149">
        <v>273</v>
      </c>
      <c r="C284" s="145">
        <v>24.1</v>
      </c>
      <c r="D284" s="145">
        <v>24.1</v>
      </c>
      <c r="E284" s="149">
        <v>24.1</v>
      </c>
      <c r="F284" s="149">
        <v>24.1</v>
      </c>
      <c r="G284" s="149">
        <v>24.1</v>
      </c>
      <c r="H284" s="145">
        <f t="shared" si="38"/>
        <v>24.1</v>
      </c>
      <c r="I284" s="145">
        <f t="shared" si="39"/>
        <v>24.1</v>
      </c>
      <c r="J284" s="145">
        <f t="shared" si="40"/>
        <v>24.1</v>
      </c>
      <c r="L284" s="149">
        <v>273</v>
      </c>
      <c r="M284" s="145">
        <f t="shared" si="42"/>
        <v>1</v>
      </c>
      <c r="N284" s="145">
        <f t="shared" si="42"/>
        <v>1</v>
      </c>
      <c r="O284" s="145">
        <f t="shared" si="43"/>
        <v>1</v>
      </c>
      <c r="P284" s="145">
        <f t="shared" si="43"/>
        <v>1</v>
      </c>
      <c r="Q284" s="145">
        <f t="shared" si="44"/>
        <v>1</v>
      </c>
      <c r="R284" s="145">
        <f t="shared" si="41"/>
        <v>1</v>
      </c>
      <c r="S284" s="145">
        <f t="shared" si="41"/>
        <v>1</v>
      </c>
      <c r="T284" s="145">
        <f t="shared" si="41"/>
        <v>1</v>
      </c>
      <c r="AH284" s="137"/>
      <c r="AJ284" s="137"/>
      <c r="AK284" s="137"/>
      <c r="AL284" s="137"/>
    </row>
    <row r="285" spans="2:38">
      <c r="B285" s="149">
        <v>274</v>
      </c>
      <c r="C285" s="145">
        <v>26.4</v>
      </c>
      <c r="D285" s="145">
        <v>26.4</v>
      </c>
      <c r="E285" s="149">
        <v>26.4</v>
      </c>
      <c r="F285" s="149">
        <v>26.4</v>
      </c>
      <c r="G285" s="149">
        <v>26.4</v>
      </c>
      <c r="H285" s="145">
        <f t="shared" si="38"/>
        <v>26.4</v>
      </c>
      <c r="I285" s="145">
        <f t="shared" si="39"/>
        <v>26.4</v>
      </c>
      <c r="J285" s="145">
        <f t="shared" si="40"/>
        <v>25</v>
      </c>
      <c r="L285" s="149">
        <v>274</v>
      </c>
      <c r="M285" s="145">
        <f t="shared" si="42"/>
        <v>1</v>
      </c>
      <c r="N285" s="145">
        <f t="shared" si="42"/>
        <v>1</v>
      </c>
      <c r="O285" s="145">
        <f t="shared" si="43"/>
        <v>1</v>
      </c>
      <c r="P285" s="145">
        <f t="shared" si="43"/>
        <v>1</v>
      </c>
      <c r="Q285" s="145">
        <f t="shared" si="44"/>
        <v>1</v>
      </c>
      <c r="R285" s="145">
        <f t="shared" si="41"/>
        <v>1</v>
      </c>
      <c r="S285" s="145">
        <f t="shared" si="41"/>
        <v>1</v>
      </c>
      <c r="T285" s="145">
        <f t="shared" si="41"/>
        <v>1</v>
      </c>
      <c r="AH285" s="137"/>
      <c r="AJ285" s="137"/>
      <c r="AK285" s="137"/>
      <c r="AL285" s="137"/>
    </row>
    <row r="286" spans="2:38">
      <c r="B286" s="149">
        <v>275</v>
      </c>
      <c r="C286" s="145">
        <v>28.4</v>
      </c>
      <c r="D286" s="145">
        <v>28.4</v>
      </c>
      <c r="E286" s="149">
        <v>28.4</v>
      </c>
      <c r="F286" s="149">
        <v>28.4</v>
      </c>
      <c r="G286" s="149">
        <v>28.4</v>
      </c>
      <c r="H286" s="145">
        <f t="shared" si="38"/>
        <v>28.4</v>
      </c>
      <c r="I286" s="145">
        <f t="shared" si="39"/>
        <v>28.4</v>
      </c>
      <c r="J286" s="145">
        <f t="shared" si="40"/>
        <v>25</v>
      </c>
      <c r="L286" s="149">
        <v>275</v>
      </c>
      <c r="M286" s="145">
        <f t="shared" si="42"/>
        <v>1</v>
      </c>
      <c r="N286" s="145">
        <f t="shared" si="42"/>
        <v>1</v>
      </c>
      <c r="O286" s="145">
        <f t="shared" si="43"/>
        <v>1</v>
      </c>
      <c r="P286" s="145">
        <f t="shared" si="43"/>
        <v>1</v>
      </c>
      <c r="Q286" s="145">
        <f t="shared" si="44"/>
        <v>1</v>
      </c>
      <c r="R286" s="145">
        <f t="shared" si="41"/>
        <v>1</v>
      </c>
      <c r="S286" s="145">
        <f t="shared" si="41"/>
        <v>1</v>
      </c>
      <c r="T286" s="145">
        <f t="shared" si="41"/>
        <v>1</v>
      </c>
      <c r="AH286" s="137"/>
      <c r="AJ286" s="137"/>
      <c r="AK286" s="137"/>
      <c r="AL286" s="137"/>
    </row>
    <row r="287" spans="2:38">
      <c r="B287" s="149">
        <v>276</v>
      </c>
      <c r="C287" s="145">
        <v>29.9</v>
      </c>
      <c r="D287" s="145">
        <v>29.9</v>
      </c>
      <c r="E287" s="149">
        <v>29.9</v>
      </c>
      <c r="F287" s="149">
        <v>29.9</v>
      </c>
      <c r="G287" s="149">
        <v>29.9</v>
      </c>
      <c r="H287" s="145">
        <f t="shared" si="38"/>
        <v>29.9</v>
      </c>
      <c r="I287" s="145">
        <f t="shared" si="39"/>
        <v>29.9</v>
      </c>
      <c r="J287" s="145">
        <f t="shared" si="40"/>
        <v>25</v>
      </c>
      <c r="L287" s="149">
        <v>276</v>
      </c>
      <c r="M287" s="145">
        <f t="shared" si="42"/>
        <v>1</v>
      </c>
      <c r="N287" s="145">
        <f t="shared" si="42"/>
        <v>1</v>
      </c>
      <c r="O287" s="145">
        <f t="shared" si="43"/>
        <v>1</v>
      </c>
      <c r="P287" s="145">
        <f t="shared" si="43"/>
        <v>1</v>
      </c>
      <c r="Q287" s="145">
        <f t="shared" si="44"/>
        <v>1</v>
      </c>
      <c r="R287" s="145">
        <f t="shared" si="41"/>
        <v>1</v>
      </c>
      <c r="S287" s="145">
        <f t="shared" si="41"/>
        <v>1</v>
      </c>
      <c r="T287" s="145">
        <f t="shared" si="41"/>
        <v>1</v>
      </c>
      <c r="AH287" s="137"/>
      <c r="AJ287" s="137"/>
      <c r="AK287" s="137"/>
      <c r="AL287" s="137"/>
    </row>
    <row r="288" spans="2:38">
      <c r="B288" s="149">
        <v>277</v>
      </c>
      <c r="C288" s="145">
        <v>30.5</v>
      </c>
      <c r="D288" s="145">
        <v>30.5</v>
      </c>
      <c r="E288" s="149">
        <v>30.5</v>
      </c>
      <c r="F288" s="149">
        <v>30.5</v>
      </c>
      <c r="G288" s="149">
        <v>30.5</v>
      </c>
      <c r="H288" s="145">
        <f t="shared" si="38"/>
        <v>30.5</v>
      </c>
      <c r="I288" s="145">
        <f t="shared" si="39"/>
        <v>30.5</v>
      </c>
      <c r="J288" s="145">
        <f t="shared" si="40"/>
        <v>25</v>
      </c>
      <c r="L288" s="149">
        <v>277</v>
      </c>
      <c r="M288" s="145">
        <f t="shared" si="42"/>
        <v>1</v>
      </c>
      <c r="N288" s="145">
        <f t="shared" si="42"/>
        <v>1</v>
      </c>
      <c r="O288" s="145">
        <f t="shared" si="43"/>
        <v>1</v>
      </c>
      <c r="P288" s="145">
        <f t="shared" si="43"/>
        <v>1</v>
      </c>
      <c r="Q288" s="145">
        <f t="shared" si="44"/>
        <v>1</v>
      </c>
      <c r="R288" s="145">
        <f t="shared" si="41"/>
        <v>1</v>
      </c>
      <c r="S288" s="145">
        <f t="shared" si="41"/>
        <v>1</v>
      </c>
      <c r="T288" s="145">
        <f t="shared" si="41"/>
        <v>1</v>
      </c>
      <c r="AH288" s="137"/>
      <c r="AJ288" s="137"/>
      <c r="AK288" s="137"/>
      <c r="AL288" s="137"/>
    </row>
    <row r="289" spans="2:38">
      <c r="B289" s="149">
        <v>278</v>
      </c>
      <c r="C289" s="145">
        <v>30.5</v>
      </c>
      <c r="D289" s="145">
        <v>30.5</v>
      </c>
      <c r="E289" s="149">
        <v>30.5</v>
      </c>
      <c r="F289" s="149">
        <v>30.5</v>
      </c>
      <c r="G289" s="149">
        <v>30.5</v>
      </c>
      <c r="H289" s="145">
        <f t="shared" si="38"/>
        <v>30.5</v>
      </c>
      <c r="I289" s="145">
        <f t="shared" si="39"/>
        <v>30.5</v>
      </c>
      <c r="J289" s="145">
        <f t="shared" si="40"/>
        <v>25</v>
      </c>
      <c r="L289" s="149">
        <v>278</v>
      </c>
      <c r="M289" s="145">
        <f t="shared" si="42"/>
        <v>1</v>
      </c>
      <c r="N289" s="145">
        <f t="shared" si="42"/>
        <v>1</v>
      </c>
      <c r="O289" s="145">
        <f t="shared" si="43"/>
        <v>1</v>
      </c>
      <c r="P289" s="145">
        <f t="shared" si="43"/>
        <v>1</v>
      </c>
      <c r="Q289" s="145">
        <f t="shared" si="44"/>
        <v>1</v>
      </c>
      <c r="R289" s="145">
        <f t="shared" si="41"/>
        <v>1</v>
      </c>
      <c r="S289" s="145">
        <f t="shared" si="41"/>
        <v>1</v>
      </c>
      <c r="T289" s="145">
        <f t="shared" si="41"/>
        <v>1</v>
      </c>
      <c r="AH289" s="137"/>
      <c r="AJ289" s="137"/>
      <c r="AK289" s="137"/>
      <c r="AL289" s="137"/>
    </row>
    <row r="290" spans="2:38">
      <c r="B290" s="149">
        <v>279</v>
      </c>
      <c r="C290" s="145">
        <v>30.3</v>
      </c>
      <c r="D290" s="145">
        <v>30.3</v>
      </c>
      <c r="E290" s="149">
        <v>30.3</v>
      </c>
      <c r="F290" s="149">
        <v>30.3</v>
      </c>
      <c r="G290" s="149">
        <v>30.3</v>
      </c>
      <c r="H290" s="145">
        <f t="shared" si="38"/>
        <v>30.3</v>
      </c>
      <c r="I290" s="145">
        <f t="shared" si="39"/>
        <v>30.3</v>
      </c>
      <c r="J290" s="145">
        <f t="shared" si="40"/>
        <v>25</v>
      </c>
      <c r="L290" s="149">
        <v>279</v>
      </c>
      <c r="M290" s="145">
        <f t="shared" si="42"/>
        <v>0</v>
      </c>
      <c r="N290" s="145">
        <f t="shared" si="42"/>
        <v>0</v>
      </c>
      <c r="O290" s="145">
        <f t="shared" si="43"/>
        <v>0</v>
      </c>
      <c r="P290" s="145">
        <f t="shared" si="43"/>
        <v>0</v>
      </c>
      <c r="Q290" s="145">
        <f t="shared" si="44"/>
        <v>0</v>
      </c>
      <c r="R290" s="145">
        <f t="shared" si="41"/>
        <v>0</v>
      </c>
      <c r="S290" s="145">
        <f t="shared" si="41"/>
        <v>0</v>
      </c>
      <c r="T290" s="145">
        <f t="shared" si="41"/>
        <v>1</v>
      </c>
      <c r="AH290" s="137"/>
      <c r="AJ290" s="137"/>
      <c r="AK290" s="137"/>
      <c r="AL290" s="137"/>
    </row>
    <row r="291" spans="2:38">
      <c r="B291" s="149">
        <v>280</v>
      </c>
      <c r="C291" s="145">
        <v>30.2</v>
      </c>
      <c r="D291" s="145">
        <v>30.2</v>
      </c>
      <c r="E291" s="149">
        <v>30.2</v>
      </c>
      <c r="F291" s="149">
        <v>30.2</v>
      </c>
      <c r="G291" s="149">
        <v>30.2</v>
      </c>
      <c r="H291" s="145">
        <f t="shared" si="38"/>
        <v>30.2</v>
      </c>
      <c r="I291" s="145">
        <f t="shared" si="39"/>
        <v>30.2</v>
      </c>
      <c r="J291" s="145">
        <f t="shared" si="40"/>
        <v>25</v>
      </c>
      <c r="L291" s="149">
        <v>280</v>
      </c>
      <c r="M291" s="145">
        <f t="shared" si="42"/>
        <v>0</v>
      </c>
      <c r="N291" s="145">
        <f t="shared" si="42"/>
        <v>0</v>
      </c>
      <c r="O291" s="145">
        <f t="shared" si="43"/>
        <v>0</v>
      </c>
      <c r="P291" s="145">
        <f t="shared" si="43"/>
        <v>0</v>
      </c>
      <c r="Q291" s="145">
        <f t="shared" si="44"/>
        <v>0</v>
      </c>
      <c r="R291" s="145">
        <f t="shared" si="41"/>
        <v>0</v>
      </c>
      <c r="S291" s="145">
        <f t="shared" si="41"/>
        <v>0</v>
      </c>
      <c r="T291" s="145">
        <f t="shared" si="41"/>
        <v>1</v>
      </c>
      <c r="AH291" s="137"/>
      <c r="AJ291" s="137"/>
      <c r="AK291" s="137"/>
      <c r="AL291" s="137"/>
    </row>
    <row r="292" spans="2:38">
      <c r="B292" s="149">
        <v>281</v>
      </c>
      <c r="C292" s="145">
        <v>30.1</v>
      </c>
      <c r="D292" s="145">
        <v>30.1</v>
      </c>
      <c r="E292" s="149">
        <v>30.1</v>
      </c>
      <c r="F292" s="149">
        <v>30.1</v>
      </c>
      <c r="G292" s="149">
        <v>30.1</v>
      </c>
      <c r="H292" s="145">
        <f t="shared" si="38"/>
        <v>30.1</v>
      </c>
      <c r="I292" s="145">
        <f t="shared" si="39"/>
        <v>30.1</v>
      </c>
      <c r="J292" s="145">
        <f t="shared" si="40"/>
        <v>25</v>
      </c>
      <c r="L292" s="149">
        <v>281</v>
      </c>
      <c r="M292" s="145">
        <f t="shared" si="42"/>
        <v>0</v>
      </c>
      <c r="N292" s="145">
        <f t="shared" si="42"/>
        <v>0</v>
      </c>
      <c r="O292" s="145">
        <f t="shared" si="43"/>
        <v>0</v>
      </c>
      <c r="P292" s="145">
        <f t="shared" si="43"/>
        <v>0</v>
      </c>
      <c r="Q292" s="145">
        <f t="shared" si="44"/>
        <v>0</v>
      </c>
      <c r="R292" s="145">
        <f t="shared" si="41"/>
        <v>0</v>
      </c>
      <c r="S292" s="145">
        <f t="shared" si="41"/>
        <v>0</v>
      </c>
      <c r="T292" s="145">
        <f t="shared" si="41"/>
        <v>1</v>
      </c>
      <c r="AH292" s="137"/>
      <c r="AJ292" s="137"/>
      <c r="AK292" s="137"/>
      <c r="AL292" s="137"/>
    </row>
    <row r="293" spans="2:38">
      <c r="B293" s="149">
        <v>282</v>
      </c>
      <c r="C293" s="145">
        <v>30.1</v>
      </c>
      <c r="D293" s="145">
        <v>30.1</v>
      </c>
      <c r="E293" s="149">
        <v>30.1</v>
      </c>
      <c r="F293" s="149">
        <v>30.1</v>
      </c>
      <c r="G293" s="149">
        <v>30.1</v>
      </c>
      <c r="H293" s="145">
        <f t="shared" si="38"/>
        <v>30.1</v>
      </c>
      <c r="I293" s="145">
        <f t="shared" si="39"/>
        <v>30.1</v>
      </c>
      <c r="J293" s="145">
        <f t="shared" si="40"/>
        <v>25</v>
      </c>
      <c r="L293" s="149">
        <v>282</v>
      </c>
      <c r="M293" s="145">
        <f t="shared" si="42"/>
        <v>1</v>
      </c>
      <c r="N293" s="145">
        <f t="shared" si="42"/>
        <v>1</v>
      </c>
      <c r="O293" s="145">
        <f t="shared" si="43"/>
        <v>1</v>
      </c>
      <c r="P293" s="145">
        <f t="shared" si="43"/>
        <v>1</v>
      </c>
      <c r="Q293" s="145">
        <f t="shared" si="44"/>
        <v>1</v>
      </c>
      <c r="R293" s="145">
        <f t="shared" si="41"/>
        <v>1</v>
      </c>
      <c r="S293" s="145">
        <f t="shared" si="41"/>
        <v>1</v>
      </c>
      <c r="T293" s="145">
        <f t="shared" si="41"/>
        <v>1</v>
      </c>
      <c r="AH293" s="137"/>
      <c r="AJ293" s="137"/>
      <c r="AK293" s="137"/>
      <c r="AL293" s="137"/>
    </row>
    <row r="294" spans="2:38">
      <c r="B294" s="149">
        <v>283</v>
      </c>
      <c r="C294" s="145">
        <v>30.1</v>
      </c>
      <c r="D294" s="145">
        <v>30.1</v>
      </c>
      <c r="E294" s="149">
        <v>30.1</v>
      </c>
      <c r="F294" s="149">
        <v>30.1</v>
      </c>
      <c r="G294" s="149">
        <v>30.1</v>
      </c>
      <c r="H294" s="145">
        <f t="shared" si="38"/>
        <v>30.1</v>
      </c>
      <c r="I294" s="145">
        <f t="shared" si="39"/>
        <v>30.1</v>
      </c>
      <c r="J294" s="145">
        <f t="shared" si="40"/>
        <v>25</v>
      </c>
      <c r="L294" s="149">
        <v>283</v>
      </c>
      <c r="M294" s="145">
        <f t="shared" si="42"/>
        <v>1</v>
      </c>
      <c r="N294" s="145">
        <f t="shared" si="42"/>
        <v>1</v>
      </c>
      <c r="O294" s="145">
        <f t="shared" si="43"/>
        <v>1</v>
      </c>
      <c r="P294" s="145">
        <f t="shared" si="43"/>
        <v>1</v>
      </c>
      <c r="Q294" s="145">
        <f t="shared" si="44"/>
        <v>1</v>
      </c>
      <c r="R294" s="145">
        <f t="shared" si="41"/>
        <v>1</v>
      </c>
      <c r="S294" s="145">
        <f t="shared" si="41"/>
        <v>1</v>
      </c>
      <c r="T294" s="145">
        <f t="shared" si="41"/>
        <v>1</v>
      </c>
      <c r="AH294" s="137"/>
      <c r="AJ294" s="137"/>
      <c r="AK294" s="137"/>
      <c r="AL294" s="137"/>
    </row>
    <row r="295" spans="2:38">
      <c r="B295" s="149">
        <v>284</v>
      </c>
      <c r="C295" s="145">
        <v>30.2</v>
      </c>
      <c r="D295" s="145">
        <v>30.2</v>
      </c>
      <c r="E295" s="149">
        <v>30.1</v>
      </c>
      <c r="F295" s="149">
        <v>30.1</v>
      </c>
      <c r="G295" s="149">
        <v>30.1</v>
      </c>
      <c r="H295" s="145">
        <f t="shared" si="38"/>
        <v>30.1</v>
      </c>
      <c r="I295" s="145">
        <f t="shared" si="39"/>
        <v>30.2</v>
      </c>
      <c r="J295" s="145">
        <f t="shared" si="40"/>
        <v>25</v>
      </c>
      <c r="L295" s="149">
        <v>284</v>
      </c>
      <c r="M295" s="145">
        <f t="shared" si="42"/>
        <v>1</v>
      </c>
      <c r="N295" s="145">
        <f t="shared" si="42"/>
        <v>1</v>
      </c>
      <c r="O295" s="145">
        <f t="shared" si="43"/>
        <v>1</v>
      </c>
      <c r="P295" s="145">
        <f t="shared" si="43"/>
        <v>1</v>
      </c>
      <c r="Q295" s="145">
        <f t="shared" si="44"/>
        <v>1</v>
      </c>
      <c r="R295" s="145">
        <f t="shared" si="41"/>
        <v>1</v>
      </c>
      <c r="S295" s="145">
        <f t="shared" si="41"/>
        <v>1</v>
      </c>
      <c r="T295" s="145">
        <f t="shared" si="41"/>
        <v>1</v>
      </c>
      <c r="AH295" s="137"/>
      <c r="AJ295" s="137"/>
      <c r="AK295" s="137"/>
      <c r="AL295" s="137"/>
    </row>
    <row r="296" spans="2:38">
      <c r="B296" s="149">
        <v>285</v>
      </c>
      <c r="C296" s="145">
        <v>30.2</v>
      </c>
      <c r="D296" s="145">
        <v>30.2</v>
      </c>
      <c r="E296" s="149">
        <v>30.1</v>
      </c>
      <c r="F296" s="149">
        <v>30.1</v>
      </c>
      <c r="G296" s="149">
        <v>30.1</v>
      </c>
      <c r="H296" s="145">
        <f t="shared" si="38"/>
        <v>30.1</v>
      </c>
      <c r="I296" s="145">
        <f t="shared" si="39"/>
        <v>30.2</v>
      </c>
      <c r="J296" s="145">
        <f t="shared" si="40"/>
        <v>25</v>
      </c>
      <c r="L296" s="149">
        <v>285</v>
      </c>
      <c r="M296" s="145">
        <f t="shared" si="42"/>
        <v>1</v>
      </c>
      <c r="N296" s="145">
        <f t="shared" si="42"/>
        <v>1</v>
      </c>
      <c r="O296" s="145">
        <f t="shared" si="43"/>
        <v>1</v>
      </c>
      <c r="P296" s="145">
        <f t="shared" si="43"/>
        <v>1</v>
      </c>
      <c r="Q296" s="145">
        <f t="shared" si="44"/>
        <v>1</v>
      </c>
      <c r="R296" s="145">
        <f t="shared" si="41"/>
        <v>1</v>
      </c>
      <c r="S296" s="145">
        <f t="shared" si="41"/>
        <v>1</v>
      </c>
      <c r="T296" s="145">
        <f t="shared" si="41"/>
        <v>1</v>
      </c>
      <c r="AH296" s="137"/>
      <c r="AJ296" s="137"/>
      <c r="AK296" s="137"/>
      <c r="AL296" s="137"/>
    </row>
    <row r="297" spans="2:38">
      <c r="B297" s="149">
        <v>286</v>
      </c>
      <c r="C297" s="145">
        <v>30.2</v>
      </c>
      <c r="D297" s="145">
        <v>30.2</v>
      </c>
      <c r="E297" s="149">
        <v>30.1</v>
      </c>
      <c r="F297" s="149">
        <v>30.1</v>
      </c>
      <c r="G297" s="149">
        <v>30.1</v>
      </c>
      <c r="H297" s="145">
        <f t="shared" si="38"/>
        <v>30.1</v>
      </c>
      <c r="I297" s="145">
        <f t="shared" si="39"/>
        <v>30.2</v>
      </c>
      <c r="J297" s="145">
        <f t="shared" si="40"/>
        <v>25</v>
      </c>
      <c r="L297" s="149">
        <v>286</v>
      </c>
      <c r="M297" s="145">
        <f t="shared" si="42"/>
        <v>1</v>
      </c>
      <c r="N297" s="145">
        <f t="shared" si="42"/>
        <v>1</v>
      </c>
      <c r="O297" s="145">
        <f t="shared" si="43"/>
        <v>1</v>
      </c>
      <c r="P297" s="145">
        <f t="shared" si="43"/>
        <v>1</v>
      </c>
      <c r="Q297" s="145">
        <f t="shared" si="44"/>
        <v>1</v>
      </c>
      <c r="R297" s="145">
        <f t="shared" si="41"/>
        <v>1</v>
      </c>
      <c r="S297" s="145">
        <f t="shared" si="41"/>
        <v>1</v>
      </c>
      <c r="T297" s="145">
        <f t="shared" si="41"/>
        <v>1</v>
      </c>
      <c r="AH297" s="137"/>
      <c r="AJ297" s="137"/>
      <c r="AK297" s="137"/>
      <c r="AL297" s="137"/>
    </row>
    <row r="298" spans="2:38">
      <c r="B298" s="149">
        <v>287</v>
      </c>
      <c r="C298" s="145">
        <v>30.2</v>
      </c>
      <c r="D298" s="145">
        <v>30.2</v>
      </c>
      <c r="E298" s="149">
        <v>30.2</v>
      </c>
      <c r="F298" s="149">
        <v>30.2</v>
      </c>
      <c r="G298" s="149">
        <v>30.2</v>
      </c>
      <c r="H298" s="145">
        <f t="shared" si="38"/>
        <v>30.2</v>
      </c>
      <c r="I298" s="145">
        <f t="shared" si="39"/>
        <v>30.2</v>
      </c>
      <c r="J298" s="145">
        <f t="shared" si="40"/>
        <v>25</v>
      </c>
      <c r="L298" s="149">
        <v>287</v>
      </c>
      <c r="M298" s="145">
        <f t="shared" si="42"/>
        <v>1</v>
      </c>
      <c r="N298" s="145">
        <f t="shared" si="42"/>
        <v>1</v>
      </c>
      <c r="O298" s="145">
        <f t="shared" si="43"/>
        <v>1</v>
      </c>
      <c r="P298" s="145">
        <f t="shared" si="43"/>
        <v>1</v>
      </c>
      <c r="Q298" s="145">
        <f t="shared" si="44"/>
        <v>1</v>
      </c>
      <c r="R298" s="145">
        <f t="shared" si="41"/>
        <v>1</v>
      </c>
      <c r="S298" s="145">
        <f t="shared" si="41"/>
        <v>1</v>
      </c>
      <c r="T298" s="145">
        <f t="shared" si="41"/>
        <v>1</v>
      </c>
      <c r="AH298" s="137"/>
      <c r="AJ298" s="137"/>
      <c r="AK298" s="137"/>
      <c r="AL298" s="137"/>
    </row>
    <row r="299" spans="2:38">
      <c r="B299" s="149">
        <v>288</v>
      </c>
      <c r="C299" s="145">
        <v>30.5</v>
      </c>
      <c r="D299" s="145">
        <v>30.5</v>
      </c>
      <c r="E299" s="149">
        <v>30.4</v>
      </c>
      <c r="F299" s="149">
        <v>30.4</v>
      </c>
      <c r="G299" s="149">
        <v>30.4</v>
      </c>
      <c r="H299" s="145">
        <f t="shared" si="38"/>
        <v>30.4</v>
      </c>
      <c r="I299" s="145">
        <f t="shared" si="39"/>
        <v>30.5</v>
      </c>
      <c r="J299" s="145">
        <f t="shared" si="40"/>
        <v>25</v>
      </c>
      <c r="L299" s="149">
        <v>288</v>
      </c>
      <c r="M299" s="145">
        <f t="shared" si="42"/>
        <v>1</v>
      </c>
      <c r="N299" s="145">
        <f t="shared" si="42"/>
        <v>1</v>
      </c>
      <c r="O299" s="145">
        <f t="shared" si="43"/>
        <v>1</v>
      </c>
      <c r="P299" s="145">
        <f t="shared" si="43"/>
        <v>1</v>
      </c>
      <c r="Q299" s="145">
        <f t="shared" si="44"/>
        <v>1</v>
      </c>
      <c r="R299" s="145">
        <f t="shared" si="41"/>
        <v>1</v>
      </c>
      <c r="S299" s="145">
        <f t="shared" si="41"/>
        <v>1</v>
      </c>
      <c r="T299" s="145">
        <f t="shared" si="41"/>
        <v>1</v>
      </c>
      <c r="AH299" s="137"/>
      <c r="AJ299" s="137"/>
      <c r="AK299" s="137"/>
      <c r="AL299" s="137"/>
    </row>
    <row r="300" spans="2:38">
      <c r="B300" s="149">
        <v>289</v>
      </c>
      <c r="C300" s="145">
        <v>31</v>
      </c>
      <c r="D300" s="145">
        <v>31</v>
      </c>
      <c r="E300" s="149">
        <v>31</v>
      </c>
      <c r="F300" s="149">
        <v>31</v>
      </c>
      <c r="G300" s="149">
        <v>31</v>
      </c>
      <c r="H300" s="145">
        <f t="shared" si="38"/>
        <v>31</v>
      </c>
      <c r="I300" s="145">
        <f t="shared" si="39"/>
        <v>31</v>
      </c>
      <c r="J300" s="145">
        <f t="shared" si="40"/>
        <v>25</v>
      </c>
      <c r="L300" s="149">
        <v>289</v>
      </c>
      <c r="M300" s="145">
        <f t="shared" si="42"/>
        <v>1</v>
      </c>
      <c r="N300" s="145">
        <f t="shared" si="42"/>
        <v>1</v>
      </c>
      <c r="O300" s="145">
        <f t="shared" si="43"/>
        <v>1</v>
      </c>
      <c r="P300" s="145">
        <f t="shared" si="43"/>
        <v>1</v>
      </c>
      <c r="Q300" s="145">
        <f t="shared" si="44"/>
        <v>1</v>
      </c>
      <c r="R300" s="145">
        <f t="shared" si="41"/>
        <v>1</v>
      </c>
      <c r="S300" s="145">
        <f t="shared" si="41"/>
        <v>1</v>
      </c>
      <c r="T300" s="145">
        <f t="shared" si="41"/>
        <v>1</v>
      </c>
      <c r="AH300" s="137"/>
      <c r="AJ300" s="137"/>
      <c r="AK300" s="137"/>
      <c r="AL300" s="137"/>
    </row>
    <row r="301" spans="2:38">
      <c r="B301" s="149">
        <v>290</v>
      </c>
      <c r="C301" s="145">
        <v>31.9</v>
      </c>
      <c r="D301" s="145">
        <v>31.9</v>
      </c>
      <c r="E301" s="149">
        <v>31.8</v>
      </c>
      <c r="F301" s="149">
        <v>31.8</v>
      </c>
      <c r="G301" s="149">
        <v>31.8</v>
      </c>
      <c r="H301" s="145">
        <f t="shared" si="38"/>
        <v>31.8</v>
      </c>
      <c r="I301" s="145">
        <f t="shared" si="39"/>
        <v>31.9</v>
      </c>
      <c r="J301" s="145">
        <f t="shared" si="40"/>
        <v>25</v>
      </c>
      <c r="L301" s="149">
        <v>290</v>
      </c>
      <c r="M301" s="145">
        <f t="shared" si="42"/>
        <v>1</v>
      </c>
      <c r="N301" s="145">
        <f t="shared" si="42"/>
        <v>1</v>
      </c>
      <c r="O301" s="145">
        <f t="shared" si="43"/>
        <v>1</v>
      </c>
      <c r="P301" s="145">
        <f t="shared" si="43"/>
        <v>1</v>
      </c>
      <c r="Q301" s="145">
        <f t="shared" si="44"/>
        <v>1</v>
      </c>
      <c r="R301" s="145">
        <f t="shared" si="41"/>
        <v>1</v>
      </c>
      <c r="S301" s="145">
        <f t="shared" si="41"/>
        <v>1</v>
      </c>
      <c r="T301" s="145">
        <f t="shared" si="41"/>
        <v>1</v>
      </c>
      <c r="AH301" s="137"/>
      <c r="AJ301" s="137"/>
      <c r="AK301" s="137"/>
      <c r="AL301" s="137"/>
    </row>
    <row r="302" spans="2:38">
      <c r="B302" s="149">
        <v>291</v>
      </c>
      <c r="C302" s="145">
        <v>32.799999999999997</v>
      </c>
      <c r="D302" s="145">
        <v>32.799999999999997</v>
      </c>
      <c r="E302" s="149">
        <v>32.700000000000003</v>
      </c>
      <c r="F302" s="149">
        <v>32.700000000000003</v>
      </c>
      <c r="G302" s="149">
        <v>32.700000000000003</v>
      </c>
      <c r="H302" s="145">
        <f t="shared" si="38"/>
        <v>32.700000000000003</v>
      </c>
      <c r="I302" s="145">
        <f t="shared" si="39"/>
        <v>32.799999999999997</v>
      </c>
      <c r="J302" s="145">
        <f t="shared" si="40"/>
        <v>25</v>
      </c>
      <c r="L302" s="149">
        <v>291</v>
      </c>
      <c r="M302" s="145">
        <f t="shared" si="42"/>
        <v>1</v>
      </c>
      <c r="N302" s="145">
        <f t="shared" si="42"/>
        <v>1</v>
      </c>
      <c r="O302" s="145">
        <f t="shared" si="43"/>
        <v>1</v>
      </c>
      <c r="P302" s="145">
        <f t="shared" si="43"/>
        <v>1</v>
      </c>
      <c r="Q302" s="145">
        <f t="shared" si="44"/>
        <v>1</v>
      </c>
      <c r="R302" s="145">
        <f t="shared" si="41"/>
        <v>1</v>
      </c>
      <c r="S302" s="145">
        <f t="shared" si="41"/>
        <v>1</v>
      </c>
      <c r="T302" s="145">
        <f t="shared" si="41"/>
        <v>1</v>
      </c>
      <c r="AH302" s="137"/>
      <c r="AJ302" s="137"/>
      <c r="AK302" s="137"/>
      <c r="AL302" s="137"/>
    </row>
    <row r="303" spans="2:38">
      <c r="B303" s="149">
        <v>292</v>
      </c>
      <c r="C303" s="145">
        <v>33.700000000000003</v>
      </c>
      <c r="D303" s="145">
        <v>33.700000000000003</v>
      </c>
      <c r="E303" s="149">
        <v>33.6</v>
      </c>
      <c r="F303" s="149">
        <v>33.6</v>
      </c>
      <c r="G303" s="149">
        <v>33.6</v>
      </c>
      <c r="H303" s="145">
        <f t="shared" si="38"/>
        <v>33.6</v>
      </c>
      <c r="I303" s="145">
        <f t="shared" si="39"/>
        <v>33.700000000000003</v>
      </c>
      <c r="J303" s="145">
        <f t="shared" si="40"/>
        <v>25</v>
      </c>
      <c r="L303" s="149">
        <v>292</v>
      </c>
      <c r="M303" s="145">
        <f t="shared" si="42"/>
        <v>1</v>
      </c>
      <c r="N303" s="145">
        <f t="shared" si="42"/>
        <v>1</v>
      </c>
      <c r="O303" s="145">
        <f t="shared" si="43"/>
        <v>1</v>
      </c>
      <c r="P303" s="145">
        <f t="shared" si="43"/>
        <v>1</v>
      </c>
      <c r="Q303" s="145">
        <f t="shared" si="44"/>
        <v>1</v>
      </c>
      <c r="R303" s="145">
        <f t="shared" si="41"/>
        <v>1</v>
      </c>
      <c r="S303" s="145">
        <f t="shared" si="41"/>
        <v>1</v>
      </c>
      <c r="T303" s="145">
        <f t="shared" si="41"/>
        <v>1</v>
      </c>
      <c r="AH303" s="137"/>
      <c r="AJ303" s="137"/>
      <c r="AK303" s="137"/>
      <c r="AL303" s="137"/>
    </row>
    <row r="304" spans="2:38">
      <c r="B304" s="149">
        <v>293</v>
      </c>
      <c r="C304" s="145">
        <v>34.5</v>
      </c>
      <c r="D304" s="145">
        <v>34.5</v>
      </c>
      <c r="E304" s="149">
        <v>34.4</v>
      </c>
      <c r="F304" s="149">
        <v>34.4</v>
      </c>
      <c r="G304" s="149">
        <v>34.4</v>
      </c>
      <c r="H304" s="145">
        <f t="shared" si="38"/>
        <v>34.4</v>
      </c>
      <c r="I304" s="145">
        <f t="shared" si="39"/>
        <v>34.5</v>
      </c>
      <c r="J304" s="145">
        <f t="shared" si="40"/>
        <v>25</v>
      </c>
      <c r="L304" s="149">
        <v>293</v>
      </c>
      <c r="M304" s="145">
        <f t="shared" si="42"/>
        <v>1</v>
      </c>
      <c r="N304" s="145">
        <f t="shared" si="42"/>
        <v>1</v>
      </c>
      <c r="O304" s="145">
        <f t="shared" si="43"/>
        <v>1</v>
      </c>
      <c r="P304" s="145">
        <f t="shared" si="43"/>
        <v>1</v>
      </c>
      <c r="Q304" s="145">
        <f t="shared" si="44"/>
        <v>1</v>
      </c>
      <c r="R304" s="145">
        <f t="shared" si="41"/>
        <v>1</v>
      </c>
      <c r="S304" s="145">
        <f t="shared" si="41"/>
        <v>1</v>
      </c>
      <c r="T304" s="145">
        <f t="shared" si="41"/>
        <v>1</v>
      </c>
      <c r="AH304" s="137"/>
      <c r="AJ304" s="137"/>
      <c r="AK304" s="137"/>
      <c r="AL304" s="137"/>
    </row>
    <row r="305" spans="2:38">
      <c r="B305" s="149">
        <v>294</v>
      </c>
      <c r="C305" s="145">
        <v>35.1</v>
      </c>
      <c r="D305" s="145">
        <v>35.1</v>
      </c>
      <c r="E305" s="149">
        <v>35</v>
      </c>
      <c r="F305" s="149">
        <v>35</v>
      </c>
      <c r="G305" s="149">
        <v>35</v>
      </c>
      <c r="H305" s="145">
        <f t="shared" si="38"/>
        <v>35</v>
      </c>
      <c r="I305" s="145">
        <f t="shared" si="39"/>
        <v>35.1</v>
      </c>
      <c r="J305" s="145">
        <f t="shared" si="40"/>
        <v>25</v>
      </c>
      <c r="L305" s="149">
        <v>294</v>
      </c>
      <c r="M305" s="145">
        <f t="shared" si="42"/>
        <v>1</v>
      </c>
      <c r="N305" s="145">
        <f t="shared" si="42"/>
        <v>1</v>
      </c>
      <c r="O305" s="145">
        <f t="shared" si="43"/>
        <v>1</v>
      </c>
      <c r="P305" s="145">
        <f t="shared" si="43"/>
        <v>1</v>
      </c>
      <c r="Q305" s="145">
        <f t="shared" si="44"/>
        <v>1</v>
      </c>
      <c r="R305" s="145">
        <f t="shared" si="41"/>
        <v>1</v>
      </c>
      <c r="S305" s="145">
        <f t="shared" si="41"/>
        <v>1</v>
      </c>
      <c r="T305" s="145">
        <f t="shared" si="41"/>
        <v>1</v>
      </c>
      <c r="AH305" s="137"/>
      <c r="AJ305" s="137"/>
      <c r="AK305" s="137"/>
      <c r="AL305" s="137"/>
    </row>
    <row r="306" spans="2:38">
      <c r="B306" s="149">
        <v>295</v>
      </c>
      <c r="C306" s="145">
        <v>35.5</v>
      </c>
      <c r="D306" s="145">
        <v>35.5</v>
      </c>
      <c r="E306" s="149">
        <v>35.4</v>
      </c>
      <c r="F306" s="149">
        <v>35.4</v>
      </c>
      <c r="G306" s="149">
        <v>35.4</v>
      </c>
      <c r="H306" s="145">
        <f t="shared" si="38"/>
        <v>35.4</v>
      </c>
      <c r="I306" s="145">
        <f t="shared" si="39"/>
        <v>35.5</v>
      </c>
      <c r="J306" s="145">
        <f t="shared" si="40"/>
        <v>25</v>
      </c>
      <c r="L306" s="149">
        <v>295</v>
      </c>
      <c r="M306" s="145">
        <f t="shared" si="42"/>
        <v>1</v>
      </c>
      <c r="N306" s="145">
        <f t="shared" si="42"/>
        <v>1</v>
      </c>
      <c r="O306" s="145">
        <f t="shared" si="43"/>
        <v>1</v>
      </c>
      <c r="P306" s="145">
        <f t="shared" si="43"/>
        <v>1</v>
      </c>
      <c r="Q306" s="145">
        <f t="shared" si="44"/>
        <v>1</v>
      </c>
      <c r="R306" s="145">
        <f t="shared" si="41"/>
        <v>1</v>
      </c>
      <c r="S306" s="145">
        <f t="shared" si="41"/>
        <v>1</v>
      </c>
      <c r="T306" s="145">
        <f t="shared" si="41"/>
        <v>1</v>
      </c>
      <c r="AH306" s="137"/>
      <c r="AJ306" s="137"/>
      <c r="AK306" s="137"/>
      <c r="AL306" s="137"/>
    </row>
    <row r="307" spans="2:38">
      <c r="B307" s="149">
        <v>296</v>
      </c>
      <c r="C307" s="145">
        <v>35.6</v>
      </c>
      <c r="D307" s="145">
        <v>35.6</v>
      </c>
      <c r="E307" s="149">
        <v>35.5</v>
      </c>
      <c r="F307" s="149">
        <v>35.5</v>
      </c>
      <c r="G307" s="149">
        <v>35.5</v>
      </c>
      <c r="H307" s="145">
        <f t="shared" si="38"/>
        <v>35.5</v>
      </c>
      <c r="I307" s="145">
        <f t="shared" si="39"/>
        <v>35.6</v>
      </c>
      <c r="J307" s="145">
        <f t="shared" si="40"/>
        <v>25</v>
      </c>
      <c r="L307" s="149">
        <v>296</v>
      </c>
      <c r="M307" s="145">
        <f t="shared" si="42"/>
        <v>1</v>
      </c>
      <c r="N307" s="145">
        <f t="shared" si="42"/>
        <v>1</v>
      </c>
      <c r="O307" s="145">
        <f t="shared" si="43"/>
        <v>1</v>
      </c>
      <c r="P307" s="145">
        <f t="shared" si="43"/>
        <v>1</v>
      </c>
      <c r="Q307" s="145">
        <f t="shared" si="44"/>
        <v>1</v>
      </c>
      <c r="R307" s="145">
        <f t="shared" si="41"/>
        <v>1</v>
      </c>
      <c r="S307" s="145">
        <f t="shared" si="41"/>
        <v>1</v>
      </c>
      <c r="T307" s="145">
        <f t="shared" si="41"/>
        <v>1</v>
      </c>
      <c r="AH307" s="137"/>
      <c r="AJ307" s="137"/>
      <c r="AK307" s="137"/>
      <c r="AL307" s="137"/>
    </row>
    <row r="308" spans="2:38">
      <c r="B308" s="149">
        <v>297</v>
      </c>
      <c r="C308" s="145">
        <v>35.4</v>
      </c>
      <c r="D308" s="145">
        <v>35.4</v>
      </c>
      <c r="E308" s="149">
        <v>35.299999999999997</v>
      </c>
      <c r="F308" s="149">
        <v>35.299999999999997</v>
      </c>
      <c r="G308" s="149">
        <v>35.299999999999997</v>
      </c>
      <c r="H308" s="145">
        <f t="shared" si="38"/>
        <v>35.299999999999997</v>
      </c>
      <c r="I308" s="145">
        <f t="shared" si="39"/>
        <v>35.4</v>
      </c>
      <c r="J308" s="145">
        <f t="shared" si="40"/>
        <v>25</v>
      </c>
      <c r="L308" s="149">
        <v>297</v>
      </c>
      <c r="M308" s="145">
        <f t="shared" si="42"/>
        <v>0</v>
      </c>
      <c r="N308" s="145">
        <f t="shared" si="42"/>
        <v>0</v>
      </c>
      <c r="O308" s="145">
        <f t="shared" si="43"/>
        <v>0</v>
      </c>
      <c r="P308" s="145">
        <f t="shared" si="43"/>
        <v>0</v>
      </c>
      <c r="Q308" s="145">
        <f t="shared" si="44"/>
        <v>0</v>
      </c>
      <c r="R308" s="145">
        <f t="shared" si="41"/>
        <v>0</v>
      </c>
      <c r="S308" s="145">
        <f t="shared" si="41"/>
        <v>0</v>
      </c>
      <c r="T308" s="145">
        <f t="shared" si="41"/>
        <v>1</v>
      </c>
      <c r="AH308" s="137"/>
      <c r="AJ308" s="137"/>
      <c r="AK308" s="137"/>
      <c r="AL308" s="137"/>
    </row>
    <row r="309" spans="2:38">
      <c r="B309" s="149">
        <v>298</v>
      </c>
      <c r="C309" s="145">
        <v>35</v>
      </c>
      <c r="D309" s="145">
        <v>35</v>
      </c>
      <c r="E309" s="149">
        <v>34.9</v>
      </c>
      <c r="F309" s="149">
        <v>34.9</v>
      </c>
      <c r="G309" s="149">
        <v>34.9</v>
      </c>
      <c r="H309" s="145">
        <f t="shared" si="38"/>
        <v>34.9</v>
      </c>
      <c r="I309" s="145">
        <f t="shared" si="39"/>
        <v>35</v>
      </c>
      <c r="J309" s="145">
        <f t="shared" si="40"/>
        <v>25</v>
      </c>
      <c r="L309" s="149">
        <v>298</v>
      </c>
      <c r="M309" s="145">
        <f t="shared" si="42"/>
        <v>0</v>
      </c>
      <c r="N309" s="145">
        <f t="shared" si="42"/>
        <v>0</v>
      </c>
      <c r="O309" s="145">
        <f t="shared" si="43"/>
        <v>0</v>
      </c>
      <c r="P309" s="145">
        <f t="shared" si="43"/>
        <v>0</v>
      </c>
      <c r="Q309" s="145">
        <f t="shared" si="44"/>
        <v>0</v>
      </c>
      <c r="R309" s="145">
        <f t="shared" si="41"/>
        <v>0</v>
      </c>
      <c r="S309" s="145">
        <f t="shared" si="41"/>
        <v>0</v>
      </c>
      <c r="T309" s="145">
        <f t="shared" si="41"/>
        <v>1</v>
      </c>
      <c r="AH309" s="137"/>
      <c r="AJ309" s="137"/>
      <c r="AK309" s="137"/>
      <c r="AL309" s="137"/>
    </row>
    <row r="310" spans="2:38">
      <c r="B310" s="149">
        <v>299</v>
      </c>
      <c r="C310" s="145">
        <v>34</v>
      </c>
      <c r="D310" s="145">
        <v>34</v>
      </c>
      <c r="E310" s="149">
        <v>33.9</v>
      </c>
      <c r="F310" s="149">
        <v>33.9</v>
      </c>
      <c r="G310" s="149">
        <v>33.9</v>
      </c>
      <c r="H310" s="145">
        <f t="shared" si="38"/>
        <v>33.9</v>
      </c>
      <c r="I310" s="145">
        <f t="shared" si="39"/>
        <v>34</v>
      </c>
      <c r="J310" s="145">
        <f t="shared" si="40"/>
        <v>25</v>
      </c>
      <c r="L310" s="149">
        <v>299</v>
      </c>
      <c r="M310" s="145">
        <f t="shared" si="42"/>
        <v>0</v>
      </c>
      <c r="N310" s="145">
        <f t="shared" si="42"/>
        <v>0</v>
      </c>
      <c r="O310" s="145">
        <f t="shared" si="43"/>
        <v>0</v>
      </c>
      <c r="P310" s="145">
        <f t="shared" si="43"/>
        <v>0</v>
      </c>
      <c r="Q310" s="145">
        <f t="shared" si="44"/>
        <v>0</v>
      </c>
      <c r="R310" s="145">
        <f t="shared" si="41"/>
        <v>0</v>
      </c>
      <c r="S310" s="145">
        <f t="shared" si="41"/>
        <v>0</v>
      </c>
      <c r="T310" s="145">
        <f t="shared" si="41"/>
        <v>1</v>
      </c>
      <c r="AH310" s="137"/>
      <c r="AJ310" s="137"/>
      <c r="AK310" s="137"/>
      <c r="AL310" s="137"/>
    </row>
    <row r="311" spans="2:38">
      <c r="B311" s="149">
        <v>300</v>
      </c>
      <c r="C311" s="145">
        <v>32.4</v>
      </c>
      <c r="D311" s="145">
        <v>32.4</v>
      </c>
      <c r="E311" s="149">
        <v>32.4</v>
      </c>
      <c r="F311" s="149">
        <v>32.4</v>
      </c>
      <c r="G311" s="149">
        <v>32.4</v>
      </c>
      <c r="H311" s="145">
        <f t="shared" si="38"/>
        <v>32.4</v>
      </c>
      <c r="I311" s="145">
        <f t="shared" si="39"/>
        <v>32.4</v>
      </c>
      <c r="J311" s="145">
        <f t="shared" si="40"/>
        <v>25</v>
      </c>
      <c r="L311" s="149">
        <v>300</v>
      </c>
      <c r="M311" s="145">
        <f t="shared" si="42"/>
        <v>0</v>
      </c>
      <c r="N311" s="145">
        <f t="shared" si="42"/>
        <v>0</v>
      </c>
      <c r="O311" s="145">
        <f t="shared" si="43"/>
        <v>0</v>
      </c>
      <c r="P311" s="145">
        <f t="shared" si="43"/>
        <v>0</v>
      </c>
      <c r="Q311" s="145">
        <f t="shared" si="44"/>
        <v>0</v>
      </c>
      <c r="R311" s="145">
        <f t="shared" si="41"/>
        <v>0</v>
      </c>
      <c r="S311" s="145">
        <f t="shared" si="41"/>
        <v>0</v>
      </c>
      <c r="T311" s="145">
        <f t="shared" si="41"/>
        <v>1</v>
      </c>
      <c r="AH311" s="137"/>
      <c r="AJ311" s="137"/>
      <c r="AK311" s="137"/>
      <c r="AL311" s="137"/>
    </row>
    <row r="312" spans="2:38">
      <c r="B312" s="149">
        <v>301</v>
      </c>
      <c r="C312" s="145">
        <v>30.6</v>
      </c>
      <c r="D312" s="145">
        <v>30.6</v>
      </c>
      <c r="E312" s="149">
        <v>30.6</v>
      </c>
      <c r="F312" s="149">
        <v>30.6</v>
      </c>
      <c r="G312" s="149">
        <v>30.6</v>
      </c>
      <c r="H312" s="145">
        <f t="shared" si="38"/>
        <v>30.6</v>
      </c>
      <c r="I312" s="145">
        <f t="shared" si="39"/>
        <v>30.6</v>
      </c>
      <c r="J312" s="145">
        <f t="shared" si="40"/>
        <v>25</v>
      </c>
      <c r="L312" s="149">
        <v>301</v>
      </c>
      <c r="M312" s="145">
        <f t="shared" si="42"/>
        <v>0</v>
      </c>
      <c r="N312" s="145">
        <f t="shared" si="42"/>
        <v>0</v>
      </c>
      <c r="O312" s="145">
        <f t="shared" si="43"/>
        <v>0</v>
      </c>
      <c r="P312" s="145">
        <f t="shared" si="43"/>
        <v>0</v>
      </c>
      <c r="Q312" s="145">
        <f t="shared" si="44"/>
        <v>0</v>
      </c>
      <c r="R312" s="145">
        <f t="shared" si="41"/>
        <v>0</v>
      </c>
      <c r="S312" s="145">
        <f t="shared" si="41"/>
        <v>0</v>
      </c>
      <c r="T312" s="145">
        <f t="shared" si="41"/>
        <v>1</v>
      </c>
      <c r="AH312" s="137"/>
      <c r="AJ312" s="137"/>
      <c r="AK312" s="137"/>
      <c r="AL312" s="137"/>
    </row>
    <row r="313" spans="2:38">
      <c r="B313" s="149">
        <v>302</v>
      </c>
      <c r="C313" s="145">
        <v>29</v>
      </c>
      <c r="D313" s="145">
        <v>29</v>
      </c>
      <c r="E313" s="149">
        <v>28.9</v>
      </c>
      <c r="F313" s="149">
        <v>28.9</v>
      </c>
      <c r="G313" s="149">
        <v>28.9</v>
      </c>
      <c r="H313" s="145">
        <f t="shared" si="38"/>
        <v>28.9</v>
      </c>
      <c r="I313" s="145">
        <f t="shared" si="39"/>
        <v>29</v>
      </c>
      <c r="J313" s="145">
        <f t="shared" si="40"/>
        <v>25</v>
      </c>
      <c r="L313" s="149">
        <v>302</v>
      </c>
      <c r="M313" s="145">
        <f t="shared" si="42"/>
        <v>0</v>
      </c>
      <c r="N313" s="145">
        <f t="shared" si="42"/>
        <v>0</v>
      </c>
      <c r="O313" s="145">
        <f t="shared" si="43"/>
        <v>0</v>
      </c>
      <c r="P313" s="145">
        <f t="shared" si="43"/>
        <v>0</v>
      </c>
      <c r="Q313" s="145">
        <f t="shared" si="44"/>
        <v>0</v>
      </c>
      <c r="R313" s="145">
        <f t="shared" si="41"/>
        <v>0</v>
      </c>
      <c r="S313" s="145">
        <f t="shared" si="41"/>
        <v>0</v>
      </c>
      <c r="T313" s="145">
        <f t="shared" si="41"/>
        <v>1</v>
      </c>
      <c r="AH313" s="137"/>
      <c r="AJ313" s="137"/>
      <c r="AK313" s="137"/>
      <c r="AL313" s="137"/>
    </row>
    <row r="314" spans="2:38">
      <c r="B314" s="149">
        <v>303</v>
      </c>
      <c r="C314" s="145">
        <v>27.8</v>
      </c>
      <c r="D314" s="145">
        <v>27.8</v>
      </c>
      <c r="E314" s="149">
        <v>27.8</v>
      </c>
      <c r="F314" s="149">
        <v>27.8</v>
      </c>
      <c r="G314" s="149">
        <v>27.8</v>
      </c>
      <c r="H314" s="145">
        <f t="shared" si="38"/>
        <v>27.8</v>
      </c>
      <c r="I314" s="145">
        <f t="shared" si="39"/>
        <v>27.8</v>
      </c>
      <c r="J314" s="145">
        <f t="shared" si="40"/>
        <v>25</v>
      </c>
      <c r="L314" s="149">
        <v>303</v>
      </c>
      <c r="M314" s="145">
        <f t="shared" si="42"/>
        <v>0</v>
      </c>
      <c r="N314" s="145">
        <f t="shared" si="42"/>
        <v>0</v>
      </c>
      <c r="O314" s="145">
        <f t="shared" si="43"/>
        <v>0</v>
      </c>
      <c r="P314" s="145">
        <f t="shared" si="43"/>
        <v>0</v>
      </c>
      <c r="Q314" s="145">
        <f t="shared" si="44"/>
        <v>0</v>
      </c>
      <c r="R314" s="145">
        <f t="shared" si="41"/>
        <v>0</v>
      </c>
      <c r="S314" s="145">
        <f t="shared" si="41"/>
        <v>0</v>
      </c>
      <c r="T314" s="145">
        <f t="shared" si="41"/>
        <v>1</v>
      </c>
      <c r="AH314" s="137"/>
      <c r="AJ314" s="137"/>
      <c r="AK314" s="137"/>
      <c r="AL314" s="137"/>
    </row>
    <row r="315" spans="2:38">
      <c r="B315" s="149">
        <v>304</v>
      </c>
      <c r="C315" s="145">
        <v>27.2</v>
      </c>
      <c r="D315" s="145">
        <v>27.2</v>
      </c>
      <c r="E315" s="149">
        <v>27.2</v>
      </c>
      <c r="F315" s="149">
        <v>27.2</v>
      </c>
      <c r="G315" s="149">
        <v>27.2</v>
      </c>
      <c r="H315" s="145">
        <f t="shared" si="38"/>
        <v>27.2</v>
      </c>
      <c r="I315" s="145">
        <f t="shared" si="39"/>
        <v>27.2</v>
      </c>
      <c r="J315" s="145">
        <f t="shared" si="40"/>
        <v>25</v>
      </c>
      <c r="L315" s="149">
        <v>304</v>
      </c>
      <c r="M315" s="145">
        <f t="shared" si="42"/>
        <v>0</v>
      </c>
      <c r="N315" s="145">
        <f t="shared" si="42"/>
        <v>0</v>
      </c>
      <c r="O315" s="145">
        <f t="shared" si="43"/>
        <v>0</v>
      </c>
      <c r="P315" s="145">
        <f t="shared" si="43"/>
        <v>0</v>
      </c>
      <c r="Q315" s="145">
        <f t="shared" si="44"/>
        <v>0</v>
      </c>
      <c r="R315" s="145">
        <f t="shared" si="41"/>
        <v>0</v>
      </c>
      <c r="S315" s="145">
        <f t="shared" si="41"/>
        <v>0</v>
      </c>
      <c r="T315" s="145">
        <f t="shared" si="41"/>
        <v>1</v>
      </c>
      <c r="AH315" s="137"/>
      <c r="AJ315" s="137"/>
      <c r="AK315" s="137"/>
      <c r="AL315" s="137"/>
    </row>
    <row r="316" spans="2:38">
      <c r="B316" s="149">
        <v>305</v>
      </c>
      <c r="C316" s="145">
        <v>26.9</v>
      </c>
      <c r="D316" s="145">
        <v>26.9</v>
      </c>
      <c r="E316" s="149">
        <v>26.9</v>
      </c>
      <c r="F316" s="149">
        <v>26.9</v>
      </c>
      <c r="G316" s="149">
        <v>26.9</v>
      </c>
      <c r="H316" s="145">
        <f t="shared" si="38"/>
        <v>26.9</v>
      </c>
      <c r="I316" s="145">
        <f t="shared" si="39"/>
        <v>26.9</v>
      </c>
      <c r="J316" s="145">
        <f t="shared" si="40"/>
        <v>25</v>
      </c>
      <c r="L316" s="149">
        <v>305</v>
      </c>
      <c r="M316" s="145">
        <f t="shared" si="42"/>
        <v>0</v>
      </c>
      <c r="N316" s="145">
        <f t="shared" si="42"/>
        <v>0</v>
      </c>
      <c r="O316" s="145">
        <f t="shared" si="43"/>
        <v>0</v>
      </c>
      <c r="P316" s="145">
        <f t="shared" si="43"/>
        <v>0</v>
      </c>
      <c r="Q316" s="145">
        <f t="shared" si="44"/>
        <v>0</v>
      </c>
      <c r="R316" s="145">
        <f t="shared" si="41"/>
        <v>0</v>
      </c>
      <c r="S316" s="145">
        <f t="shared" si="41"/>
        <v>0</v>
      </c>
      <c r="T316" s="145">
        <f t="shared" si="41"/>
        <v>1</v>
      </c>
      <c r="AH316" s="137"/>
      <c r="AJ316" s="137"/>
      <c r="AK316" s="137"/>
      <c r="AL316" s="137"/>
    </row>
    <row r="317" spans="2:38">
      <c r="B317" s="149">
        <v>306</v>
      </c>
      <c r="C317" s="145">
        <v>26.5</v>
      </c>
      <c r="D317" s="145">
        <v>26.5</v>
      </c>
      <c r="E317" s="149">
        <v>26.5</v>
      </c>
      <c r="F317" s="149">
        <v>26.5</v>
      </c>
      <c r="G317" s="149">
        <v>26.5</v>
      </c>
      <c r="H317" s="145">
        <f t="shared" si="38"/>
        <v>26.5</v>
      </c>
      <c r="I317" s="145">
        <f t="shared" si="39"/>
        <v>26.5</v>
      </c>
      <c r="J317" s="145">
        <f t="shared" si="40"/>
        <v>25</v>
      </c>
      <c r="L317" s="149">
        <v>306</v>
      </c>
      <c r="M317" s="145">
        <f t="shared" si="42"/>
        <v>0</v>
      </c>
      <c r="N317" s="145">
        <f t="shared" si="42"/>
        <v>0</v>
      </c>
      <c r="O317" s="145">
        <f t="shared" si="43"/>
        <v>0</v>
      </c>
      <c r="P317" s="145">
        <f t="shared" si="43"/>
        <v>0</v>
      </c>
      <c r="Q317" s="145">
        <f t="shared" si="44"/>
        <v>0</v>
      </c>
      <c r="R317" s="145">
        <f t="shared" si="41"/>
        <v>0</v>
      </c>
      <c r="S317" s="145">
        <f t="shared" si="41"/>
        <v>0</v>
      </c>
      <c r="T317" s="145">
        <f t="shared" si="41"/>
        <v>1</v>
      </c>
      <c r="AH317" s="137"/>
      <c r="AJ317" s="137"/>
      <c r="AK317" s="137"/>
      <c r="AL317" s="137"/>
    </row>
    <row r="318" spans="2:38">
      <c r="B318" s="149">
        <v>307</v>
      </c>
      <c r="C318" s="145">
        <v>26.1</v>
      </c>
      <c r="D318" s="145">
        <v>26.1</v>
      </c>
      <c r="E318" s="149">
        <v>26.1</v>
      </c>
      <c r="F318" s="149">
        <v>26.1</v>
      </c>
      <c r="G318" s="149">
        <v>26.1</v>
      </c>
      <c r="H318" s="145">
        <f t="shared" si="38"/>
        <v>26.1</v>
      </c>
      <c r="I318" s="145">
        <f t="shared" si="39"/>
        <v>26.1</v>
      </c>
      <c r="J318" s="145">
        <f t="shared" si="40"/>
        <v>25</v>
      </c>
      <c r="L318" s="149">
        <v>307</v>
      </c>
      <c r="M318" s="145">
        <f t="shared" si="42"/>
        <v>0</v>
      </c>
      <c r="N318" s="145">
        <f t="shared" si="42"/>
        <v>0</v>
      </c>
      <c r="O318" s="145">
        <f t="shared" si="43"/>
        <v>0</v>
      </c>
      <c r="P318" s="145">
        <f t="shared" si="43"/>
        <v>0</v>
      </c>
      <c r="Q318" s="145">
        <f t="shared" si="44"/>
        <v>0</v>
      </c>
      <c r="R318" s="145">
        <f t="shared" si="41"/>
        <v>0</v>
      </c>
      <c r="S318" s="145">
        <f t="shared" si="41"/>
        <v>0</v>
      </c>
      <c r="T318" s="145">
        <f t="shared" si="41"/>
        <v>1</v>
      </c>
      <c r="AH318" s="137"/>
      <c r="AJ318" s="137"/>
      <c r="AK318" s="137"/>
      <c r="AL318" s="137"/>
    </row>
    <row r="319" spans="2:38">
      <c r="B319" s="149">
        <v>308</v>
      </c>
      <c r="C319" s="145">
        <v>25.7</v>
      </c>
      <c r="D319" s="145">
        <v>25.7</v>
      </c>
      <c r="E319" s="149">
        <v>25.7</v>
      </c>
      <c r="F319" s="149">
        <v>25.7</v>
      </c>
      <c r="G319" s="149">
        <v>25.7</v>
      </c>
      <c r="H319" s="145">
        <f t="shared" si="38"/>
        <v>25.7</v>
      </c>
      <c r="I319" s="145">
        <f t="shared" si="39"/>
        <v>25.7</v>
      </c>
      <c r="J319" s="145">
        <f t="shared" si="40"/>
        <v>25</v>
      </c>
      <c r="L319" s="149">
        <v>308</v>
      </c>
      <c r="M319" s="145">
        <f t="shared" si="42"/>
        <v>0</v>
      </c>
      <c r="N319" s="145">
        <f t="shared" si="42"/>
        <v>0</v>
      </c>
      <c r="O319" s="145">
        <f t="shared" si="43"/>
        <v>0</v>
      </c>
      <c r="P319" s="145">
        <f t="shared" si="43"/>
        <v>0</v>
      </c>
      <c r="Q319" s="145">
        <f t="shared" si="44"/>
        <v>0</v>
      </c>
      <c r="R319" s="145">
        <f t="shared" si="41"/>
        <v>0</v>
      </c>
      <c r="S319" s="145">
        <f t="shared" si="41"/>
        <v>0</v>
      </c>
      <c r="T319" s="145">
        <f t="shared" si="41"/>
        <v>1</v>
      </c>
      <c r="AH319" s="137"/>
      <c r="AJ319" s="137"/>
      <c r="AK319" s="137"/>
      <c r="AL319" s="137"/>
    </row>
    <row r="320" spans="2:38">
      <c r="B320" s="149">
        <v>309</v>
      </c>
      <c r="C320" s="145">
        <v>25.5</v>
      </c>
      <c r="D320" s="145">
        <v>25.5</v>
      </c>
      <c r="E320" s="149">
        <v>25.5</v>
      </c>
      <c r="F320" s="149">
        <v>25.5</v>
      </c>
      <c r="G320" s="149">
        <v>25.5</v>
      </c>
      <c r="H320" s="145">
        <f t="shared" si="38"/>
        <v>25.5</v>
      </c>
      <c r="I320" s="145">
        <f t="shared" si="39"/>
        <v>25.5</v>
      </c>
      <c r="J320" s="145">
        <f t="shared" si="40"/>
        <v>25</v>
      </c>
      <c r="L320" s="149">
        <v>309</v>
      </c>
      <c r="M320" s="145">
        <f t="shared" si="42"/>
        <v>0</v>
      </c>
      <c r="N320" s="145">
        <f t="shared" si="42"/>
        <v>0</v>
      </c>
      <c r="O320" s="145">
        <f t="shared" si="43"/>
        <v>0</v>
      </c>
      <c r="P320" s="145">
        <f t="shared" si="43"/>
        <v>0</v>
      </c>
      <c r="Q320" s="145">
        <f t="shared" si="44"/>
        <v>0</v>
      </c>
      <c r="R320" s="145">
        <f t="shared" si="41"/>
        <v>0</v>
      </c>
      <c r="S320" s="145">
        <f t="shared" si="41"/>
        <v>0</v>
      </c>
      <c r="T320" s="145">
        <f t="shared" si="41"/>
        <v>1</v>
      </c>
      <c r="AH320" s="137"/>
      <c r="AJ320" s="137"/>
      <c r="AK320" s="137"/>
      <c r="AL320" s="137"/>
    </row>
    <row r="321" spans="2:38">
      <c r="B321" s="149">
        <v>310</v>
      </c>
      <c r="C321" s="145">
        <v>25.7</v>
      </c>
      <c r="D321" s="145">
        <v>25.7</v>
      </c>
      <c r="E321" s="149">
        <v>25.7</v>
      </c>
      <c r="F321" s="149">
        <v>25.7</v>
      </c>
      <c r="G321" s="149">
        <v>25.7</v>
      </c>
      <c r="H321" s="145">
        <f t="shared" si="38"/>
        <v>25.7</v>
      </c>
      <c r="I321" s="145">
        <f t="shared" si="39"/>
        <v>25.7</v>
      </c>
      <c r="J321" s="145">
        <f t="shared" si="40"/>
        <v>25</v>
      </c>
      <c r="L321" s="149">
        <v>310</v>
      </c>
      <c r="M321" s="145">
        <f t="shared" si="42"/>
        <v>1</v>
      </c>
      <c r="N321" s="145">
        <f t="shared" si="42"/>
        <v>1</v>
      </c>
      <c r="O321" s="145">
        <f t="shared" si="43"/>
        <v>1</v>
      </c>
      <c r="P321" s="145">
        <f t="shared" si="43"/>
        <v>1</v>
      </c>
      <c r="Q321" s="145">
        <f t="shared" si="44"/>
        <v>1</v>
      </c>
      <c r="R321" s="145">
        <f t="shared" si="41"/>
        <v>1</v>
      </c>
      <c r="S321" s="145">
        <f t="shared" si="41"/>
        <v>1</v>
      </c>
      <c r="T321" s="145">
        <f t="shared" si="41"/>
        <v>1</v>
      </c>
      <c r="AH321" s="137"/>
      <c r="AJ321" s="137"/>
      <c r="AK321" s="137"/>
      <c r="AL321" s="137"/>
    </row>
    <row r="322" spans="2:38">
      <c r="B322" s="149">
        <v>311</v>
      </c>
      <c r="C322" s="145">
        <v>26.4</v>
      </c>
      <c r="D322" s="145">
        <v>26.4</v>
      </c>
      <c r="E322" s="149">
        <v>26.4</v>
      </c>
      <c r="F322" s="149">
        <v>26.4</v>
      </c>
      <c r="G322" s="149">
        <v>26.4</v>
      </c>
      <c r="H322" s="145">
        <f t="shared" si="38"/>
        <v>26.4</v>
      </c>
      <c r="I322" s="145">
        <f t="shared" si="39"/>
        <v>26.4</v>
      </c>
      <c r="J322" s="145">
        <f t="shared" si="40"/>
        <v>25</v>
      </c>
      <c r="L322" s="149">
        <v>311</v>
      </c>
      <c r="M322" s="145">
        <f t="shared" si="42"/>
        <v>1</v>
      </c>
      <c r="N322" s="145">
        <f t="shared" si="42"/>
        <v>1</v>
      </c>
      <c r="O322" s="145">
        <f t="shared" si="43"/>
        <v>1</v>
      </c>
      <c r="P322" s="145">
        <f t="shared" si="43"/>
        <v>1</v>
      </c>
      <c r="Q322" s="145">
        <f t="shared" si="44"/>
        <v>1</v>
      </c>
      <c r="R322" s="145">
        <f t="shared" si="41"/>
        <v>1</v>
      </c>
      <c r="S322" s="145">
        <f t="shared" si="41"/>
        <v>1</v>
      </c>
      <c r="T322" s="145">
        <f t="shared" si="41"/>
        <v>1</v>
      </c>
      <c r="AH322" s="137"/>
      <c r="AJ322" s="137"/>
      <c r="AK322" s="137"/>
      <c r="AL322" s="137"/>
    </row>
    <row r="323" spans="2:38">
      <c r="B323" s="149">
        <v>312</v>
      </c>
      <c r="C323" s="145">
        <v>27.3</v>
      </c>
      <c r="D323" s="145">
        <v>27.3</v>
      </c>
      <c r="E323" s="149">
        <v>27.3</v>
      </c>
      <c r="F323" s="149">
        <v>27.3</v>
      </c>
      <c r="G323" s="149">
        <v>27.3</v>
      </c>
      <c r="H323" s="145">
        <f t="shared" si="38"/>
        <v>27.3</v>
      </c>
      <c r="I323" s="145">
        <f t="shared" si="39"/>
        <v>27.3</v>
      </c>
      <c r="J323" s="145">
        <f t="shared" si="40"/>
        <v>25</v>
      </c>
      <c r="L323" s="149">
        <v>312</v>
      </c>
      <c r="M323" s="145">
        <f t="shared" si="42"/>
        <v>1</v>
      </c>
      <c r="N323" s="145">
        <f t="shared" si="42"/>
        <v>1</v>
      </c>
      <c r="O323" s="145">
        <f t="shared" si="43"/>
        <v>1</v>
      </c>
      <c r="P323" s="145">
        <f t="shared" si="43"/>
        <v>1</v>
      </c>
      <c r="Q323" s="145">
        <f t="shared" si="44"/>
        <v>1</v>
      </c>
      <c r="R323" s="145">
        <f t="shared" si="41"/>
        <v>1</v>
      </c>
      <c r="S323" s="145">
        <f t="shared" si="41"/>
        <v>1</v>
      </c>
      <c r="T323" s="145">
        <f t="shared" si="41"/>
        <v>1</v>
      </c>
      <c r="AH323" s="137"/>
      <c r="AJ323" s="137"/>
      <c r="AK323" s="137"/>
      <c r="AL323" s="137"/>
    </row>
    <row r="324" spans="2:38">
      <c r="B324" s="149">
        <v>313</v>
      </c>
      <c r="C324" s="145">
        <v>28.1</v>
      </c>
      <c r="D324" s="145">
        <v>28.1</v>
      </c>
      <c r="E324" s="149">
        <v>28.1</v>
      </c>
      <c r="F324" s="149">
        <v>28.1</v>
      </c>
      <c r="G324" s="149">
        <v>28.1</v>
      </c>
      <c r="H324" s="145">
        <f t="shared" si="38"/>
        <v>28.1</v>
      </c>
      <c r="I324" s="145">
        <f t="shared" si="39"/>
        <v>28.1</v>
      </c>
      <c r="J324" s="145">
        <f t="shared" si="40"/>
        <v>25</v>
      </c>
      <c r="L324" s="149">
        <v>313</v>
      </c>
      <c r="M324" s="145">
        <f t="shared" si="42"/>
        <v>1</v>
      </c>
      <c r="N324" s="145">
        <f t="shared" si="42"/>
        <v>1</v>
      </c>
      <c r="O324" s="145">
        <f t="shared" si="43"/>
        <v>1</v>
      </c>
      <c r="P324" s="145">
        <f t="shared" si="43"/>
        <v>1</v>
      </c>
      <c r="Q324" s="145">
        <f t="shared" si="44"/>
        <v>1</v>
      </c>
      <c r="R324" s="145">
        <f t="shared" si="41"/>
        <v>1</v>
      </c>
      <c r="S324" s="145">
        <f t="shared" si="41"/>
        <v>1</v>
      </c>
      <c r="T324" s="145">
        <f t="shared" si="41"/>
        <v>1</v>
      </c>
      <c r="AH324" s="137"/>
      <c r="AJ324" s="137"/>
      <c r="AK324" s="137"/>
      <c r="AL324" s="137"/>
    </row>
    <row r="325" spans="2:38">
      <c r="B325" s="149">
        <v>314</v>
      </c>
      <c r="C325" s="145">
        <v>27.9</v>
      </c>
      <c r="D325" s="145">
        <v>27.9</v>
      </c>
      <c r="E325" s="149">
        <v>27.9</v>
      </c>
      <c r="F325" s="149">
        <v>27.9</v>
      </c>
      <c r="G325" s="149">
        <v>27.9</v>
      </c>
      <c r="H325" s="145">
        <f t="shared" si="38"/>
        <v>27.9</v>
      </c>
      <c r="I325" s="145">
        <f t="shared" si="39"/>
        <v>27.9</v>
      </c>
      <c r="J325" s="145">
        <f t="shared" si="40"/>
        <v>25</v>
      </c>
      <c r="L325" s="149">
        <v>314</v>
      </c>
      <c r="M325" s="145">
        <f t="shared" si="42"/>
        <v>0</v>
      </c>
      <c r="N325" s="145">
        <f t="shared" si="42"/>
        <v>0</v>
      </c>
      <c r="O325" s="145">
        <f t="shared" si="43"/>
        <v>0</v>
      </c>
      <c r="P325" s="145">
        <f t="shared" si="43"/>
        <v>0</v>
      </c>
      <c r="Q325" s="145">
        <f t="shared" si="44"/>
        <v>0</v>
      </c>
      <c r="R325" s="145">
        <f t="shared" si="41"/>
        <v>0</v>
      </c>
      <c r="S325" s="145">
        <f t="shared" si="41"/>
        <v>0</v>
      </c>
      <c r="T325" s="145">
        <f t="shared" si="41"/>
        <v>1</v>
      </c>
      <c r="AH325" s="137"/>
      <c r="AJ325" s="137"/>
      <c r="AK325" s="137"/>
      <c r="AL325" s="137"/>
    </row>
    <row r="326" spans="2:38">
      <c r="B326" s="149">
        <v>315</v>
      </c>
      <c r="C326" s="145">
        <v>26</v>
      </c>
      <c r="D326" s="145">
        <v>26</v>
      </c>
      <c r="E326" s="149">
        <v>26</v>
      </c>
      <c r="F326" s="149">
        <v>26</v>
      </c>
      <c r="G326" s="149">
        <v>26</v>
      </c>
      <c r="H326" s="145">
        <f t="shared" si="38"/>
        <v>26</v>
      </c>
      <c r="I326" s="145">
        <f t="shared" si="39"/>
        <v>26</v>
      </c>
      <c r="J326" s="145">
        <f t="shared" si="40"/>
        <v>25</v>
      </c>
      <c r="L326" s="149">
        <v>315</v>
      </c>
      <c r="M326" s="145">
        <f t="shared" si="42"/>
        <v>0</v>
      </c>
      <c r="N326" s="145">
        <f t="shared" si="42"/>
        <v>0</v>
      </c>
      <c r="O326" s="145">
        <f t="shared" si="43"/>
        <v>0</v>
      </c>
      <c r="P326" s="145">
        <f t="shared" si="43"/>
        <v>0</v>
      </c>
      <c r="Q326" s="145">
        <f t="shared" si="44"/>
        <v>0</v>
      </c>
      <c r="R326" s="145">
        <f t="shared" si="41"/>
        <v>0</v>
      </c>
      <c r="S326" s="145">
        <f t="shared" si="41"/>
        <v>0</v>
      </c>
      <c r="T326" s="145">
        <f t="shared" si="41"/>
        <v>1</v>
      </c>
      <c r="AH326" s="137"/>
      <c r="AJ326" s="137"/>
      <c r="AK326" s="137"/>
      <c r="AL326" s="137"/>
    </row>
    <row r="327" spans="2:38">
      <c r="B327" s="149">
        <v>316</v>
      </c>
      <c r="C327" s="145">
        <v>22.7</v>
      </c>
      <c r="D327" s="145">
        <v>22.7</v>
      </c>
      <c r="E327" s="149">
        <v>22.7</v>
      </c>
      <c r="F327" s="149">
        <v>22.7</v>
      </c>
      <c r="G327" s="149">
        <v>22.7</v>
      </c>
      <c r="H327" s="145">
        <f t="shared" si="38"/>
        <v>22.7</v>
      </c>
      <c r="I327" s="145">
        <f t="shared" si="39"/>
        <v>22.7</v>
      </c>
      <c r="J327" s="145">
        <f t="shared" si="40"/>
        <v>22.7</v>
      </c>
      <c r="L327" s="149">
        <v>316</v>
      </c>
      <c r="M327" s="145">
        <f t="shared" si="42"/>
        <v>0</v>
      </c>
      <c r="N327" s="145">
        <f t="shared" si="42"/>
        <v>0</v>
      </c>
      <c r="O327" s="145">
        <f t="shared" si="43"/>
        <v>0</v>
      </c>
      <c r="P327" s="145">
        <f t="shared" si="43"/>
        <v>0</v>
      </c>
      <c r="Q327" s="145">
        <f t="shared" si="44"/>
        <v>0</v>
      </c>
      <c r="R327" s="145">
        <f t="shared" si="41"/>
        <v>0</v>
      </c>
      <c r="S327" s="145">
        <f t="shared" si="41"/>
        <v>0</v>
      </c>
      <c r="T327" s="145">
        <f t="shared" si="41"/>
        <v>0</v>
      </c>
      <c r="AH327" s="137"/>
      <c r="AJ327" s="137"/>
      <c r="AK327" s="137"/>
      <c r="AL327" s="137"/>
    </row>
    <row r="328" spans="2:38">
      <c r="B328" s="149">
        <v>317</v>
      </c>
      <c r="C328" s="145">
        <v>19</v>
      </c>
      <c r="D328" s="145">
        <v>19</v>
      </c>
      <c r="E328" s="149">
        <v>19</v>
      </c>
      <c r="F328" s="149">
        <v>19</v>
      </c>
      <c r="G328" s="149">
        <v>19</v>
      </c>
      <c r="H328" s="145">
        <f t="shared" si="38"/>
        <v>19</v>
      </c>
      <c r="I328" s="145">
        <f t="shared" si="39"/>
        <v>19</v>
      </c>
      <c r="J328" s="145">
        <f t="shared" si="40"/>
        <v>19</v>
      </c>
      <c r="L328" s="149">
        <v>317</v>
      </c>
      <c r="M328" s="145">
        <f t="shared" si="42"/>
        <v>0</v>
      </c>
      <c r="N328" s="145">
        <f t="shared" si="42"/>
        <v>0</v>
      </c>
      <c r="O328" s="145">
        <f t="shared" si="43"/>
        <v>0</v>
      </c>
      <c r="P328" s="145">
        <f t="shared" si="43"/>
        <v>0</v>
      </c>
      <c r="Q328" s="145">
        <f t="shared" si="44"/>
        <v>0</v>
      </c>
      <c r="R328" s="145">
        <f t="shared" si="41"/>
        <v>0</v>
      </c>
      <c r="S328" s="145">
        <f t="shared" si="41"/>
        <v>0</v>
      </c>
      <c r="T328" s="145">
        <f t="shared" si="41"/>
        <v>0</v>
      </c>
      <c r="AH328" s="137"/>
      <c r="AJ328" s="137"/>
      <c r="AK328" s="137"/>
      <c r="AL328" s="137"/>
    </row>
    <row r="329" spans="2:38">
      <c r="B329" s="149">
        <v>318</v>
      </c>
      <c r="C329" s="145">
        <v>16</v>
      </c>
      <c r="D329" s="145">
        <v>16</v>
      </c>
      <c r="E329" s="149">
        <v>16</v>
      </c>
      <c r="F329" s="149">
        <v>16</v>
      </c>
      <c r="G329" s="149">
        <v>16</v>
      </c>
      <c r="H329" s="145">
        <f t="shared" si="38"/>
        <v>16</v>
      </c>
      <c r="I329" s="145">
        <f t="shared" si="39"/>
        <v>16</v>
      </c>
      <c r="J329" s="145">
        <f t="shared" si="40"/>
        <v>16</v>
      </c>
      <c r="L329" s="149">
        <v>318</v>
      </c>
      <c r="M329" s="145">
        <f t="shared" si="42"/>
        <v>0</v>
      </c>
      <c r="N329" s="145">
        <f t="shared" si="42"/>
        <v>0</v>
      </c>
      <c r="O329" s="145">
        <f t="shared" si="43"/>
        <v>0</v>
      </c>
      <c r="P329" s="145">
        <f t="shared" si="43"/>
        <v>0</v>
      </c>
      <c r="Q329" s="145">
        <f t="shared" si="44"/>
        <v>0</v>
      </c>
      <c r="R329" s="145">
        <f t="shared" si="41"/>
        <v>0</v>
      </c>
      <c r="S329" s="145">
        <f t="shared" si="41"/>
        <v>0</v>
      </c>
      <c r="T329" s="145">
        <f t="shared" si="41"/>
        <v>0</v>
      </c>
      <c r="AH329" s="137"/>
      <c r="AJ329" s="137"/>
      <c r="AK329" s="137"/>
      <c r="AL329" s="137"/>
    </row>
    <row r="330" spans="2:38">
      <c r="B330" s="149">
        <v>319</v>
      </c>
      <c r="C330" s="145">
        <v>14.6</v>
      </c>
      <c r="D330" s="145">
        <v>14.6</v>
      </c>
      <c r="E330" s="149">
        <v>14.6</v>
      </c>
      <c r="F330" s="149">
        <v>14.6</v>
      </c>
      <c r="G330" s="149">
        <v>14.6</v>
      </c>
      <c r="H330" s="145">
        <f t="shared" si="38"/>
        <v>14.6</v>
      </c>
      <c r="I330" s="145">
        <f t="shared" si="39"/>
        <v>14.6</v>
      </c>
      <c r="J330" s="145">
        <f t="shared" si="40"/>
        <v>14.6</v>
      </c>
      <c r="L330" s="149">
        <v>319</v>
      </c>
      <c r="M330" s="145">
        <f t="shared" si="42"/>
        <v>0</v>
      </c>
      <c r="N330" s="145">
        <f t="shared" si="42"/>
        <v>0</v>
      </c>
      <c r="O330" s="145">
        <f t="shared" si="43"/>
        <v>0</v>
      </c>
      <c r="P330" s="145">
        <f t="shared" ref="P330:Q393" si="45">IF(AND(F330&gt;0,F330&gt;=F329),1,0)</f>
        <v>0</v>
      </c>
      <c r="Q330" s="145">
        <f t="shared" si="44"/>
        <v>0</v>
      </c>
      <c r="R330" s="145">
        <f t="shared" si="41"/>
        <v>0</v>
      </c>
      <c r="S330" s="145">
        <f t="shared" si="41"/>
        <v>0</v>
      </c>
      <c r="T330" s="145">
        <f t="shared" si="41"/>
        <v>0</v>
      </c>
      <c r="AH330" s="137"/>
      <c r="AJ330" s="137"/>
      <c r="AK330" s="137"/>
      <c r="AL330" s="137"/>
    </row>
    <row r="331" spans="2:38">
      <c r="B331" s="149">
        <v>320</v>
      </c>
      <c r="C331" s="145">
        <v>15.2</v>
      </c>
      <c r="D331" s="145">
        <v>15.2</v>
      </c>
      <c r="E331" s="149">
        <v>15.2</v>
      </c>
      <c r="F331" s="149">
        <v>15.2</v>
      </c>
      <c r="G331" s="149">
        <v>15.2</v>
      </c>
      <c r="H331" s="145">
        <f t="shared" si="38"/>
        <v>15.2</v>
      </c>
      <c r="I331" s="145">
        <f t="shared" si="39"/>
        <v>15.2</v>
      </c>
      <c r="J331" s="145">
        <f t="shared" si="40"/>
        <v>15.2</v>
      </c>
      <c r="L331" s="149">
        <v>320</v>
      </c>
      <c r="M331" s="145">
        <f t="shared" si="42"/>
        <v>1</v>
      </c>
      <c r="N331" s="145">
        <f t="shared" si="42"/>
        <v>1</v>
      </c>
      <c r="O331" s="145">
        <f t="shared" si="43"/>
        <v>1</v>
      </c>
      <c r="P331" s="145">
        <f t="shared" si="45"/>
        <v>1</v>
      </c>
      <c r="Q331" s="145">
        <f t="shared" si="44"/>
        <v>1</v>
      </c>
      <c r="R331" s="145">
        <f t="shared" si="41"/>
        <v>1</v>
      </c>
      <c r="S331" s="145">
        <f t="shared" si="41"/>
        <v>1</v>
      </c>
      <c r="T331" s="145">
        <f t="shared" si="41"/>
        <v>1</v>
      </c>
      <c r="AH331" s="137"/>
      <c r="AJ331" s="137"/>
      <c r="AK331" s="137"/>
      <c r="AL331" s="137"/>
    </row>
    <row r="332" spans="2:38">
      <c r="B332" s="149">
        <v>321</v>
      </c>
      <c r="C332" s="145">
        <v>16.899999999999999</v>
      </c>
      <c r="D332" s="145">
        <v>16.899999999999999</v>
      </c>
      <c r="E332" s="149">
        <v>16.899999999999999</v>
      </c>
      <c r="F332" s="149">
        <v>16.899999999999999</v>
      </c>
      <c r="G332" s="149">
        <v>16.899999999999999</v>
      </c>
      <c r="H332" s="145">
        <f t="shared" si="38"/>
        <v>16.899999999999999</v>
      </c>
      <c r="I332" s="145">
        <f t="shared" si="39"/>
        <v>16.899999999999999</v>
      </c>
      <c r="J332" s="145">
        <f t="shared" si="40"/>
        <v>16.899999999999999</v>
      </c>
      <c r="L332" s="149">
        <v>321</v>
      </c>
      <c r="M332" s="145">
        <f t="shared" si="42"/>
        <v>1</v>
      </c>
      <c r="N332" s="145">
        <f t="shared" si="42"/>
        <v>1</v>
      </c>
      <c r="O332" s="145">
        <f t="shared" si="43"/>
        <v>1</v>
      </c>
      <c r="P332" s="145">
        <f t="shared" si="45"/>
        <v>1</v>
      </c>
      <c r="Q332" s="145">
        <f t="shared" si="44"/>
        <v>1</v>
      </c>
      <c r="R332" s="145">
        <f t="shared" si="41"/>
        <v>1</v>
      </c>
      <c r="S332" s="145">
        <f t="shared" si="41"/>
        <v>1</v>
      </c>
      <c r="T332" s="145">
        <f t="shared" si="41"/>
        <v>1</v>
      </c>
      <c r="AH332" s="137"/>
      <c r="AJ332" s="137"/>
      <c r="AK332" s="137"/>
      <c r="AL332" s="137"/>
    </row>
    <row r="333" spans="2:38">
      <c r="B333" s="149">
        <v>322</v>
      </c>
      <c r="C333" s="145">
        <v>19.3</v>
      </c>
      <c r="D333" s="145">
        <v>19.3</v>
      </c>
      <c r="E333" s="149">
        <v>19.3</v>
      </c>
      <c r="F333" s="149">
        <v>19.3</v>
      </c>
      <c r="G333" s="149">
        <v>19.3</v>
      </c>
      <c r="H333" s="145">
        <f t="shared" ref="H333:H396" si="46">IF($E333="",0,MIN($E333,$H$2))</f>
        <v>19.3</v>
      </c>
      <c r="I333" s="145">
        <f t="shared" ref="I333:I396" si="47">IF($C333="",0,MIN($C333,$I$2))</f>
        <v>19.3</v>
      </c>
      <c r="J333" s="145">
        <f t="shared" ref="J333:J396" si="48">IF($C333="",0,MIN($C333,$J$2))</f>
        <v>19.3</v>
      </c>
      <c r="L333" s="149">
        <v>322</v>
      </c>
      <c r="M333" s="145">
        <f t="shared" si="42"/>
        <v>1</v>
      </c>
      <c r="N333" s="145">
        <f t="shared" si="42"/>
        <v>1</v>
      </c>
      <c r="O333" s="145">
        <f t="shared" si="43"/>
        <v>1</v>
      </c>
      <c r="P333" s="145">
        <f t="shared" si="45"/>
        <v>1</v>
      </c>
      <c r="Q333" s="145">
        <f t="shared" si="44"/>
        <v>1</v>
      </c>
      <c r="R333" s="145">
        <f t="shared" si="43"/>
        <v>1</v>
      </c>
      <c r="S333" s="145">
        <f t="shared" si="43"/>
        <v>1</v>
      </c>
      <c r="T333" s="145">
        <f t="shared" si="43"/>
        <v>1</v>
      </c>
      <c r="AH333" s="137"/>
      <c r="AJ333" s="137"/>
      <c r="AK333" s="137"/>
      <c r="AL333" s="137"/>
    </row>
    <row r="334" spans="2:38">
      <c r="B334" s="149">
        <v>323</v>
      </c>
      <c r="C334" s="145">
        <v>22</v>
      </c>
      <c r="D334" s="145">
        <v>22</v>
      </c>
      <c r="E334" s="149">
        <v>22</v>
      </c>
      <c r="F334" s="149">
        <v>22</v>
      </c>
      <c r="G334" s="149">
        <v>22</v>
      </c>
      <c r="H334" s="145">
        <f t="shared" si="46"/>
        <v>22</v>
      </c>
      <c r="I334" s="145">
        <f t="shared" si="47"/>
        <v>22</v>
      </c>
      <c r="J334" s="145">
        <f t="shared" si="48"/>
        <v>22</v>
      </c>
      <c r="L334" s="149">
        <v>323</v>
      </c>
      <c r="M334" s="145">
        <f t="shared" ref="M334:N397" si="49">IF(AND(C334&gt;0,C334&gt;=C333),1,0)</f>
        <v>1</v>
      </c>
      <c r="N334" s="145">
        <f t="shared" si="49"/>
        <v>1</v>
      </c>
      <c r="O334" s="145">
        <f t="shared" ref="O334:R397" si="50">IF(AND(E334&gt;0,E334&gt;=E333),1,0)</f>
        <v>1</v>
      </c>
      <c r="P334" s="145">
        <f t="shared" si="45"/>
        <v>1</v>
      </c>
      <c r="Q334" s="145">
        <f t="shared" si="45"/>
        <v>1</v>
      </c>
      <c r="R334" s="145">
        <f t="shared" si="50"/>
        <v>1</v>
      </c>
      <c r="S334" s="145">
        <f t="shared" ref="S334:T397" si="51">IF(AND(I334&gt;0,I334&gt;=I333),1,0)</f>
        <v>1</v>
      </c>
      <c r="T334" s="145">
        <f t="shared" si="51"/>
        <v>1</v>
      </c>
      <c r="AH334" s="137"/>
      <c r="AJ334" s="137"/>
      <c r="AK334" s="137"/>
      <c r="AL334" s="137"/>
    </row>
    <row r="335" spans="2:38">
      <c r="B335" s="149">
        <v>324</v>
      </c>
      <c r="C335" s="145">
        <v>24.6</v>
      </c>
      <c r="D335" s="145">
        <v>24.6</v>
      </c>
      <c r="E335" s="149">
        <v>24.6</v>
      </c>
      <c r="F335" s="149">
        <v>24.6</v>
      </c>
      <c r="G335" s="149">
        <v>24.6</v>
      </c>
      <c r="H335" s="145">
        <f t="shared" si="46"/>
        <v>24.6</v>
      </c>
      <c r="I335" s="145">
        <f t="shared" si="47"/>
        <v>24.6</v>
      </c>
      <c r="J335" s="145">
        <f t="shared" si="48"/>
        <v>24.6</v>
      </c>
      <c r="L335" s="149">
        <v>324</v>
      </c>
      <c r="M335" s="145">
        <f t="shared" si="49"/>
        <v>1</v>
      </c>
      <c r="N335" s="145">
        <f t="shared" si="49"/>
        <v>1</v>
      </c>
      <c r="O335" s="145">
        <f t="shared" si="50"/>
        <v>1</v>
      </c>
      <c r="P335" s="145">
        <f t="shared" si="45"/>
        <v>1</v>
      </c>
      <c r="Q335" s="145">
        <f t="shared" si="45"/>
        <v>1</v>
      </c>
      <c r="R335" s="145">
        <f t="shared" si="50"/>
        <v>1</v>
      </c>
      <c r="S335" s="145">
        <f t="shared" si="51"/>
        <v>1</v>
      </c>
      <c r="T335" s="145">
        <f t="shared" si="51"/>
        <v>1</v>
      </c>
      <c r="AH335" s="137"/>
      <c r="AJ335" s="137"/>
      <c r="AK335" s="137"/>
      <c r="AL335" s="137"/>
    </row>
    <row r="336" spans="2:38">
      <c r="B336" s="149">
        <v>325</v>
      </c>
      <c r="C336" s="145">
        <v>26.8</v>
      </c>
      <c r="D336" s="145">
        <v>26.8</v>
      </c>
      <c r="E336" s="149">
        <v>26.8</v>
      </c>
      <c r="F336" s="149">
        <v>26.8</v>
      </c>
      <c r="G336" s="149">
        <v>26.8</v>
      </c>
      <c r="H336" s="145">
        <f t="shared" si="46"/>
        <v>26.8</v>
      </c>
      <c r="I336" s="145">
        <f t="shared" si="47"/>
        <v>26.8</v>
      </c>
      <c r="J336" s="145">
        <f t="shared" si="48"/>
        <v>25</v>
      </c>
      <c r="L336" s="149">
        <v>325</v>
      </c>
      <c r="M336" s="145">
        <f t="shared" si="49"/>
        <v>1</v>
      </c>
      <c r="N336" s="145">
        <f t="shared" si="49"/>
        <v>1</v>
      </c>
      <c r="O336" s="145">
        <f t="shared" si="50"/>
        <v>1</v>
      </c>
      <c r="P336" s="145">
        <f t="shared" si="45"/>
        <v>1</v>
      </c>
      <c r="Q336" s="145">
        <f t="shared" si="45"/>
        <v>1</v>
      </c>
      <c r="R336" s="145">
        <f t="shared" si="50"/>
        <v>1</v>
      </c>
      <c r="S336" s="145">
        <f t="shared" si="51"/>
        <v>1</v>
      </c>
      <c r="T336" s="145">
        <f t="shared" si="51"/>
        <v>1</v>
      </c>
      <c r="AH336" s="137"/>
      <c r="AJ336" s="137"/>
      <c r="AK336" s="137"/>
      <c r="AL336" s="137"/>
    </row>
    <row r="337" spans="2:38">
      <c r="B337" s="149">
        <v>326</v>
      </c>
      <c r="C337" s="145">
        <v>27.9</v>
      </c>
      <c r="D337" s="145">
        <v>27.9</v>
      </c>
      <c r="E337" s="149">
        <v>27.9</v>
      </c>
      <c r="F337" s="149">
        <v>27.9</v>
      </c>
      <c r="G337" s="149">
        <v>27.9</v>
      </c>
      <c r="H337" s="145">
        <f t="shared" si="46"/>
        <v>27.9</v>
      </c>
      <c r="I337" s="145">
        <f t="shared" si="47"/>
        <v>27.9</v>
      </c>
      <c r="J337" s="145">
        <f t="shared" si="48"/>
        <v>25</v>
      </c>
      <c r="L337" s="149">
        <v>326</v>
      </c>
      <c r="M337" s="145">
        <f t="shared" si="49"/>
        <v>1</v>
      </c>
      <c r="N337" s="145">
        <f t="shared" si="49"/>
        <v>1</v>
      </c>
      <c r="O337" s="145">
        <f t="shared" si="50"/>
        <v>1</v>
      </c>
      <c r="P337" s="145">
        <f t="shared" si="45"/>
        <v>1</v>
      </c>
      <c r="Q337" s="145">
        <f t="shared" si="45"/>
        <v>1</v>
      </c>
      <c r="R337" s="145">
        <f t="shared" si="50"/>
        <v>1</v>
      </c>
      <c r="S337" s="145">
        <f t="shared" si="51"/>
        <v>1</v>
      </c>
      <c r="T337" s="145">
        <f t="shared" si="51"/>
        <v>1</v>
      </c>
      <c r="AH337" s="137"/>
      <c r="AJ337" s="137"/>
      <c r="AK337" s="137"/>
      <c r="AL337" s="137"/>
    </row>
    <row r="338" spans="2:38">
      <c r="B338" s="149">
        <v>327</v>
      </c>
      <c r="C338" s="145">
        <v>28</v>
      </c>
      <c r="D338" s="145">
        <v>28</v>
      </c>
      <c r="E338" s="149">
        <v>28.1</v>
      </c>
      <c r="F338" s="149">
        <v>28.1</v>
      </c>
      <c r="G338" s="149">
        <v>28.1</v>
      </c>
      <c r="H338" s="145">
        <f t="shared" si="46"/>
        <v>28.1</v>
      </c>
      <c r="I338" s="145">
        <f t="shared" si="47"/>
        <v>28</v>
      </c>
      <c r="J338" s="145">
        <f t="shared" si="48"/>
        <v>25</v>
      </c>
      <c r="L338" s="149">
        <v>327</v>
      </c>
      <c r="M338" s="145">
        <f t="shared" si="49"/>
        <v>1</v>
      </c>
      <c r="N338" s="145">
        <f t="shared" si="49"/>
        <v>1</v>
      </c>
      <c r="O338" s="145">
        <f t="shared" si="50"/>
        <v>1</v>
      </c>
      <c r="P338" s="145">
        <f t="shared" si="45"/>
        <v>1</v>
      </c>
      <c r="Q338" s="145">
        <f t="shared" si="45"/>
        <v>1</v>
      </c>
      <c r="R338" s="145">
        <f t="shared" si="50"/>
        <v>1</v>
      </c>
      <c r="S338" s="145">
        <f t="shared" si="51"/>
        <v>1</v>
      </c>
      <c r="T338" s="145">
        <f t="shared" si="51"/>
        <v>1</v>
      </c>
      <c r="AH338" s="137"/>
      <c r="AJ338" s="137"/>
      <c r="AK338" s="137"/>
      <c r="AL338" s="137"/>
    </row>
    <row r="339" spans="2:38">
      <c r="B339" s="149">
        <v>328</v>
      </c>
      <c r="C339" s="145">
        <v>27.7</v>
      </c>
      <c r="D339" s="145">
        <v>27.7</v>
      </c>
      <c r="E339" s="149">
        <v>27.7</v>
      </c>
      <c r="F339" s="149">
        <v>27.7</v>
      </c>
      <c r="G339" s="149">
        <v>27.7</v>
      </c>
      <c r="H339" s="145">
        <f t="shared" si="46"/>
        <v>27.7</v>
      </c>
      <c r="I339" s="145">
        <f t="shared" si="47"/>
        <v>27.7</v>
      </c>
      <c r="J339" s="145">
        <f t="shared" si="48"/>
        <v>25</v>
      </c>
      <c r="L339" s="149">
        <v>328</v>
      </c>
      <c r="M339" s="145">
        <f t="shared" si="49"/>
        <v>0</v>
      </c>
      <c r="N339" s="145">
        <f t="shared" si="49"/>
        <v>0</v>
      </c>
      <c r="O339" s="145">
        <f t="shared" si="50"/>
        <v>0</v>
      </c>
      <c r="P339" s="145">
        <f t="shared" si="45"/>
        <v>0</v>
      </c>
      <c r="Q339" s="145">
        <f t="shared" si="45"/>
        <v>0</v>
      </c>
      <c r="R339" s="145">
        <f t="shared" si="50"/>
        <v>0</v>
      </c>
      <c r="S339" s="145">
        <f t="shared" si="51"/>
        <v>0</v>
      </c>
      <c r="T339" s="145">
        <f t="shared" si="51"/>
        <v>1</v>
      </c>
      <c r="AH339" s="137"/>
      <c r="AJ339" s="137"/>
      <c r="AK339" s="137"/>
      <c r="AL339" s="137"/>
    </row>
    <row r="340" spans="2:38">
      <c r="B340" s="149">
        <v>329</v>
      </c>
      <c r="C340" s="145">
        <v>27.1</v>
      </c>
      <c r="D340" s="145">
        <v>27.1</v>
      </c>
      <c r="E340" s="149">
        <v>27.2</v>
      </c>
      <c r="F340" s="149">
        <v>27.2</v>
      </c>
      <c r="G340" s="149">
        <v>27.2</v>
      </c>
      <c r="H340" s="145">
        <f t="shared" si="46"/>
        <v>27.2</v>
      </c>
      <c r="I340" s="145">
        <f t="shared" si="47"/>
        <v>27.1</v>
      </c>
      <c r="J340" s="145">
        <f t="shared" si="48"/>
        <v>25</v>
      </c>
      <c r="L340" s="149">
        <v>329</v>
      </c>
      <c r="M340" s="145">
        <f t="shared" si="49"/>
        <v>0</v>
      </c>
      <c r="N340" s="145">
        <f t="shared" si="49"/>
        <v>0</v>
      </c>
      <c r="O340" s="145">
        <f t="shared" si="50"/>
        <v>0</v>
      </c>
      <c r="P340" s="145">
        <f t="shared" si="45"/>
        <v>0</v>
      </c>
      <c r="Q340" s="145">
        <f t="shared" si="45"/>
        <v>0</v>
      </c>
      <c r="R340" s="145">
        <f t="shared" si="50"/>
        <v>0</v>
      </c>
      <c r="S340" s="145">
        <f t="shared" si="51"/>
        <v>0</v>
      </c>
      <c r="T340" s="145">
        <f t="shared" si="51"/>
        <v>1</v>
      </c>
      <c r="AH340" s="137"/>
      <c r="AJ340" s="137"/>
      <c r="AK340" s="137"/>
      <c r="AL340" s="137"/>
    </row>
    <row r="341" spans="2:38">
      <c r="B341" s="149">
        <v>330</v>
      </c>
      <c r="C341" s="145">
        <v>26.8</v>
      </c>
      <c r="D341" s="145">
        <v>26.8</v>
      </c>
      <c r="E341" s="149">
        <v>26.8</v>
      </c>
      <c r="F341" s="149">
        <v>26.8</v>
      </c>
      <c r="G341" s="149">
        <v>26.8</v>
      </c>
      <c r="H341" s="145">
        <f t="shared" si="46"/>
        <v>26.8</v>
      </c>
      <c r="I341" s="145">
        <f t="shared" si="47"/>
        <v>26.8</v>
      </c>
      <c r="J341" s="145">
        <f t="shared" si="48"/>
        <v>25</v>
      </c>
      <c r="L341" s="149">
        <v>330</v>
      </c>
      <c r="M341" s="145">
        <f t="shared" si="49"/>
        <v>0</v>
      </c>
      <c r="N341" s="145">
        <f t="shared" si="49"/>
        <v>0</v>
      </c>
      <c r="O341" s="145">
        <f t="shared" si="50"/>
        <v>0</v>
      </c>
      <c r="P341" s="145">
        <f t="shared" si="45"/>
        <v>0</v>
      </c>
      <c r="Q341" s="145">
        <f t="shared" si="45"/>
        <v>0</v>
      </c>
      <c r="R341" s="145">
        <f t="shared" si="50"/>
        <v>0</v>
      </c>
      <c r="S341" s="145">
        <f t="shared" si="51"/>
        <v>0</v>
      </c>
      <c r="T341" s="145">
        <f t="shared" si="51"/>
        <v>1</v>
      </c>
      <c r="AH341" s="137"/>
      <c r="AJ341" s="137"/>
      <c r="AK341" s="137"/>
      <c r="AL341" s="137"/>
    </row>
    <row r="342" spans="2:38">
      <c r="B342" s="149">
        <v>331</v>
      </c>
      <c r="C342" s="145">
        <v>26.6</v>
      </c>
      <c r="D342" s="145">
        <v>26.6</v>
      </c>
      <c r="E342" s="149">
        <v>26.6</v>
      </c>
      <c r="F342" s="149">
        <v>26.6</v>
      </c>
      <c r="G342" s="149">
        <v>26.6</v>
      </c>
      <c r="H342" s="145">
        <f t="shared" si="46"/>
        <v>26.6</v>
      </c>
      <c r="I342" s="145">
        <f t="shared" si="47"/>
        <v>26.6</v>
      </c>
      <c r="J342" s="145">
        <f t="shared" si="48"/>
        <v>25</v>
      </c>
      <c r="L342" s="149">
        <v>331</v>
      </c>
      <c r="M342" s="145">
        <f t="shared" si="49"/>
        <v>0</v>
      </c>
      <c r="N342" s="145">
        <f t="shared" si="49"/>
        <v>0</v>
      </c>
      <c r="O342" s="145">
        <f t="shared" si="50"/>
        <v>0</v>
      </c>
      <c r="P342" s="145">
        <f t="shared" si="45"/>
        <v>0</v>
      </c>
      <c r="Q342" s="145">
        <f t="shared" si="45"/>
        <v>0</v>
      </c>
      <c r="R342" s="145">
        <f t="shared" si="50"/>
        <v>0</v>
      </c>
      <c r="S342" s="145">
        <f t="shared" si="51"/>
        <v>0</v>
      </c>
      <c r="T342" s="145">
        <f t="shared" si="51"/>
        <v>1</v>
      </c>
      <c r="AH342" s="137"/>
      <c r="AJ342" s="137"/>
      <c r="AK342" s="137"/>
      <c r="AL342" s="137"/>
    </row>
    <row r="343" spans="2:38">
      <c r="B343" s="149">
        <v>332</v>
      </c>
      <c r="C343" s="145">
        <v>26.8</v>
      </c>
      <c r="D343" s="145">
        <v>26.8</v>
      </c>
      <c r="E343" s="149">
        <v>26.8</v>
      </c>
      <c r="F343" s="149">
        <v>26.8</v>
      </c>
      <c r="G343" s="149">
        <v>26.8</v>
      </c>
      <c r="H343" s="145">
        <f t="shared" si="46"/>
        <v>26.8</v>
      </c>
      <c r="I343" s="145">
        <f t="shared" si="47"/>
        <v>26.8</v>
      </c>
      <c r="J343" s="145">
        <f t="shared" si="48"/>
        <v>25</v>
      </c>
      <c r="L343" s="149">
        <v>332</v>
      </c>
      <c r="M343" s="145">
        <f t="shared" si="49"/>
        <v>1</v>
      </c>
      <c r="N343" s="145">
        <f t="shared" si="49"/>
        <v>1</v>
      </c>
      <c r="O343" s="145">
        <f t="shared" si="50"/>
        <v>1</v>
      </c>
      <c r="P343" s="145">
        <f t="shared" si="45"/>
        <v>1</v>
      </c>
      <c r="Q343" s="145">
        <f t="shared" si="45"/>
        <v>1</v>
      </c>
      <c r="R343" s="145">
        <f t="shared" si="50"/>
        <v>1</v>
      </c>
      <c r="S343" s="145">
        <f t="shared" si="51"/>
        <v>1</v>
      </c>
      <c r="T343" s="145">
        <f t="shared" si="51"/>
        <v>1</v>
      </c>
      <c r="AH343" s="137"/>
      <c r="AJ343" s="137"/>
      <c r="AK343" s="137"/>
      <c r="AL343" s="137"/>
    </row>
    <row r="344" spans="2:38">
      <c r="B344" s="149">
        <v>333</v>
      </c>
      <c r="C344" s="145">
        <v>27</v>
      </c>
      <c r="D344" s="145">
        <v>27</v>
      </c>
      <c r="E344" s="149">
        <v>27</v>
      </c>
      <c r="F344" s="149">
        <v>27</v>
      </c>
      <c r="G344" s="149">
        <v>27</v>
      </c>
      <c r="H344" s="145">
        <f t="shared" si="46"/>
        <v>27</v>
      </c>
      <c r="I344" s="145">
        <f t="shared" si="47"/>
        <v>27</v>
      </c>
      <c r="J344" s="145">
        <f t="shared" si="48"/>
        <v>25</v>
      </c>
      <c r="L344" s="149">
        <v>333</v>
      </c>
      <c r="M344" s="145">
        <f t="shared" si="49"/>
        <v>1</v>
      </c>
      <c r="N344" s="145">
        <f t="shared" si="49"/>
        <v>1</v>
      </c>
      <c r="O344" s="145">
        <f t="shared" si="50"/>
        <v>1</v>
      </c>
      <c r="P344" s="145">
        <f t="shared" si="45"/>
        <v>1</v>
      </c>
      <c r="Q344" s="145">
        <f t="shared" si="45"/>
        <v>1</v>
      </c>
      <c r="R344" s="145">
        <f t="shared" si="50"/>
        <v>1</v>
      </c>
      <c r="S344" s="145">
        <f t="shared" si="51"/>
        <v>1</v>
      </c>
      <c r="T344" s="145">
        <f t="shared" si="51"/>
        <v>1</v>
      </c>
      <c r="AH344" s="137"/>
      <c r="AJ344" s="137"/>
      <c r="AK344" s="137"/>
      <c r="AL344" s="137"/>
    </row>
    <row r="345" spans="2:38">
      <c r="B345" s="149">
        <v>334</v>
      </c>
      <c r="C345" s="145">
        <v>27.2</v>
      </c>
      <c r="D345" s="145">
        <v>27.2</v>
      </c>
      <c r="E345" s="149">
        <v>27.2</v>
      </c>
      <c r="F345" s="149">
        <v>27.2</v>
      </c>
      <c r="G345" s="149">
        <v>27.2</v>
      </c>
      <c r="H345" s="145">
        <f t="shared" si="46"/>
        <v>27.2</v>
      </c>
      <c r="I345" s="145">
        <f t="shared" si="47"/>
        <v>27.2</v>
      </c>
      <c r="J345" s="145">
        <f t="shared" si="48"/>
        <v>25</v>
      </c>
      <c r="L345" s="149">
        <v>334</v>
      </c>
      <c r="M345" s="145">
        <f t="shared" si="49"/>
        <v>1</v>
      </c>
      <c r="N345" s="145">
        <f t="shared" si="49"/>
        <v>1</v>
      </c>
      <c r="O345" s="145">
        <f t="shared" si="50"/>
        <v>1</v>
      </c>
      <c r="P345" s="145">
        <f t="shared" si="45"/>
        <v>1</v>
      </c>
      <c r="Q345" s="145">
        <f t="shared" si="45"/>
        <v>1</v>
      </c>
      <c r="R345" s="145">
        <f t="shared" si="50"/>
        <v>1</v>
      </c>
      <c r="S345" s="145">
        <f t="shared" si="51"/>
        <v>1</v>
      </c>
      <c r="T345" s="145">
        <f t="shared" si="51"/>
        <v>1</v>
      </c>
      <c r="AH345" s="137"/>
      <c r="AJ345" s="137"/>
      <c r="AK345" s="137"/>
      <c r="AL345" s="137"/>
    </row>
    <row r="346" spans="2:38">
      <c r="B346" s="149">
        <v>335</v>
      </c>
      <c r="C346" s="145">
        <v>27.4</v>
      </c>
      <c r="D346" s="145">
        <v>27.4</v>
      </c>
      <c r="E346" s="149">
        <v>27.4</v>
      </c>
      <c r="F346" s="149">
        <v>27.4</v>
      </c>
      <c r="G346" s="149">
        <v>27.4</v>
      </c>
      <c r="H346" s="145">
        <f t="shared" si="46"/>
        <v>27.4</v>
      </c>
      <c r="I346" s="145">
        <f t="shared" si="47"/>
        <v>27.4</v>
      </c>
      <c r="J346" s="145">
        <f t="shared" si="48"/>
        <v>25</v>
      </c>
      <c r="L346" s="149">
        <v>335</v>
      </c>
      <c r="M346" s="145">
        <f t="shared" si="49"/>
        <v>1</v>
      </c>
      <c r="N346" s="145">
        <f t="shared" si="49"/>
        <v>1</v>
      </c>
      <c r="O346" s="145">
        <f t="shared" si="50"/>
        <v>1</v>
      </c>
      <c r="P346" s="145">
        <f t="shared" si="45"/>
        <v>1</v>
      </c>
      <c r="Q346" s="145">
        <f t="shared" si="45"/>
        <v>1</v>
      </c>
      <c r="R346" s="145">
        <f t="shared" si="50"/>
        <v>1</v>
      </c>
      <c r="S346" s="145">
        <f t="shared" si="51"/>
        <v>1</v>
      </c>
      <c r="T346" s="145">
        <f t="shared" si="51"/>
        <v>1</v>
      </c>
      <c r="AH346" s="137"/>
      <c r="AJ346" s="137"/>
      <c r="AK346" s="137"/>
      <c r="AL346" s="137"/>
    </row>
    <row r="347" spans="2:38">
      <c r="B347" s="149">
        <v>336</v>
      </c>
      <c r="C347" s="145">
        <v>27.5</v>
      </c>
      <c r="D347" s="145">
        <v>27.5</v>
      </c>
      <c r="E347" s="149">
        <v>27.6</v>
      </c>
      <c r="F347" s="149">
        <v>27.6</v>
      </c>
      <c r="G347" s="149">
        <v>27.6</v>
      </c>
      <c r="H347" s="145">
        <f t="shared" si="46"/>
        <v>27.6</v>
      </c>
      <c r="I347" s="145">
        <f t="shared" si="47"/>
        <v>27.5</v>
      </c>
      <c r="J347" s="145">
        <f t="shared" si="48"/>
        <v>25</v>
      </c>
      <c r="L347" s="149">
        <v>336</v>
      </c>
      <c r="M347" s="145">
        <f t="shared" si="49"/>
        <v>1</v>
      </c>
      <c r="N347" s="145">
        <f t="shared" si="49"/>
        <v>1</v>
      </c>
      <c r="O347" s="145">
        <f t="shared" si="50"/>
        <v>1</v>
      </c>
      <c r="P347" s="145">
        <f t="shared" si="45"/>
        <v>1</v>
      </c>
      <c r="Q347" s="145">
        <f t="shared" si="45"/>
        <v>1</v>
      </c>
      <c r="R347" s="145">
        <f t="shared" si="50"/>
        <v>1</v>
      </c>
      <c r="S347" s="145">
        <f t="shared" si="51"/>
        <v>1</v>
      </c>
      <c r="T347" s="145">
        <f t="shared" si="51"/>
        <v>1</v>
      </c>
      <c r="AH347" s="137"/>
      <c r="AJ347" s="137"/>
      <c r="AK347" s="137"/>
      <c r="AL347" s="137"/>
    </row>
    <row r="348" spans="2:38">
      <c r="B348" s="149">
        <v>337</v>
      </c>
      <c r="C348" s="145">
        <v>27.7</v>
      </c>
      <c r="D348" s="145">
        <v>27.7</v>
      </c>
      <c r="E348" s="149">
        <v>27.7</v>
      </c>
      <c r="F348" s="149">
        <v>27.7</v>
      </c>
      <c r="G348" s="149">
        <v>27.7</v>
      </c>
      <c r="H348" s="145">
        <f t="shared" si="46"/>
        <v>27.7</v>
      </c>
      <c r="I348" s="145">
        <f t="shared" si="47"/>
        <v>27.7</v>
      </c>
      <c r="J348" s="145">
        <f t="shared" si="48"/>
        <v>25</v>
      </c>
      <c r="L348" s="149">
        <v>337</v>
      </c>
      <c r="M348" s="145">
        <f t="shared" si="49"/>
        <v>1</v>
      </c>
      <c r="N348" s="145">
        <f t="shared" si="49"/>
        <v>1</v>
      </c>
      <c r="O348" s="145">
        <f t="shared" si="50"/>
        <v>1</v>
      </c>
      <c r="P348" s="145">
        <f t="shared" si="45"/>
        <v>1</v>
      </c>
      <c r="Q348" s="145">
        <f t="shared" si="45"/>
        <v>1</v>
      </c>
      <c r="R348" s="145">
        <f t="shared" si="50"/>
        <v>1</v>
      </c>
      <c r="S348" s="145">
        <f t="shared" si="51"/>
        <v>1</v>
      </c>
      <c r="T348" s="145">
        <f t="shared" si="51"/>
        <v>1</v>
      </c>
      <c r="AH348" s="137"/>
      <c r="AJ348" s="137"/>
      <c r="AK348" s="137"/>
      <c r="AL348" s="137"/>
    </row>
    <row r="349" spans="2:38">
      <c r="B349" s="149">
        <v>338</v>
      </c>
      <c r="C349" s="145">
        <v>27.9</v>
      </c>
      <c r="D349" s="145">
        <v>27.9</v>
      </c>
      <c r="E349" s="149">
        <v>27.9</v>
      </c>
      <c r="F349" s="149">
        <v>27.9</v>
      </c>
      <c r="G349" s="149">
        <v>27.9</v>
      </c>
      <c r="H349" s="145">
        <f t="shared" si="46"/>
        <v>27.9</v>
      </c>
      <c r="I349" s="145">
        <f t="shared" si="47"/>
        <v>27.9</v>
      </c>
      <c r="J349" s="145">
        <f t="shared" si="48"/>
        <v>25</v>
      </c>
      <c r="L349" s="149">
        <v>338</v>
      </c>
      <c r="M349" s="145">
        <f t="shared" si="49"/>
        <v>1</v>
      </c>
      <c r="N349" s="145">
        <f t="shared" si="49"/>
        <v>1</v>
      </c>
      <c r="O349" s="145">
        <f t="shared" si="50"/>
        <v>1</v>
      </c>
      <c r="P349" s="145">
        <f t="shared" si="45"/>
        <v>1</v>
      </c>
      <c r="Q349" s="145">
        <f t="shared" si="45"/>
        <v>1</v>
      </c>
      <c r="R349" s="145">
        <f t="shared" si="50"/>
        <v>1</v>
      </c>
      <c r="S349" s="145">
        <f t="shared" si="51"/>
        <v>1</v>
      </c>
      <c r="T349" s="145">
        <f t="shared" si="51"/>
        <v>1</v>
      </c>
      <c r="AH349" s="137"/>
      <c r="AJ349" s="137"/>
      <c r="AK349" s="137"/>
      <c r="AL349" s="137"/>
    </row>
    <row r="350" spans="2:38">
      <c r="B350" s="149">
        <v>339</v>
      </c>
      <c r="C350" s="145">
        <v>28.1</v>
      </c>
      <c r="D350" s="145">
        <v>28.1</v>
      </c>
      <c r="E350" s="149">
        <v>28.1</v>
      </c>
      <c r="F350" s="149">
        <v>28.1</v>
      </c>
      <c r="G350" s="149">
        <v>28.1</v>
      </c>
      <c r="H350" s="145">
        <f t="shared" si="46"/>
        <v>28.1</v>
      </c>
      <c r="I350" s="145">
        <f t="shared" si="47"/>
        <v>28.1</v>
      </c>
      <c r="J350" s="145">
        <f t="shared" si="48"/>
        <v>25</v>
      </c>
      <c r="L350" s="149">
        <v>339</v>
      </c>
      <c r="M350" s="145">
        <f t="shared" si="49"/>
        <v>1</v>
      </c>
      <c r="N350" s="145">
        <f t="shared" si="49"/>
        <v>1</v>
      </c>
      <c r="O350" s="145">
        <f t="shared" si="50"/>
        <v>1</v>
      </c>
      <c r="P350" s="145">
        <f t="shared" si="45"/>
        <v>1</v>
      </c>
      <c r="Q350" s="145">
        <f t="shared" si="45"/>
        <v>1</v>
      </c>
      <c r="R350" s="145">
        <f t="shared" si="50"/>
        <v>1</v>
      </c>
      <c r="S350" s="145">
        <f t="shared" si="51"/>
        <v>1</v>
      </c>
      <c r="T350" s="145">
        <f t="shared" si="51"/>
        <v>1</v>
      </c>
      <c r="AH350" s="137"/>
      <c r="AJ350" s="137"/>
      <c r="AK350" s="137"/>
      <c r="AL350" s="137"/>
    </row>
    <row r="351" spans="2:38">
      <c r="B351" s="149">
        <v>340</v>
      </c>
      <c r="C351" s="145">
        <v>28.3</v>
      </c>
      <c r="D351" s="145">
        <v>28.3</v>
      </c>
      <c r="E351" s="149">
        <v>28.3</v>
      </c>
      <c r="F351" s="149">
        <v>28.3</v>
      </c>
      <c r="G351" s="149">
        <v>28.3</v>
      </c>
      <c r="H351" s="145">
        <f t="shared" si="46"/>
        <v>28.3</v>
      </c>
      <c r="I351" s="145">
        <f t="shared" si="47"/>
        <v>28.3</v>
      </c>
      <c r="J351" s="145">
        <f t="shared" si="48"/>
        <v>25</v>
      </c>
      <c r="L351" s="149">
        <v>340</v>
      </c>
      <c r="M351" s="145">
        <f t="shared" si="49"/>
        <v>1</v>
      </c>
      <c r="N351" s="145">
        <f t="shared" si="49"/>
        <v>1</v>
      </c>
      <c r="O351" s="145">
        <f t="shared" si="50"/>
        <v>1</v>
      </c>
      <c r="P351" s="145">
        <f t="shared" si="45"/>
        <v>1</v>
      </c>
      <c r="Q351" s="145">
        <f t="shared" si="45"/>
        <v>1</v>
      </c>
      <c r="R351" s="145">
        <f t="shared" si="50"/>
        <v>1</v>
      </c>
      <c r="S351" s="145">
        <f t="shared" si="51"/>
        <v>1</v>
      </c>
      <c r="T351" s="145">
        <f t="shared" si="51"/>
        <v>1</v>
      </c>
      <c r="AH351" s="137"/>
      <c r="AJ351" s="137"/>
      <c r="AK351" s="137"/>
      <c r="AL351" s="137"/>
    </row>
    <row r="352" spans="2:38">
      <c r="B352" s="149">
        <v>341</v>
      </c>
      <c r="C352" s="145">
        <v>28.6</v>
      </c>
      <c r="D352" s="145">
        <v>28.6</v>
      </c>
      <c r="E352" s="149">
        <v>28.6</v>
      </c>
      <c r="F352" s="149">
        <v>28.6</v>
      </c>
      <c r="G352" s="149">
        <v>28.6</v>
      </c>
      <c r="H352" s="145">
        <f t="shared" si="46"/>
        <v>28.6</v>
      </c>
      <c r="I352" s="145">
        <f t="shared" si="47"/>
        <v>28.6</v>
      </c>
      <c r="J352" s="145">
        <f t="shared" si="48"/>
        <v>25</v>
      </c>
      <c r="L352" s="149">
        <v>341</v>
      </c>
      <c r="M352" s="145">
        <f t="shared" si="49"/>
        <v>1</v>
      </c>
      <c r="N352" s="145">
        <f t="shared" si="49"/>
        <v>1</v>
      </c>
      <c r="O352" s="145">
        <f t="shared" si="50"/>
        <v>1</v>
      </c>
      <c r="P352" s="145">
        <f t="shared" si="45"/>
        <v>1</v>
      </c>
      <c r="Q352" s="145">
        <f t="shared" si="45"/>
        <v>1</v>
      </c>
      <c r="R352" s="145">
        <f t="shared" si="50"/>
        <v>1</v>
      </c>
      <c r="S352" s="145">
        <f t="shared" si="51"/>
        <v>1</v>
      </c>
      <c r="T352" s="145">
        <f t="shared" si="51"/>
        <v>1</v>
      </c>
      <c r="AH352" s="137"/>
      <c r="AJ352" s="137"/>
      <c r="AK352" s="137"/>
      <c r="AL352" s="137"/>
    </row>
    <row r="353" spans="2:38">
      <c r="B353" s="149">
        <v>342</v>
      </c>
      <c r="C353" s="145">
        <v>29.1</v>
      </c>
      <c r="D353" s="145">
        <v>29.1</v>
      </c>
      <c r="E353" s="149">
        <v>29</v>
      </c>
      <c r="F353" s="149">
        <v>29</v>
      </c>
      <c r="G353" s="149">
        <v>29</v>
      </c>
      <c r="H353" s="145">
        <f t="shared" si="46"/>
        <v>29</v>
      </c>
      <c r="I353" s="145">
        <f t="shared" si="47"/>
        <v>29.1</v>
      </c>
      <c r="J353" s="145">
        <f t="shared" si="48"/>
        <v>25</v>
      </c>
      <c r="L353" s="149">
        <v>342</v>
      </c>
      <c r="M353" s="145">
        <f t="shared" si="49"/>
        <v>1</v>
      </c>
      <c r="N353" s="145">
        <f t="shared" si="49"/>
        <v>1</v>
      </c>
      <c r="O353" s="145">
        <f t="shared" si="50"/>
        <v>1</v>
      </c>
      <c r="P353" s="145">
        <f t="shared" si="45"/>
        <v>1</v>
      </c>
      <c r="Q353" s="145">
        <f t="shared" si="45"/>
        <v>1</v>
      </c>
      <c r="R353" s="145">
        <f t="shared" si="50"/>
        <v>1</v>
      </c>
      <c r="S353" s="145">
        <f t="shared" si="51"/>
        <v>1</v>
      </c>
      <c r="T353" s="145">
        <f t="shared" si="51"/>
        <v>1</v>
      </c>
      <c r="AH353" s="137"/>
      <c r="AJ353" s="137"/>
      <c r="AK353" s="137"/>
      <c r="AL353" s="137"/>
    </row>
    <row r="354" spans="2:38">
      <c r="B354" s="149">
        <v>343</v>
      </c>
      <c r="C354" s="145">
        <v>29.6</v>
      </c>
      <c r="D354" s="145">
        <v>29.6</v>
      </c>
      <c r="E354" s="149">
        <v>29.6</v>
      </c>
      <c r="F354" s="149">
        <v>29.6</v>
      </c>
      <c r="G354" s="149">
        <v>29.6</v>
      </c>
      <c r="H354" s="145">
        <f t="shared" si="46"/>
        <v>29.6</v>
      </c>
      <c r="I354" s="145">
        <f t="shared" si="47"/>
        <v>29.6</v>
      </c>
      <c r="J354" s="145">
        <f t="shared" si="48"/>
        <v>25</v>
      </c>
      <c r="L354" s="149">
        <v>343</v>
      </c>
      <c r="M354" s="145">
        <f t="shared" si="49"/>
        <v>1</v>
      </c>
      <c r="N354" s="145">
        <f t="shared" si="49"/>
        <v>1</v>
      </c>
      <c r="O354" s="145">
        <f t="shared" si="50"/>
        <v>1</v>
      </c>
      <c r="P354" s="145">
        <f t="shared" si="45"/>
        <v>1</v>
      </c>
      <c r="Q354" s="145">
        <f t="shared" si="45"/>
        <v>1</v>
      </c>
      <c r="R354" s="145">
        <f t="shared" si="50"/>
        <v>1</v>
      </c>
      <c r="S354" s="145">
        <f t="shared" si="51"/>
        <v>1</v>
      </c>
      <c r="T354" s="145">
        <f t="shared" si="51"/>
        <v>1</v>
      </c>
      <c r="AH354" s="137"/>
      <c r="AJ354" s="137"/>
      <c r="AK354" s="137"/>
      <c r="AL354" s="137"/>
    </row>
    <row r="355" spans="2:38">
      <c r="B355" s="149">
        <v>344</v>
      </c>
      <c r="C355" s="145">
        <v>30.1</v>
      </c>
      <c r="D355" s="145">
        <v>30.1</v>
      </c>
      <c r="E355" s="149">
        <v>30.1</v>
      </c>
      <c r="F355" s="149">
        <v>30.1</v>
      </c>
      <c r="G355" s="149">
        <v>30.1</v>
      </c>
      <c r="H355" s="145">
        <f t="shared" si="46"/>
        <v>30.1</v>
      </c>
      <c r="I355" s="145">
        <f t="shared" si="47"/>
        <v>30.1</v>
      </c>
      <c r="J355" s="145">
        <f t="shared" si="48"/>
        <v>25</v>
      </c>
      <c r="L355" s="149">
        <v>344</v>
      </c>
      <c r="M355" s="145">
        <f t="shared" si="49"/>
        <v>1</v>
      </c>
      <c r="N355" s="145">
        <f t="shared" si="49"/>
        <v>1</v>
      </c>
      <c r="O355" s="145">
        <f t="shared" si="50"/>
        <v>1</v>
      </c>
      <c r="P355" s="145">
        <f t="shared" si="45"/>
        <v>1</v>
      </c>
      <c r="Q355" s="145">
        <f t="shared" si="45"/>
        <v>1</v>
      </c>
      <c r="R355" s="145">
        <f t="shared" si="50"/>
        <v>1</v>
      </c>
      <c r="S355" s="145">
        <f t="shared" si="51"/>
        <v>1</v>
      </c>
      <c r="T355" s="145">
        <f t="shared" si="51"/>
        <v>1</v>
      </c>
      <c r="AH355" s="137"/>
      <c r="AJ355" s="137"/>
      <c r="AK355" s="137"/>
      <c r="AL355" s="137"/>
    </row>
    <row r="356" spans="2:38">
      <c r="B356" s="149">
        <v>345</v>
      </c>
      <c r="C356" s="145">
        <v>30.6</v>
      </c>
      <c r="D356" s="145">
        <v>30.6</v>
      </c>
      <c r="E356" s="149">
        <v>30.5</v>
      </c>
      <c r="F356" s="149">
        <v>30.5</v>
      </c>
      <c r="G356" s="149">
        <v>30.5</v>
      </c>
      <c r="H356" s="145">
        <f t="shared" si="46"/>
        <v>30.5</v>
      </c>
      <c r="I356" s="145">
        <f t="shared" si="47"/>
        <v>30.6</v>
      </c>
      <c r="J356" s="145">
        <f t="shared" si="48"/>
        <v>25</v>
      </c>
      <c r="L356" s="149">
        <v>345</v>
      </c>
      <c r="M356" s="145">
        <f t="shared" si="49"/>
        <v>1</v>
      </c>
      <c r="N356" s="145">
        <f t="shared" si="49"/>
        <v>1</v>
      </c>
      <c r="O356" s="145">
        <f t="shared" si="50"/>
        <v>1</v>
      </c>
      <c r="P356" s="145">
        <f t="shared" si="45"/>
        <v>1</v>
      </c>
      <c r="Q356" s="145">
        <f t="shared" si="45"/>
        <v>1</v>
      </c>
      <c r="R356" s="145">
        <f t="shared" si="50"/>
        <v>1</v>
      </c>
      <c r="S356" s="145">
        <f t="shared" si="51"/>
        <v>1</v>
      </c>
      <c r="T356" s="145">
        <f t="shared" si="51"/>
        <v>1</v>
      </c>
      <c r="AH356" s="137"/>
      <c r="AJ356" s="137"/>
      <c r="AK356" s="137"/>
      <c r="AL356" s="137"/>
    </row>
    <row r="357" spans="2:38">
      <c r="B357" s="149">
        <v>346</v>
      </c>
      <c r="C357" s="145">
        <v>30.8</v>
      </c>
      <c r="D357" s="145">
        <v>30.8</v>
      </c>
      <c r="E357" s="149">
        <v>30.7</v>
      </c>
      <c r="F357" s="149">
        <v>30.7</v>
      </c>
      <c r="G357" s="149">
        <v>30.7</v>
      </c>
      <c r="H357" s="145">
        <f t="shared" si="46"/>
        <v>30.7</v>
      </c>
      <c r="I357" s="145">
        <f t="shared" si="47"/>
        <v>30.8</v>
      </c>
      <c r="J357" s="145">
        <f t="shared" si="48"/>
        <v>25</v>
      </c>
      <c r="L357" s="149">
        <v>346</v>
      </c>
      <c r="M357" s="145">
        <f t="shared" si="49"/>
        <v>1</v>
      </c>
      <c r="N357" s="145">
        <f t="shared" si="49"/>
        <v>1</v>
      </c>
      <c r="O357" s="145">
        <f t="shared" si="50"/>
        <v>1</v>
      </c>
      <c r="P357" s="145">
        <f t="shared" si="45"/>
        <v>1</v>
      </c>
      <c r="Q357" s="145">
        <f t="shared" si="45"/>
        <v>1</v>
      </c>
      <c r="R357" s="145">
        <f t="shared" si="50"/>
        <v>1</v>
      </c>
      <c r="S357" s="145">
        <f t="shared" si="51"/>
        <v>1</v>
      </c>
      <c r="T357" s="145">
        <f t="shared" si="51"/>
        <v>1</v>
      </c>
      <c r="AH357" s="137"/>
      <c r="AJ357" s="137"/>
      <c r="AK357" s="137"/>
      <c r="AL357" s="137"/>
    </row>
    <row r="358" spans="2:38">
      <c r="B358" s="149">
        <v>347</v>
      </c>
      <c r="C358" s="145">
        <v>30.8</v>
      </c>
      <c r="D358" s="145">
        <v>30.8</v>
      </c>
      <c r="E358" s="149">
        <v>30.8</v>
      </c>
      <c r="F358" s="149">
        <v>30.8</v>
      </c>
      <c r="G358" s="149">
        <v>30.8</v>
      </c>
      <c r="H358" s="145">
        <f t="shared" si="46"/>
        <v>30.8</v>
      </c>
      <c r="I358" s="145">
        <f t="shared" si="47"/>
        <v>30.8</v>
      </c>
      <c r="J358" s="145">
        <f t="shared" si="48"/>
        <v>25</v>
      </c>
      <c r="L358" s="149">
        <v>347</v>
      </c>
      <c r="M358" s="145">
        <f t="shared" si="49"/>
        <v>1</v>
      </c>
      <c r="N358" s="145">
        <f t="shared" si="49"/>
        <v>1</v>
      </c>
      <c r="O358" s="145">
        <f t="shared" si="50"/>
        <v>1</v>
      </c>
      <c r="P358" s="145">
        <f t="shared" si="45"/>
        <v>1</v>
      </c>
      <c r="Q358" s="145">
        <f t="shared" si="45"/>
        <v>1</v>
      </c>
      <c r="R358" s="145">
        <f t="shared" si="50"/>
        <v>1</v>
      </c>
      <c r="S358" s="145">
        <f t="shared" si="51"/>
        <v>1</v>
      </c>
      <c r="T358" s="145">
        <f t="shared" si="51"/>
        <v>1</v>
      </c>
      <c r="AH358" s="137"/>
      <c r="AJ358" s="137"/>
      <c r="AK358" s="137"/>
      <c r="AL358" s="137"/>
    </row>
    <row r="359" spans="2:38">
      <c r="B359" s="149">
        <v>348</v>
      </c>
      <c r="C359" s="145">
        <v>30.8</v>
      </c>
      <c r="D359" s="145">
        <v>30.8</v>
      </c>
      <c r="E359" s="149">
        <v>30.8</v>
      </c>
      <c r="F359" s="149">
        <v>30.8</v>
      </c>
      <c r="G359" s="149">
        <v>30.8</v>
      </c>
      <c r="H359" s="145">
        <f t="shared" si="46"/>
        <v>30.8</v>
      </c>
      <c r="I359" s="145">
        <f t="shared" si="47"/>
        <v>30.8</v>
      </c>
      <c r="J359" s="145">
        <f t="shared" si="48"/>
        <v>25</v>
      </c>
      <c r="L359" s="149">
        <v>348</v>
      </c>
      <c r="M359" s="145">
        <f t="shared" si="49"/>
        <v>1</v>
      </c>
      <c r="N359" s="145">
        <f t="shared" si="49"/>
        <v>1</v>
      </c>
      <c r="O359" s="145">
        <f t="shared" si="50"/>
        <v>1</v>
      </c>
      <c r="P359" s="145">
        <f t="shared" si="45"/>
        <v>1</v>
      </c>
      <c r="Q359" s="145">
        <f t="shared" si="45"/>
        <v>1</v>
      </c>
      <c r="R359" s="145">
        <f t="shared" si="50"/>
        <v>1</v>
      </c>
      <c r="S359" s="145">
        <f t="shared" si="51"/>
        <v>1</v>
      </c>
      <c r="T359" s="145">
        <f t="shared" si="51"/>
        <v>1</v>
      </c>
      <c r="AH359" s="137"/>
      <c r="AJ359" s="137"/>
      <c r="AK359" s="137"/>
      <c r="AL359" s="137"/>
    </row>
    <row r="360" spans="2:38">
      <c r="B360" s="149">
        <v>349</v>
      </c>
      <c r="C360" s="145">
        <v>30.8</v>
      </c>
      <c r="D360" s="145">
        <v>30.8</v>
      </c>
      <c r="E360" s="149">
        <v>30.8</v>
      </c>
      <c r="F360" s="149">
        <v>30.8</v>
      </c>
      <c r="G360" s="149">
        <v>30.8</v>
      </c>
      <c r="H360" s="145">
        <f t="shared" si="46"/>
        <v>30.8</v>
      </c>
      <c r="I360" s="145">
        <f t="shared" si="47"/>
        <v>30.8</v>
      </c>
      <c r="J360" s="145">
        <f t="shared" si="48"/>
        <v>25</v>
      </c>
      <c r="L360" s="149">
        <v>349</v>
      </c>
      <c r="M360" s="145">
        <f t="shared" si="49"/>
        <v>1</v>
      </c>
      <c r="N360" s="145">
        <f t="shared" si="49"/>
        <v>1</v>
      </c>
      <c r="O360" s="145">
        <f t="shared" si="50"/>
        <v>1</v>
      </c>
      <c r="P360" s="145">
        <f t="shared" si="45"/>
        <v>1</v>
      </c>
      <c r="Q360" s="145">
        <f t="shared" si="45"/>
        <v>1</v>
      </c>
      <c r="R360" s="145">
        <f t="shared" si="50"/>
        <v>1</v>
      </c>
      <c r="S360" s="145">
        <f t="shared" si="51"/>
        <v>1</v>
      </c>
      <c r="T360" s="145">
        <f t="shared" si="51"/>
        <v>1</v>
      </c>
      <c r="AH360" s="137"/>
      <c r="AJ360" s="137"/>
      <c r="AK360" s="137"/>
      <c r="AL360" s="137"/>
    </row>
    <row r="361" spans="2:38">
      <c r="B361" s="149">
        <v>350</v>
      </c>
      <c r="C361" s="145">
        <v>30.8</v>
      </c>
      <c r="D361" s="145">
        <v>30.8</v>
      </c>
      <c r="E361" s="149">
        <v>30.8</v>
      </c>
      <c r="F361" s="149">
        <v>30.8</v>
      </c>
      <c r="G361" s="149">
        <v>30.8</v>
      </c>
      <c r="H361" s="145">
        <f t="shared" si="46"/>
        <v>30.8</v>
      </c>
      <c r="I361" s="145">
        <f t="shared" si="47"/>
        <v>30.8</v>
      </c>
      <c r="J361" s="145">
        <f t="shared" si="48"/>
        <v>25</v>
      </c>
      <c r="L361" s="149">
        <v>350</v>
      </c>
      <c r="M361" s="145">
        <f t="shared" si="49"/>
        <v>1</v>
      </c>
      <c r="N361" s="145">
        <f t="shared" si="49"/>
        <v>1</v>
      </c>
      <c r="O361" s="145">
        <f t="shared" si="50"/>
        <v>1</v>
      </c>
      <c r="P361" s="145">
        <f t="shared" si="45"/>
        <v>1</v>
      </c>
      <c r="Q361" s="145">
        <f t="shared" si="45"/>
        <v>1</v>
      </c>
      <c r="R361" s="145">
        <f t="shared" si="50"/>
        <v>1</v>
      </c>
      <c r="S361" s="145">
        <f t="shared" si="51"/>
        <v>1</v>
      </c>
      <c r="T361" s="145">
        <f t="shared" si="51"/>
        <v>1</v>
      </c>
      <c r="AH361" s="137"/>
      <c r="AJ361" s="137"/>
      <c r="AK361" s="137"/>
      <c r="AL361" s="137"/>
    </row>
    <row r="362" spans="2:38">
      <c r="B362" s="149">
        <v>351</v>
      </c>
      <c r="C362" s="145">
        <v>30.8</v>
      </c>
      <c r="D362" s="145">
        <v>30.8</v>
      </c>
      <c r="E362" s="149">
        <v>30.8</v>
      </c>
      <c r="F362" s="149">
        <v>30.8</v>
      </c>
      <c r="G362" s="149">
        <v>30.8</v>
      </c>
      <c r="H362" s="145">
        <f t="shared" si="46"/>
        <v>30.8</v>
      </c>
      <c r="I362" s="145">
        <f t="shared" si="47"/>
        <v>30.8</v>
      </c>
      <c r="J362" s="145">
        <f t="shared" si="48"/>
        <v>25</v>
      </c>
      <c r="L362" s="149">
        <v>351</v>
      </c>
      <c r="M362" s="145">
        <f t="shared" si="49"/>
        <v>1</v>
      </c>
      <c r="N362" s="145">
        <f t="shared" si="49"/>
        <v>1</v>
      </c>
      <c r="O362" s="145">
        <f t="shared" si="50"/>
        <v>1</v>
      </c>
      <c r="P362" s="145">
        <f t="shared" si="45"/>
        <v>1</v>
      </c>
      <c r="Q362" s="145">
        <f t="shared" si="45"/>
        <v>1</v>
      </c>
      <c r="R362" s="145">
        <f t="shared" si="50"/>
        <v>1</v>
      </c>
      <c r="S362" s="145">
        <f t="shared" si="51"/>
        <v>1</v>
      </c>
      <c r="T362" s="145">
        <f t="shared" si="51"/>
        <v>1</v>
      </c>
      <c r="AH362" s="137"/>
      <c r="AJ362" s="137"/>
      <c r="AK362" s="137"/>
      <c r="AL362" s="137"/>
    </row>
    <row r="363" spans="2:38">
      <c r="B363" s="149">
        <v>352</v>
      </c>
      <c r="C363" s="145">
        <v>30.8</v>
      </c>
      <c r="D363" s="145">
        <v>30.8</v>
      </c>
      <c r="E363" s="149">
        <v>30.8</v>
      </c>
      <c r="F363" s="149">
        <v>30.8</v>
      </c>
      <c r="G363" s="149">
        <v>30.8</v>
      </c>
      <c r="H363" s="145">
        <f t="shared" si="46"/>
        <v>30.8</v>
      </c>
      <c r="I363" s="145">
        <f t="shared" si="47"/>
        <v>30.8</v>
      </c>
      <c r="J363" s="145">
        <f t="shared" si="48"/>
        <v>25</v>
      </c>
      <c r="L363" s="149">
        <v>352</v>
      </c>
      <c r="M363" s="145">
        <f t="shared" si="49"/>
        <v>1</v>
      </c>
      <c r="N363" s="145">
        <f t="shared" si="49"/>
        <v>1</v>
      </c>
      <c r="O363" s="145">
        <f t="shared" si="50"/>
        <v>1</v>
      </c>
      <c r="P363" s="145">
        <f t="shared" si="45"/>
        <v>1</v>
      </c>
      <c r="Q363" s="145">
        <f t="shared" si="45"/>
        <v>1</v>
      </c>
      <c r="R363" s="145">
        <f t="shared" si="50"/>
        <v>1</v>
      </c>
      <c r="S363" s="145">
        <f t="shared" si="51"/>
        <v>1</v>
      </c>
      <c r="T363" s="145">
        <f t="shared" si="51"/>
        <v>1</v>
      </c>
      <c r="AH363" s="137"/>
      <c r="AJ363" s="137"/>
      <c r="AK363" s="137"/>
      <c r="AL363" s="137"/>
    </row>
    <row r="364" spans="2:38">
      <c r="B364" s="149">
        <v>353</v>
      </c>
      <c r="C364" s="145">
        <v>30.8</v>
      </c>
      <c r="D364" s="145">
        <v>30.8</v>
      </c>
      <c r="E364" s="149">
        <v>30.8</v>
      </c>
      <c r="F364" s="149">
        <v>30.8</v>
      </c>
      <c r="G364" s="149">
        <v>30.8</v>
      </c>
      <c r="H364" s="145">
        <f t="shared" si="46"/>
        <v>30.8</v>
      </c>
      <c r="I364" s="145">
        <f t="shared" si="47"/>
        <v>30.8</v>
      </c>
      <c r="J364" s="145">
        <f t="shared" si="48"/>
        <v>25</v>
      </c>
      <c r="L364" s="149">
        <v>353</v>
      </c>
      <c r="M364" s="145">
        <f t="shared" si="49"/>
        <v>1</v>
      </c>
      <c r="N364" s="145">
        <f t="shared" si="49"/>
        <v>1</v>
      </c>
      <c r="O364" s="145">
        <f t="shared" si="50"/>
        <v>1</v>
      </c>
      <c r="P364" s="145">
        <f t="shared" si="45"/>
        <v>1</v>
      </c>
      <c r="Q364" s="145">
        <f t="shared" si="45"/>
        <v>1</v>
      </c>
      <c r="R364" s="145">
        <f t="shared" si="50"/>
        <v>1</v>
      </c>
      <c r="S364" s="145">
        <f t="shared" si="51"/>
        <v>1</v>
      </c>
      <c r="T364" s="145">
        <f t="shared" si="51"/>
        <v>1</v>
      </c>
      <c r="AH364" s="137"/>
      <c r="AJ364" s="137"/>
      <c r="AK364" s="137"/>
      <c r="AL364" s="137"/>
    </row>
    <row r="365" spans="2:38">
      <c r="B365" s="149">
        <v>354</v>
      </c>
      <c r="C365" s="145">
        <v>30.9</v>
      </c>
      <c r="D365" s="145">
        <v>30.9</v>
      </c>
      <c r="E365" s="149">
        <v>30.9</v>
      </c>
      <c r="F365" s="149">
        <v>30.9</v>
      </c>
      <c r="G365" s="149">
        <v>30.9</v>
      </c>
      <c r="H365" s="145">
        <f t="shared" si="46"/>
        <v>30.9</v>
      </c>
      <c r="I365" s="145">
        <f t="shared" si="47"/>
        <v>30.9</v>
      </c>
      <c r="J365" s="145">
        <f t="shared" si="48"/>
        <v>25</v>
      </c>
      <c r="L365" s="149">
        <v>354</v>
      </c>
      <c r="M365" s="145">
        <f t="shared" si="49"/>
        <v>1</v>
      </c>
      <c r="N365" s="145">
        <f t="shared" si="49"/>
        <v>1</v>
      </c>
      <c r="O365" s="145">
        <f t="shared" si="50"/>
        <v>1</v>
      </c>
      <c r="P365" s="145">
        <f t="shared" si="45"/>
        <v>1</v>
      </c>
      <c r="Q365" s="145">
        <f t="shared" si="45"/>
        <v>1</v>
      </c>
      <c r="R365" s="145">
        <f t="shared" si="50"/>
        <v>1</v>
      </c>
      <c r="S365" s="145">
        <f t="shared" si="51"/>
        <v>1</v>
      </c>
      <c r="T365" s="145">
        <f t="shared" si="51"/>
        <v>1</v>
      </c>
      <c r="AH365" s="137"/>
      <c r="AJ365" s="137"/>
      <c r="AK365" s="137"/>
      <c r="AL365" s="137"/>
    </row>
    <row r="366" spans="2:38">
      <c r="B366" s="149">
        <v>355</v>
      </c>
      <c r="C366" s="145">
        <v>30.9</v>
      </c>
      <c r="D366" s="145">
        <v>30.9</v>
      </c>
      <c r="E366" s="149">
        <v>30.9</v>
      </c>
      <c r="F366" s="149">
        <v>30.9</v>
      </c>
      <c r="G366" s="149">
        <v>30.9</v>
      </c>
      <c r="H366" s="145">
        <f t="shared" si="46"/>
        <v>30.9</v>
      </c>
      <c r="I366" s="145">
        <f t="shared" si="47"/>
        <v>30.9</v>
      </c>
      <c r="J366" s="145">
        <f t="shared" si="48"/>
        <v>25</v>
      </c>
      <c r="L366" s="149">
        <v>355</v>
      </c>
      <c r="M366" s="145">
        <f t="shared" si="49"/>
        <v>1</v>
      </c>
      <c r="N366" s="145">
        <f t="shared" si="49"/>
        <v>1</v>
      </c>
      <c r="O366" s="145">
        <f t="shared" si="50"/>
        <v>1</v>
      </c>
      <c r="P366" s="145">
        <f t="shared" si="45"/>
        <v>1</v>
      </c>
      <c r="Q366" s="145">
        <f t="shared" si="45"/>
        <v>1</v>
      </c>
      <c r="R366" s="145">
        <f t="shared" si="50"/>
        <v>1</v>
      </c>
      <c r="S366" s="145">
        <f t="shared" si="51"/>
        <v>1</v>
      </c>
      <c r="T366" s="145">
        <f t="shared" si="51"/>
        <v>1</v>
      </c>
      <c r="AH366" s="137"/>
      <c r="AJ366" s="137"/>
      <c r="AK366" s="137"/>
      <c r="AL366" s="137"/>
    </row>
    <row r="367" spans="2:38">
      <c r="B367" s="149">
        <v>356</v>
      </c>
      <c r="C367" s="145">
        <v>30.9</v>
      </c>
      <c r="D367" s="145">
        <v>30.9</v>
      </c>
      <c r="E367" s="149">
        <v>30.9</v>
      </c>
      <c r="F367" s="149">
        <v>30.9</v>
      </c>
      <c r="G367" s="149">
        <v>30.9</v>
      </c>
      <c r="H367" s="145">
        <f t="shared" si="46"/>
        <v>30.9</v>
      </c>
      <c r="I367" s="145">
        <f t="shared" si="47"/>
        <v>30.9</v>
      </c>
      <c r="J367" s="145">
        <f t="shared" si="48"/>
        <v>25</v>
      </c>
      <c r="L367" s="149">
        <v>356</v>
      </c>
      <c r="M367" s="145">
        <f t="shared" si="49"/>
        <v>1</v>
      </c>
      <c r="N367" s="145">
        <f t="shared" si="49"/>
        <v>1</v>
      </c>
      <c r="O367" s="145">
        <f t="shared" si="50"/>
        <v>1</v>
      </c>
      <c r="P367" s="145">
        <f t="shared" si="45"/>
        <v>1</v>
      </c>
      <c r="Q367" s="145">
        <f t="shared" si="45"/>
        <v>1</v>
      </c>
      <c r="R367" s="145">
        <f t="shared" si="50"/>
        <v>1</v>
      </c>
      <c r="S367" s="145">
        <f t="shared" si="51"/>
        <v>1</v>
      </c>
      <c r="T367" s="145">
        <f t="shared" si="51"/>
        <v>1</v>
      </c>
      <c r="AH367" s="137"/>
      <c r="AJ367" s="137"/>
      <c r="AK367" s="137"/>
      <c r="AL367" s="137"/>
    </row>
    <row r="368" spans="2:38">
      <c r="B368" s="149">
        <v>357</v>
      </c>
      <c r="C368" s="145">
        <v>30.8</v>
      </c>
      <c r="D368" s="145">
        <v>30.8</v>
      </c>
      <c r="E368" s="149">
        <v>30.8</v>
      </c>
      <c r="F368" s="149">
        <v>30.8</v>
      </c>
      <c r="G368" s="149">
        <v>30.8</v>
      </c>
      <c r="H368" s="145">
        <f t="shared" si="46"/>
        <v>30.8</v>
      </c>
      <c r="I368" s="145">
        <f t="shared" si="47"/>
        <v>30.8</v>
      </c>
      <c r="J368" s="145">
        <f t="shared" si="48"/>
        <v>25</v>
      </c>
      <c r="L368" s="149">
        <v>357</v>
      </c>
      <c r="M368" s="145">
        <f t="shared" si="49"/>
        <v>0</v>
      </c>
      <c r="N368" s="145">
        <f t="shared" si="49"/>
        <v>0</v>
      </c>
      <c r="O368" s="145">
        <f t="shared" si="50"/>
        <v>0</v>
      </c>
      <c r="P368" s="145">
        <f t="shared" si="45"/>
        <v>0</v>
      </c>
      <c r="Q368" s="145">
        <f t="shared" si="45"/>
        <v>0</v>
      </c>
      <c r="R368" s="145">
        <f t="shared" si="50"/>
        <v>0</v>
      </c>
      <c r="S368" s="145">
        <f t="shared" si="51"/>
        <v>0</v>
      </c>
      <c r="T368" s="145">
        <f t="shared" si="51"/>
        <v>1</v>
      </c>
      <c r="AH368" s="137"/>
      <c r="AJ368" s="137"/>
      <c r="AK368" s="137"/>
      <c r="AL368" s="137"/>
    </row>
    <row r="369" spans="2:38">
      <c r="B369" s="149">
        <v>358</v>
      </c>
      <c r="C369" s="145">
        <v>30.4</v>
      </c>
      <c r="D369" s="145">
        <v>30.4</v>
      </c>
      <c r="E369" s="149">
        <v>30.4</v>
      </c>
      <c r="F369" s="149">
        <v>30.4</v>
      </c>
      <c r="G369" s="149">
        <v>30.4</v>
      </c>
      <c r="H369" s="145">
        <f t="shared" si="46"/>
        <v>30.4</v>
      </c>
      <c r="I369" s="145">
        <f t="shared" si="47"/>
        <v>30.4</v>
      </c>
      <c r="J369" s="145">
        <f t="shared" si="48"/>
        <v>25</v>
      </c>
      <c r="L369" s="149">
        <v>358</v>
      </c>
      <c r="M369" s="145">
        <f t="shared" si="49"/>
        <v>0</v>
      </c>
      <c r="N369" s="145">
        <f t="shared" si="49"/>
        <v>0</v>
      </c>
      <c r="O369" s="145">
        <f t="shared" si="50"/>
        <v>0</v>
      </c>
      <c r="P369" s="145">
        <f t="shared" si="45"/>
        <v>0</v>
      </c>
      <c r="Q369" s="145">
        <f t="shared" si="45"/>
        <v>0</v>
      </c>
      <c r="R369" s="145">
        <f t="shared" si="50"/>
        <v>0</v>
      </c>
      <c r="S369" s="145">
        <f t="shared" si="51"/>
        <v>0</v>
      </c>
      <c r="T369" s="145">
        <f t="shared" si="51"/>
        <v>1</v>
      </c>
      <c r="AH369" s="137"/>
      <c r="AJ369" s="137"/>
      <c r="AK369" s="137"/>
      <c r="AL369" s="137"/>
    </row>
    <row r="370" spans="2:38">
      <c r="B370" s="149">
        <v>359</v>
      </c>
      <c r="C370" s="145">
        <v>29.6</v>
      </c>
      <c r="D370" s="145">
        <v>29.6</v>
      </c>
      <c r="E370" s="149">
        <v>29.6</v>
      </c>
      <c r="F370" s="149">
        <v>29.6</v>
      </c>
      <c r="G370" s="149">
        <v>29.6</v>
      </c>
      <c r="H370" s="145">
        <f t="shared" si="46"/>
        <v>29.6</v>
      </c>
      <c r="I370" s="145">
        <f t="shared" si="47"/>
        <v>29.6</v>
      </c>
      <c r="J370" s="145">
        <f t="shared" si="48"/>
        <v>25</v>
      </c>
      <c r="L370" s="149">
        <v>359</v>
      </c>
      <c r="M370" s="145">
        <f t="shared" si="49"/>
        <v>0</v>
      </c>
      <c r="N370" s="145">
        <f t="shared" si="49"/>
        <v>0</v>
      </c>
      <c r="O370" s="145">
        <f t="shared" si="50"/>
        <v>0</v>
      </c>
      <c r="P370" s="145">
        <f t="shared" si="45"/>
        <v>0</v>
      </c>
      <c r="Q370" s="145">
        <f t="shared" si="45"/>
        <v>0</v>
      </c>
      <c r="R370" s="145">
        <f t="shared" si="50"/>
        <v>0</v>
      </c>
      <c r="S370" s="145">
        <f t="shared" si="51"/>
        <v>0</v>
      </c>
      <c r="T370" s="145">
        <f t="shared" si="51"/>
        <v>1</v>
      </c>
      <c r="AH370" s="137"/>
      <c r="AJ370" s="137"/>
      <c r="AK370" s="137"/>
      <c r="AL370" s="137"/>
    </row>
    <row r="371" spans="2:38">
      <c r="B371" s="149">
        <v>360</v>
      </c>
      <c r="C371" s="145">
        <v>28.4</v>
      </c>
      <c r="D371" s="145">
        <v>28.4</v>
      </c>
      <c r="E371" s="149">
        <v>28.4</v>
      </c>
      <c r="F371" s="149">
        <v>28.4</v>
      </c>
      <c r="G371" s="149">
        <v>28.4</v>
      </c>
      <c r="H371" s="145">
        <f t="shared" si="46"/>
        <v>28.4</v>
      </c>
      <c r="I371" s="145">
        <f t="shared" si="47"/>
        <v>28.4</v>
      </c>
      <c r="J371" s="145">
        <f t="shared" si="48"/>
        <v>25</v>
      </c>
      <c r="L371" s="149">
        <v>360</v>
      </c>
      <c r="M371" s="145">
        <f t="shared" si="49"/>
        <v>0</v>
      </c>
      <c r="N371" s="145">
        <f t="shared" si="49"/>
        <v>0</v>
      </c>
      <c r="O371" s="145">
        <f t="shared" si="50"/>
        <v>0</v>
      </c>
      <c r="P371" s="145">
        <f t="shared" si="45"/>
        <v>0</v>
      </c>
      <c r="Q371" s="145">
        <f t="shared" si="45"/>
        <v>0</v>
      </c>
      <c r="R371" s="145">
        <f t="shared" si="50"/>
        <v>0</v>
      </c>
      <c r="S371" s="145">
        <f t="shared" si="51"/>
        <v>0</v>
      </c>
      <c r="T371" s="145">
        <f t="shared" si="51"/>
        <v>1</v>
      </c>
      <c r="AH371" s="137"/>
      <c r="AJ371" s="137"/>
      <c r="AK371" s="137"/>
      <c r="AL371" s="137"/>
    </row>
    <row r="372" spans="2:38">
      <c r="B372" s="149">
        <v>361</v>
      </c>
      <c r="C372" s="145">
        <v>27.1</v>
      </c>
      <c r="D372" s="145">
        <v>27.1</v>
      </c>
      <c r="E372" s="149">
        <v>27.1</v>
      </c>
      <c r="F372" s="149">
        <v>27.1</v>
      </c>
      <c r="G372" s="149">
        <v>27.1</v>
      </c>
      <c r="H372" s="145">
        <f t="shared" si="46"/>
        <v>27.1</v>
      </c>
      <c r="I372" s="145">
        <f t="shared" si="47"/>
        <v>27.1</v>
      </c>
      <c r="J372" s="145">
        <f t="shared" si="48"/>
        <v>25</v>
      </c>
      <c r="L372" s="149">
        <v>361</v>
      </c>
      <c r="M372" s="145">
        <f t="shared" si="49"/>
        <v>0</v>
      </c>
      <c r="N372" s="145">
        <f t="shared" si="49"/>
        <v>0</v>
      </c>
      <c r="O372" s="145">
        <f t="shared" si="50"/>
        <v>0</v>
      </c>
      <c r="P372" s="145">
        <f t="shared" si="45"/>
        <v>0</v>
      </c>
      <c r="Q372" s="145">
        <f t="shared" si="45"/>
        <v>0</v>
      </c>
      <c r="R372" s="145">
        <f t="shared" si="50"/>
        <v>0</v>
      </c>
      <c r="S372" s="145">
        <f t="shared" si="51"/>
        <v>0</v>
      </c>
      <c r="T372" s="145">
        <f t="shared" si="51"/>
        <v>1</v>
      </c>
      <c r="AH372" s="137"/>
      <c r="AJ372" s="137"/>
      <c r="AK372" s="137"/>
      <c r="AL372" s="137"/>
    </row>
    <row r="373" spans="2:38">
      <c r="B373" s="149">
        <v>362</v>
      </c>
      <c r="C373" s="145">
        <v>26</v>
      </c>
      <c r="D373" s="145">
        <v>26</v>
      </c>
      <c r="E373" s="149">
        <v>26</v>
      </c>
      <c r="F373" s="149">
        <v>26</v>
      </c>
      <c r="G373" s="149">
        <v>26</v>
      </c>
      <c r="H373" s="145">
        <f t="shared" si="46"/>
        <v>26</v>
      </c>
      <c r="I373" s="145">
        <f t="shared" si="47"/>
        <v>26</v>
      </c>
      <c r="J373" s="145">
        <f t="shared" si="48"/>
        <v>25</v>
      </c>
      <c r="L373" s="149">
        <v>362</v>
      </c>
      <c r="M373" s="145">
        <f t="shared" si="49"/>
        <v>0</v>
      </c>
      <c r="N373" s="145">
        <f t="shared" si="49"/>
        <v>0</v>
      </c>
      <c r="O373" s="145">
        <f t="shared" si="50"/>
        <v>0</v>
      </c>
      <c r="P373" s="145">
        <f t="shared" si="45"/>
        <v>0</v>
      </c>
      <c r="Q373" s="145">
        <f t="shared" si="45"/>
        <v>0</v>
      </c>
      <c r="R373" s="145">
        <f t="shared" si="50"/>
        <v>0</v>
      </c>
      <c r="S373" s="145">
        <f t="shared" si="51"/>
        <v>0</v>
      </c>
      <c r="T373" s="145">
        <f t="shared" si="51"/>
        <v>1</v>
      </c>
      <c r="AH373" s="137"/>
      <c r="AJ373" s="137"/>
      <c r="AK373" s="137"/>
      <c r="AL373" s="137"/>
    </row>
    <row r="374" spans="2:38">
      <c r="B374" s="149">
        <v>363</v>
      </c>
      <c r="C374" s="145">
        <v>25.4</v>
      </c>
      <c r="D374" s="145">
        <v>25.4</v>
      </c>
      <c r="E374" s="149">
        <v>25.4</v>
      </c>
      <c r="F374" s="149">
        <v>25.4</v>
      </c>
      <c r="G374" s="149">
        <v>25.4</v>
      </c>
      <c r="H374" s="145">
        <f t="shared" si="46"/>
        <v>25.4</v>
      </c>
      <c r="I374" s="145">
        <f t="shared" si="47"/>
        <v>25.4</v>
      </c>
      <c r="J374" s="145">
        <f t="shared" si="48"/>
        <v>25</v>
      </c>
      <c r="L374" s="149">
        <v>363</v>
      </c>
      <c r="M374" s="145">
        <f t="shared" si="49"/>
        <v>0</v>
      </c>
      <c r="N374" s="145">
        <f t="shared" si="49"/>
        <v>0</v>
      </c>
      <c r="O374" s="145">
        <f t="shared" si="50"/>
        <v>0</v>
      </c>
      <c r="P374" s="145">
        <f t="shared" si="45"/>
        <v>0</v>
      </c>
      <c r="Q374" s="145">
        <f t="shared" si="45"/>
        <v>0</v>
      </c>
      <c r="R374" s="145">
        <f t="shared" si="50"/>
        <v>0</v>
      </c>
      <c r="S374" s="145">
        <f t="shared" si="51"/>
        <v>0</v>
      </c>
      <c r="T374" s="145">
        <f t="shared" si="51"/>
        <v>1</v>
      </c>
      <c r="AH374" s="137"/>
      <c r="AJ374" s="137"/>
      <c r="AK374" s="137"/>
      <c r="AL374" s="137"/>
    </row>
    <row r="375" spans="2:38">
      <c r="B375" s="149">
        <v>364</v>
      </c>
      <c r="C375" s="145">
        <v>25.5</v>
      </c>
      <c r="D375" s="145">
        <v>25.5</v>
      </c>
      <c r="E375" s="149">
        <v>25.5</v>
      </c>
      <c r="F375" s="149">
        <v>25.5</v>
      </c>
      <c r="G375" s="149">
        <v>25.5</v>
      </c>
      <c r="H375" s="145">
        <f t="shared" si="46"/>
        <v>25.5</v>
      </c>
      <c r="I375" s="145">
        <f t="shared" si="47"/>
        <v>25.5</v>
      </c>
      <c r="J375" s="145">
        <f t="shared" si="48"/>
        <v>25</v>
      </c>
      <c r="L375" s="149">
        <v>364</v>
      </c>
      <c r="M375" s="145">
        <f t="shared" si="49"/>
        <v>1</v>
      </c>
      <c r="N375" s="145">
        <f t="shared" si="49"/>
        <v>1</v>
      </c>
      <c r="O375" s="145">
        <f t="shared" si="50"/>
        <v>1</v>
      </c>
      <c r="P375" s="145">
        <f t="shared" si="45"/>
        <v>1</v>
      </c>
      <c r="Q375" s="145">
        <f t="shared" si="45"/>
        <v>1</v>
      </c>
      <c r="R375" s="145">
        <f t="shared" si="50"/>
        <v>1</v>
      </c>
      <c r="S375" s="145">
        <f t="shared" si="51"/>
        <v>1</v>
      </c>
      <c r="T375" s="145">
        <f t="shared" si="51"/>
        <v>1</v>
      </c>
      <c r="AH375" s="137"/>
      <c r="AJ375" s="137"/>
      <c r="AK375" s="137"/>
      <c r="AL375" s="137"/>
    </row>
    <row r="376" spans="2:38">
      <c r="B376" s="149">
        <v>365</v>
      </c>
      <c r="C376" s="145">
        <v>26.3</v>
      </c>
      <c r="D376" s="145">
        <v>26.3</v>
      </c>
      <c r="E376" s="149">
        <v>26.3</v>
      </c>
      <c r="F376" s="149">
        <v>26.3</v>
      </c>
      <c r="G376" s="149">
        <v>26.3</v>
      </c>
      <c r="H376" s="145">
        <f t="shared" si="46"/>
        <v>26.3</v>
      </c>
      <c r="I376" s="145">
        <f t="shared" si="47"/>
        <v>26.3</v>
      </c>
      <c r="J376" s="145">
        <f t="shared" si="48"/>
        <v>25</v>
      </c>
      <c r="L376" s="149">
        <v>365</v>
      </c>
      <c r="M376" s="145">
        <f t="shared" si="49"/>
        <v>1</v>
      </c>
      <c r="N376" s="145">
        <f t="shared" si="49"/>
        <v>1</v>
      </c>
      <c r="O376" s="145">
        <f t="shared" si="50"/>
        <v>1</v>
      </c>
      <c r="P376" s="145">
        <f t="shared" si="45"/>
        <v>1</v>
      </c>
      <c r="Q376" s="145">
        <f t="shared" si="45"/>
        <v>1</v>
      </c>
      <c r="R376" s="145">
        <f t="shared" si="50"/>
        <v>1</v>
      </c>
      <c r="S376" s="145">
        <f t="shared" si="51"/>
        <v>1</v>
      </c>
      <c r="T376" s="145">
        <f t="shared" si="51"/>
        <v>1</v>
      </c>
      <c r="AH376" s="137"/>
      <c r="AJ376" s="137"/>
      <c r="AK376" s="137"/>
      <c r="AL376" s="137"/>
    </row>
    <row r="377" spans="2:38">
      <c r="B377" s="149">
        <v>366</v>
      </c>
      <c r="C377" s="145">
        <v>27.3</v>
      </c>
      <c r="D377" s="145">
        <v>27.3</v>
      </c>
      <c r="E377" s="149">
        <v>27.3</v>
      </c>
      <c r="F377" s="149">
        <v>27.3</v>
      </c>
      <c r="G377" s="149">
        <v>27.3</v>
      </c>
      <c r="H377" s="145">
        <f t="shared" si="46"/>
        <v>27.3</v>
      </c>
      <c r="I377" s="145">
        <f t="shared" si="47"/>
        <v>27.3</v>
      </c>
      <c r="J377" s="145">
        <f t="shared" si="48"/>
        <v>25</v>
      </c>
      <c r="L377" s="149">
        <v>366</v>
      </c>
      <c r="M377" s="145">
        <f t="shared" si="49"/>
        <v>1</v>
      </c>
      <c r="N377" s="145">
        <f t="shared" si="49"/>
        <v>1</v>
      </c>
      <c r="O377" s="145">
        <f t="shared" si="50"/>
        <v>1</v>
      </c>
      <c r="P377" s="145">
        <f t="shared" si="45"/>
        <v>1</v>
      </c>
      <c r="Q377" s="145">
        <f t="shared" si="45"/>
        <v>1</v>
      </c>
      <c r="R377" s="145">
        <f t="shared" si="50"/>
        <v>1</v>
      </c>
      <c r="S377" s="145">
        <f t="shared" si="51"/>
        <v>1</v>
      </c>
      <c r="T377" s="145">
        <f t="shared" si="51"/>
        <v>1</v>
      </c>
      <c r="AH377" s="137"/>
      <c r="AJ377" s="137"/>
      <c r="AK377" s="137"/>
      <c r="AL377" s="137"/>
    </row>
    <row r="378" spans="2:38">
      <c r="B378" s="149">
        <v>367</v>
      </c>
      <c r="C378" s="145">
        <v>28.3</v>
      </c>
      <c r="D378" s="145">
        <v>28.3</v>
      </c>
      <c r="E378" s="149">
        <v>28.4</v>
      </c>
      <c r="F378" s="149">
        <v>28.4</v>
      </c>
      <c r="G378" s="149">
        <v>28.4</v>
      </c>
      <c r="H378" s="145">
        <f t="shared" si="46"/>
        <v>28.4</v>
      </c>
      <c r="I378" s="145">
        <f t="shared" si="47"/>
        <v>28.3</v>
      </c>
      <c r="J378" s="145">
        <f t="shared" si="48"/>
        <v>25</v>
      </c>
      <c r="L378" s="149">
        <v>367</v>
      </c>
      <c r="M378" s="145">
        <f t="shared" si="49"/>
        <v>1</v>
      </c>
      <c r="N378" s="145">
        <f t="shared" si="49"/>
        <v>1</v>
      </c>
      <c r="O378" s="145">
        <f t="shared" si="50"/>
        <v>1</v>
      </c>
      <c r="P378" s="145">
        <f t="shared" si="45"/>
        <v>1</v>
      </c>
      <c r="Q378" s="145">
        <f t="shared" si="45"/>
        <v>1</v>
      </c>
      <c r="R378" s="145">
        <f t="shared" si="50"/>
        <v>1</v>
      </c>
      <c r="S378" s="145">
        <f t="shared" si="51"/>
        <v>1</v>
      </c>
      <c r="T378" s="145">
        <f t="shared" si="51"/>
        <v>1</v>
      </c>
      <c r="AH378" s="137"/>
      <c r="AJ378" s="137"/>
      <c r="AK378" s="137"/>
      <c r="AL378" s="137"/>
    </row>
    <row r="379" spans="2:38">
      <c r="B379" s="149">
        <v>368</v>
      </c>
      <c r="C379" s="145">
        <v>29.2</v>
      </c>
      <c r="D379" s="145">
        <v>29.2</v>
      </c>
      <c r="E379" s="149">
        <v>29.2</v>
      </c>
      <c r="F379" s="149">
        <v>29.2</v>
      </c>
      <c r="G379" s="149">
        <v>29.2</v>
      </c>
      <c r="H379" s="145">
        <f t="shared" si="46"/>
        <v>29.2</v>
      </c>
      <c r="I379" s="145">
        <f t="shared" si="47"/>
        <v>29.2</v>
      </c>
      <c r="J379" s="145">
        <f t="shared" si="48"/>
        <v>25</v>
      </c>
      <c r="L379" s="149">
        <v>368</v>
      </c>
      <c r="M379" s="145">
        <f t="shared" si="49"/>
        <v>1</v>
      </c>
      <c r="N379" s="145">
        <f t="shared" si="49"/>
        <v>1</v>
      </c>
      <c r="O379" s="145">
        <f t="shared" si="50"/>
        <v>1</v>
      </c>
      <c r="P379" s="145">
        <f t="shared" si="45"/>
        <v>1</v>
      </c>
      <c r="Q379" s="145">
        <f t="shared" si="45"/>
        <v>1</v>
      </c>
      <c r="R379" s="145">
        <f t="shared" si="50"/>
        <v>1</v>
      </c>
      <c r="S379" s="145">
        <f t="shared" si="51"/>
        <v>1</v>
      </c>
      <c r="T379" s="145">
        <f t="shared" si="51"/>
        <v>1</v>
      </c>
      <c r="AH379" s="137"/>
      <c r="AJ379" s="137"/>
      <c r="AK379" s="137"/>
      <c r="AL379" s="137"/>
    </row>
    <row r="380" spans="2:38">
      <c r="B380" s="149">
        <v>369</v>
      </c>
      <c r="C380" s="145">
        <v>29.5</v>
      </c>
      <c r="D380" s="145">
        <v>29.5</v>
      </c>
      <c r="E380" s="149">
        <v>29.5</v>
      </c>
      <c r="F380" s="149">
        <v>29.5</v>
      </c>
      <c r="G380" s="149">
        <v>29.5</v>
      </c>
      <c r="H380" s="145">
        <f t="shared" si="46"/>
        <v>29.5</v>
      </c>
      <c r="I380" s="145">
        <f t="shared" si="47"/>
        <v>29.5</v>
      </c>
      <c r="J380" s="145">
        <f t="shared" si="48"/>
        <v>25</v>
      </c>
      <c r="L380" s="149">
        <v>369</v>
      </c>
      <c r="M380" s="145">
        <f t="shared" si="49"/>
        <v>1</v>
      </c>
      <c r="N380" s="145">
        <f t="shared" si="49"/>
        <v>1</v>
      </c>
      <c r="O380" s="145">
        <f t="shared" si="50"/>
        <v>1</v>
      </c>
      <c r="P380" s="145">
        <f t="shared" si="45"/>
        <v>1</v>
      </c>
      <c r="Q380" s="145">
        <f t="shared" si="45"/>
        <v>1</v>
      </c>
      <c r="R380" s="145">
        <f t="shared" si="50"/>
        <v>1</v>
      </c>
      <c r="S380" s="145">
        <f t="shared" si="51"/>
        <v>1</v>
      </c>
      <c r="T380" s="145">
        <f t="shared" si="51"/>
        <v>1</v>
      </c>
      <c r="AH380" s="137"/>
      <c r="AJ380" s="137"/>
      <c r="AK380" s="137"/>
      <c r="AL380" s="137"/>
    </row>
    <row r="381" spans="2:38">
      <c r="B381" s="149">
        <v>370</v>
      </c>
      <c r="C381" s="145">
        <v>29.4</v>
      </c>
      <c r="D381" s="145">
        <v>29.4</v>
      </c>
      <c r="E381" s="149">
        <v>29.5</v>
      </c>
      <c r="F381" s="149">
        <v>29.5</v>
      </c>
      <c r="G381" s="149">
        <v>29.5</v>
      </c>
      <c r="H381" s="145">
        <f t="shared" si="46"/>
        <v>29.5</v>
      </c>
      <c r="I381" s="145">
        <f t="shared" si="47"/>
        <v>29.4</v>
      </c>
      <c r="J381" s="145">
        <f t="shared" si="48"/>
        <v>25</v>
      </c>
      <c r="L381" s="149">
        <v>370</v>
      </c>
      <c r="M381" s="145">
        <f t="shared" si="49"/>
        <v>0</v>
      </c>
      <c r="N381" s="145">
        <f t="shared" si="49"/>
        <v>0</v>
      </c>
      <c r="O381" s="145">
        <f t="shared" si="50"/>
        <v>1</v>
      </c>
      <c r="P381" s="145">
        <f t="shared" si="45"/>
        <v>1</v>
      </c>
      <c r="Q381" s="145">
        <f t="shared" si="45"/>
        <v>1</v>
      </c>
      <c r="R381" s="145">
        <f t="shared" si="50"/>
        <v>1</v>
      </c>
      <c r="S381" s="145">
        <f t="shared" si="51"/>
        <v>0</v>
      </c>
      <c r="T381" s="145">
        <f t="shared" si="51"/>
        <v>1</v>
      </c>
      <c r="AH381" s="137"/>
      <c r="AJ381" s="137"/>
      <c r="AK381" s="137"/>
      <c r="AL381" s="137"/>
    </row>
    <row r="382" spans="2:38">
      <c r="B382" s="149">
        <v>371</v>
      </c>
      <c r="C382" s="145">
        <v>28.9</v>
      </c>
      <c r="D382" s="145">
        <v>28.9</v>
      </c>
      <c r="E382" s="149">
        <v>29</v>
      </c>
      <c r="F382" s="149">
        <v>29</v>
      </c>
      <c r="G382" s="149">
        <v>29</v>
      </c>
      <c r="H382" s="145">
        <f t="shared" si="46"/>
        <v>29</v>
      </c>
      <c r="I382" s="145">
        <f t="shared" si="47"/>
        <v>28.9</v>
      </c>
      <c r="J382" s="145">
        <f t="shared" si="48"/>
        <v>25</v>
      </c>
      <c r="L382" s="149">
        <v>371</v>
      </c>
      <c r="M382" s="145">
        <f t="shared" si="49"/>
        <v>0</v>
      </c>
      <c r="N382" s="145">
        <f t="shared" si="49"/>
        <v>0</v>
      </c>
      <c r="O382" s="145">
        <f t="shared" si="50"/>
        <v>0</v>
      </c>
      <c r="P382" s="145">
        <f t="shared" si="45"/>
        <v>0</v>
      </c>
      <c r="Q382" s="145">
        <f t="shared" si="45"/>
        <v>0</v>
      </c>
      <c r="R382" s="145">
        <f t="shared" si="50"/>
        <v>0</v>
      </c>
      <c r="S382" s="145">
        <f t="shared" si="51"/>
        <v>0</v>
      </c>
      <c r="T382" s="145">
        <f t="shared" si="51"/>
        <v>1</v>
      </c>
      <c r="AH382" s="137"/>
      <c r="AJ382" s="137"/>
      <c r="AK382" s="137"/>
      <c r="AL382" s="137"/>
    </row>
    <row r="383" spans="2:38">
      <c r="B383" s="149">
        <v>372</v>
      </c>
      <c r="C383" s="145">
        <v>28.1</v>
      </c>
      <c r="D383" s="145">
        <v>28.1</v>
      </c>
      <c r="E383" s="149">
        <v>28.1</v>
      </c>
      <c r="F383" s="149">
        <v>28.1</v>
      </c>
      <c r="G383" s="149">
        <v>28.1</v>
      </c>
      <c r="H383" s="145">
        <f t="shared" si="46"/>
        <v>28.1</v>
      </c>
      <c r="I383" s="145">
        <f t="shared" si="47"/>
        <v>28.1</v>
      </c>
      <c r="J383" s="145">
        <f t="shared" si="48"/>
        <v>25</v>
      </c>
      <c r="L383" s="149">
        <v>372</v>
      </c>
      <c r="M383" s="145">
        <f t="shared" si="49"/>
        <v>0</v>
      </c>
      <c r="N383" s="145">
        <f t="shared" si="49"/>
        <v>0</v>
      </c>
      <c r="O383" s="145">
        <f t="shared" si="50"/>
        <v>0</v>
      </c>
      <c r="P383" s="145">
        <f t="shared" si="45"/>
        <v>0</v>
      </c>
      <c r="Q383" s="145">
        <f t="shared" si="45"/>
        <v>0</v>
      </c>
      <c r="R383" s="145">
        <f t="shared" si="50"/>
        <v>0</v>
      </c>
      <c r="S383" s="145">
        <f t="shared" si="51"/>
        <v>0</v>
      </c>
      <c r="T383" s="145">
        <f t="shared" si="51"/>
        <v>1</v>
      </c>
      <c r="AH383" s="137"/>
      <c r="AJ383" s="137"/>
      <c r="AK383" s="137"/>
      <c r="AL383" s="137"/>
    </row>
    <row r="384" spans="2:38">
      <c r="B384" s="149">
        <v>373</v>
      </c>
      <c r="C384" s="145">
        <v>27.1</v>
      </c>
      <c r="D384" s="145">
        <v>27.1</v>
      </c>
      <c r="E384" s="149">
        <v>27.2</v>
      </c>
      <c r="F384" s="149">
        <v>27.2</v>
      </c>
      <c r="G384" s="149">
        <v>27.2</v>
      </c>
      <c r="H384" s="145">
        <f t="shared" si="46"/>
        <v>27.2</v>
      </c>
      <c r="I384" s="145">
        <f t="shared" si="47"/>
        <v>27.1</v>
      </c>
      <c r="J384" s="145">
        <f t="shared" si="48"/>
        <v>25</v>
      </c>
      <c r="L384" s="149">
        <v>373</v>
      </c>
      <c r="M384" s="145">
        <f t="shared" si="49"/>
        <v>0</v>
      </c>
      <c r="N384" s="145">
        <f t="shared" si="49"/>
        <v>0</v>
      </c>
      <c r="O384" s="145">
        <f t="shared" si="50"/>
        <v>0</v>
      </c>
      <c r="P384" s="145">
        <f t="shared" si="45"/>
        <v>0</v>
      </c>
      <c r="Q384" s="145">
        <f t="shared" si="45"/>
        <v>0</v>
      </c>
      <c r="R384" s="145">
        <f t="shared" si="50"/>
        <v>0</v>
      </c>
      <c r="S384" s="145">
        <f t="shared" si="51"/>
        <v>0</v>
      </c>
      <c r="T384" s="145">
        <f t="shared" si="51"/>
        <v>1</v>
      </c>
      <c r="AH384" s="137"/>
      <c r="AJ384" s="137"/>
      <c r="AK384" s="137"/>
      <c r="AL384" s="137"/>
    </row>
    <row r="385" spans="2:38">
      <c r="B385" s="149">
        <v>374</v>
      </c>
      <c r="C385" s="145">
        <v>26.3</v>
      </c>
      <c r="D385" s="145">
        <v>26.3</v>
      </c>
      <c r="E385" s="149">
        <v>26.3</v>
      </c>
      <c r="F385" s="149">
        <v>26.3</v>
      </c>
      <c r="G385" s="149">
        <v>26.3</v>
      </c>
      <c r="H385" s="145">
        <f t="shared" si="46"/>
        <v>26.3</v>
      </c>
      <c r="I385" s="145">
        <f t="shared" si="47"/>
        <v>26.3</v>
      </c>
      <c r="J385" s="145">
        <f t="shared" si="48"/>
        <v>25</v>
      </c>
      <c r="L385" s="149">
        <v>374</v>
      </c>
      <c r="M385" s="145">
        <f t="shared" si="49"/>
        <v>0</v>
      </c>
      <c r="N385" s="145">
        <f t="shared" si="49"/>
        <v>0</v>
      </c>
      <c r="O385" s="145">
        <f t="shared" si="50"/>
        <v>0</v>
      </c>
      <c r="P385" s="145">
        <f t="shared" si="45"/>
        <v>0</v>
      </c>
      <c r="Q385" s="145">
        <f t="shared" si="45"/>
        <v>0</v>
      </c>
      <c r="R385" s="145">
        <f t="shared" si="50"/>
        <v>0</v>
      </c>
      <c r="S385" s="145">
        <f t="shared" si="51"/>
        <v>0</v>
      </c>
      <c r="T385" s="145">
        <f t="shared" si="51"/>
        <v>1</v>
      </c>
      <c r="AH385" s="137"/>
      <c r="AJ385" s="137"/>
      <c r="AK385" s="137"/>
      <c r="AL385" s="137"/>
    </row>
    <row r="386" spans="2:38">
      <c r="B386" s="149">
        <v>375</v>
      </c>
      <c r="C386" s="145">
        <v>25.7</v>
      </c>
      <c r="D386" s="145">
        <v>25.7</v>
      </c>
      <c r="E386" s="149">
        <v>25.7</v>
      </c>
      <c r="F386" s="149">
        <v>25.7</v>
      </c>
      <c r="G386" s="149">
        <v>25.7</v>
      </c>
      <c r="H386" s="145">
        <f t="shared" si="46"/>
        <v>25.7</v>
      </c>
      <c r="I386" s="145">
        <f t="shared" si="47"/>
        <v>25.7</v>
      </c>
      <c r="J386" s="145">
        <f t="shared" si="48"/>
        <v>25</v>
      </c>
      <c r="L386" s="149">
        <v>375</v>
      </c>
      <c r="M386" s="145">
        <f t="shared" si="49"/>
        <v>0</v>
      </c>
      <c r="N386" s="145">
        <f t="shared" si="49"/>
        <v>0</v>
      </c>
      <c r="O386" s="145">
        <f t="shared" si="50"/>
        <v>0</v>
      </c>
      <c r="P386" s="145">
        <f t="shared" si="45"/>
        <v>0</v>
      </c>
      <c r="Q386" s="145">
        <f t="shared" si="45"/>
        <v>0</v>
      </c>
      <c r="R386" s="145">
        <f t="shared" si="50"/>
        <v>0</v>
      </c>
      <c r="S386" s="145">
        <f t="shared" si="51"/>
        <v>0</v>
      </c>
      <c r="T386" s="145">
        <f t="shared" si="51"/>
        <v>1</v>
      </c>
      <c r="AH386" s="137"/>
      <c r="AJ386" s="137"/>
      <c r="AK386" s="137"/>
      <c r="AL386" s="137"/>
    </row>
    <row r="387" spans="2:38">
      <c r="B387" s="149">
        <v>376</v>
      </c>
      <c r="C387" s="145">
        <v>25.5</v>
      </c>
      <c r="D387" s="145">
        <v>25.5</v>
      </c>
      <c r="E387" s="149">
        <v>25.5</v>
      </c>
      <c r="F387" s="149">
        <v>25.5</v>
      </c>
      <c r="G387" s="149">
        <v>25.5</v>
      </c>
      <c r="H387" s="145">
        <f t="shared" si="46"/>
        <v>25.5</v>
      </c>
      <c r="I387" s="145">
        <f t="shared" si="47"/>
        <v>25.5</v>
      </c>
      <c r="J387" s="145">
        <f t="shared" si="48"/>
        <v>25</v>
      </c>
      <c r="L387" s="149">
        <v>376</v>
      </c>
      <c r="M387" s="145">
        <f t="shared" si="49"/>
        <v>0</v>
      </c>
      <c r="N387" s="145">
        <f t="shared" si="49"/>
        <v>0</v>
      </c>
      <c r="O387" s="145">
        <f t="shared" si="50"/>
        <v>0</v>
      </c>
      <c r="P387" s="145">
        <f t="shared" si="45"/>
        <v>0</v>
      </c>
      <c r="Q387" s="145">
        <f t="shared" si="45"/>
        <v>0</v>
      </c>
      <c r="R387" s="145">
        <f t="shared" si="50"/>
        <v>0</v>
      </c>
      <c r="S387" s="145">
        <f t="shared" si="51"/>
        <v>0</v>
      </c>
      <c r="T387" s="145">
        <f t="shared" si="51"/>
        <v>1</v>
      </c>
      <c r="AH387" s="137"/>
      <c r="AJ387" s="137"/>
      <c r="AK387" s="137"/>
      <c r="AL387" s="137"/>
    </row>
    <row r="388" spans="2:38">
      <c r="B388" s="149">
        <v>377</v>
      </c>
      <c r="C388" s="145">
        <v>25.6</v>
      </c>
      <c r="D388" s="145">
        <v>25.6</v>
      </c>
      <c r="E388" s="149">
        <v>25.6</v>
      </c>
      <c r="F388" s="149">
        <v>25.6</v>
      </c>
      <c r="G388" s="149">
        <v>25.6</v>
      </c>
      <c r="H388" s="145">
        <f t="shared" si="46"/>
        <v>25.6</v>
      </c>
      <c r="I388" s="145">
        <f t="shared" si="47"/>
        <v>25.6</v>
      </c>
      <c r="J388" s="145">
        <f t="shared" si="48"/>
        <v>25</v>
      </c>
      <c r="L388" s="149">
        <v>377</v>
      </c>
      <c r="M388" s="145">
        <f t="shared" si="49"/>
        <v>1</v>
      </c>
      <c r="N388" s="145">
        <f t="shared" si="49"/>
        <v>1</v>
      </c>
      <c r="O388" s="145">
        <f t="shared" si="50"/>
        <v>1</v>
      </c>
      <c r="P388" s="145">
        <f t="shared" si="45"/>
        <v>1</v>
      </c>
      <c r="Q388" s="145">
        <f t="shared" si="45"/>
        <v>1</v>
      </c>
      <c r="R388" s="145">
        <f t="shared" si="50"/>
        <v>1</v>
      </c>
      <c r="S388" s="145">
        <f t="shared" si="51"/>
        <v>1</v>
      </c>
      <c r="T388" s="145">
        <f t="shared" si="51"/>
        <v>1</v>
      </c>
      <c r="AH388" s="137"/>
      <c r="AJ388" s="137"/>
      <c r="AK388" s="137"/>
      <c r="AL388" s="137"/>
    </row>
    <row r="389" spans="2:38">
      <c r="B389" s="149">
        <v>378</v>
      </c>
      <c r="C389" s="145">
        <v>25.9</v>
      </c>
      <c r="D389" s="145">
        <v>25.9</v>
      </c>
      <c r="E389" s="149">
        <v>26</v>
      </c>
      <c r="F389" s="149">
        <v>26</v>
      </c>
      <c r="G389" s="149">
        <v>26</v>
      </c>
      <c r="H389" s="145">
        <f t="shared" si="46"/>
        <v>26</v>
      </c>
      <c r="I389" s="145">
        <f t="shared" si="47"/>
        <v>25.9</v>
      </c>
      <c r="J389" s="145">
        <f t="shared" si="48"/>
        <v>25</v>
      </c>
      <c r="L389" s="149">
        <v>378</v>
      </c>
      <c r="M389" s="145">
        <f t="shared" si="49"/>
        <v>1</v>
      </c>
      <c r="N389" s="145">
        <f t="shared" si="49"/>
        <v>1</v>
      </c>
      <c r="O389" s="145">
        <f t="shared" si="50"/>
        <v>1</v>
      </c>
      <c r="P389" s="145">
        <f t="shared" si="45"/>
        <v>1</v>
      </c>
      <c r="Q389" s="145">
        <f t="shared" si="45"/>
        <v>1</v>
      </c>
      <c r="R389" s="145">
        <f t="shared" si="50"/>
        <v>1</v>
      </c>
      <c r="S389" s="145">
        <f t="shared" si="51"/>
        <v>1</v>
      </c>
      <c r="T389" s="145">
        <f t="shared" si="51"/>
        <v>1</v>
      </c>
      <c r="AH389" s="137"/>
      <c r="AJ389" s="137"/>
      <c r="AK389" s="137"/>
      <c r="AL389" s="137"/>
    </row>
    <row r="390" spans="2:38">
      <c r="B390" s="149">
        <v>379</v>
      </c>
      <c r="C390" s="145">
        <v>26.3</v>
      </c>
      <c r="D390" s="145">
        <v>26.3</v>
      </c>
      <c r="E390" s="149">
        <v>26.4</v>
      </c>
      <c r="F390" s="149">
        <v>26.4</v>
      </c>
      <c r="G390" s="149">
        <v>26.4</v>
      </c>
      <c r="H390" s="145">
        <f t="shared" si="46"/>
        <v>26.4</v>
      </c>
      <c r="I390" s="145">
        <f t="shared" si="47"/>
        <v>26.3</v>
      </c>
      <c r="J390" s="145">
        <f t="shared" si="48"/>
        <v>25</v>
      </c>
      <c r="L390" s="149">
        <v>379</v>
      </c>
      <c r="M390" s="145">
        <f t="shared" si="49"/>
        <v>1</v>
      </c>
      <c r="N390" s="145">
        <f t="shared" si="49"/>
        <v>1</v>
      </c>
      <c r="O390" s="145">
        <f t="shared" si="50"/>
        <v>1</v>
      </c>
      <c r="P390" s="145">
        <f t="shared" si="45"/>
        <v>1</v>
      </c>
      <c r="Q390" s="145">
        <f t="shared" si="45"/>
        <v>1</v>
      </c>
      <c r="R390" s="145">
        <f t="shared" si="50"/>
        <v>1</v>
      </c>
      <c r="S390" s="145">
        <f t="shared" si="51"/>
        <v>1</v>
      </c>
      <c r="T390" s="145">
        <f t="shared" si="51"/>
        <v>1</v>
      </c>
      <c r="AH390" s="137"/>
      <c r="AJ390" s="137"/>
      <c r="AK390" s="137"/>
      <c r="AL390" s="137"/>
    </row>
    <row r="391" spans="2:38">
      <c r="B391" s="149">
        <v>380</v>
      </c>
      <c r="C391" s="145">
        <v>26.9</v>
      </c>
      <c r="D391" s="145">
        <v>26.9</v>
      </c>
      <c r="E391" s="149">
        <v>27</v>
      </c>
      <c r="F391" s="149">
        <v>27</v>
      </c>
      <c r="G391" s="149">
        <v>27</v>
      </c>
      <c r="H391" s="145">
        <f t="shared" si="46"/>
        <v>27</v>
      </c>
      <c r="I391" s="145">
        <f t="shared" si="47"/>
        <v>26.9</v>
      </c>
      <c r="J391" s="145">
        <f t="shared" si="48"/>
        <v>25</v>
      </c>
      <c r="L391" s="149">
        <v>380</v>
      </c>
      <c r="M391" s="145">
        <f t="shared" si="49"/>
        <v>1</v>
      </c>
      <c r="N391" s="145">
        <f t="shared" si="49"/>
        <v>1</v>
      </c>
      <c r="O391" s="145">
        <f t="shared" si="50"/>
        <v>1</v>
      </c>
      <c r="P391" s="145">
        <f t="shared" si="45"/>
        <v>1</v>
      </c>
      <c r="Q391" s="145">
        <f t="shared" si="45"/>
        <v>1</v>
      </c>
      <c r="R391" s="145">
        <f t="shared" si="50"/>
        <v>1</v>
      </c>
      <c r="S391" s="145">
        <f t="shared" si="51"/>
        <v>1</v>
      </c>
      <c r="T391" s="145">
        <f t="shared" si="51"/>
        <v>1</v>
      </c>
      <c r="AH391" s="137"/>
      <c r="AJ391" s="137"/>
      <c r="AK391" s="137"/>
      <c r="AL391" s="137"/>
    </row>
    <row r="392" spans="2:38">
      <c r="B392" s="149">
        <v>381</v>
      </c>
      <c r="C392" s="145">
        <v>27.6</v>
      </c>
      <c r="D392" s="145">
        <v>27.6</v>
      </c>
      <c r="E392" s="149">
        <v>27.7</v>
      </c>
      <c r="F392" s="149">
        <v>27.7</v>
      </c>
      <c r="G392" s="149">
        <v>27.7</v>
      </c>
      <c r="H392" s="145">
        <f t="shared" si="46"/>
        <v>27.7</v>
      </c>
      <c r="I392" s="145">
        <f t="shared" si="47"/>
        <v>27.6</v>
      </c>
      <c r="J392" s="145">
        <f t="shared" si="48"/>
        <v>25</v>
      </c>
      <c r="L392" s="149">
        <v>381</v>
      </c>
      <c r="M392" s="145">
        <f t="shared" si="49"/>
        <v>1</v>
      </c>
      <c r="N392" s="145">
        <f t="shared" si="49"/>
        <v>1</v>
      </c>
      <c r="O392" s="145">
        <f t="shared" si="50"/>
        <v>1</v>
      </c>
      <c r="P392" s="145">
        <f t="shared" si="45"/>
        <v>1</v>
      </c>
      <c r="Q392" s="145">
        <f t="shared" si="45"/>
        <v>1</v>
      </c>
      <c r="R392" s="145">
        <f t="shared" si="50"/>
        <v>1</v>
      </c>
      <c r="S392" s="145">
        <f t="shared" si="51"/>
        <v>1</v>
      </c>
      <c r="T392" s="145">
        <f t="shared" si="51"/>
        <v>1</v>
      </c>
      <c r="AH392" s="137"/>
      <c r="AJ392" s="137"/>
      <c r="AK392" s="137"/>
      <c r="AL392" s="137"/>
    </row>
    <row r="393" spans="2:38">
      <c r="B393" s="149">
        <v>382</v>
      </c>
      <c r="C393" s="145">
        <v>28.4</v>
      </c>
      <c r="D393" s="145">
        <v>28.4</v>
      </c>
      <c r="E393" s="149">
        <v>28.5</v>
      </c>
      <c r="F393" s="149">
        <v>28.5</v>
      </c>
      <c r="G393" s="149">
        <v>28.5</v>
      </c>
      <c r="H393" s="145">
        <f t="shared" si="46"/>
        <v>28.5</v>
      </c>
      <c r="I393" s="145">
        <f t="shared" si="47"/>
        <v>28.4</v>
      </c>
      <c r="J393" s="145">
        <f t="shared" si="48"/>
        <v>25</v>
      </c>
      <c r="L393" s="149">
        <v>382</v>
      </c>
      <c r="M393" s="145">
        <f t="shared" si="49"/>
        <v>1</v>
      </c>
      <c r="N393" s="145">
        <f t="shared" si="49"/>
        <v>1</v>
      </c>
      <c r="O393" s="145">
        <f t="shared" si="50"/>
        <v>1</v>
      </c>
      <c r="P393" s="145">
        <f t="shared" si="45"/>
        <v>1</v>
      </c>
      <c r="Q393" s="145">
        <f t="shared" si="45"/>
        <v>1</v>
      </c>
      <c r="R393" s="145">
        <f t="shared" si="50"/>
        <v>1</v>
      </c>
      <c r="S393" s="145">
        <f t="shared" si="51"/>
        <v>1</v>
      </c>
      <c r="T393" s="145">
        <f t="shared" si="51"/>
        <v>1</v>
      </c>
      <c r="AH393" s="137"/>
      <c r="AJ393" s="137"/>
      <c r="AK393" s="137"/>
      <c r="AL393" s="137"/>
    </row>
    <row r="394" spans="2:38">
      <c r="B394" s="149">
        <v>383</v>
      </c>
      <c r="C394" s="145">
        <v>29.3</v>
      </c>
      <c r="D394" s="145">
        <v>29.3</v>
      </c>
      <c r="E394" s="149">
        <v>29.4</v>
      </c>
      <c r="F394" s="149">
        <v>29.4</v>
      </c>
      <c r="G394" s="149">
        <v>29.4</v>
      </c>
      <c r="H394" s="145">
        <f t="shared" si="46"/>
        <v>29.4</v>
      </c>
      <c r="I394" s="145">
        <f t="shared" si="47"/>
        <v>29.3</v>
      </c>
      <c r="J394" s="145">
        <f t="shared" si="48"/>
        <v>25</v>
      </c>
      <c r="L394" s="149">
        <v>383</v>
      </c>
      <c r="M394" s="145">
        <f t="shared" si="49"/>
        <v>1</v>
      </c>
      <c r="N394" s="145">
        <f t="shared" si="49"/>
        <v>1</v>
      </c>
      <c r="O394" s="145">
        <f t="shared" si="50"/>
        <v>1</v>
      </c>
      <c r="P394" s="145">
        <f t="shared" ref="P394:Q457" si="52">IF(AND(F394&gt;0,F394&gt;=F393),1,0)</f>
        <v>1</v>
      </c>
      <c r="Q394" s="145">
        <f t="shared" si="52"/>
        <v>1</v>
      </c>
      <c r="R394" s="145">
        <f t="shared" si="50"/>
        <v>1</v>
      </c>
      <c r="S394" s="145">
        <f t="shared" si="51"/>
        <v>1</v>
      </c>
      <c r="T394" s="145">
        <f t="shared" si="51"/>
        <v>1</v>
      </c>
      <c r="AH394" s="137"/>
      <c r="AJ394" s="137"/>
      <c r="AK394" s="137"/>
      <c r="AL394" s="137"/>
    </row>
    <row r="395" spans="2:38">
      <c r="B395" s="149">
        <v>384</v>
      </c>
      <c r="C395" s="145">
        <v>30.1</v>
      </c>
      <c r="D395" s="145">
        <v>30.1</v>
      </c>
      <c r="E395" s="149">
        <v>30.2</v>
      </c>
      <c r="F395" s="149">
        <v>30.2</v>
      </c>
      <c r="G395" s="149">
        <v>30.2</v>
      </c>
      <c r="H395" s="145">
        <f t="shared" si="46"/>
        <v>30.2</v>
      </c>
      <c r="I395" s="145">
        <f t="shared" si="47"/>
        <v>30.1</v>
      </c>
      <c r="J395" s="145">
        <f t="shared" si="48"/>
        <v>25</v>
      </c>
      <c r="L395" s="149">
        <v>384</v>
      </c>
      <c r="M395" s="145">
        <f t="shared" si="49"/>
        <v>1</v>
      </c>
      <c r="N395" s="145">
        <f t="shared" si="49"/>
        <v>1</v>
      </c>
      <c r="O395" s="145">
        <f t="shared" si="50"/>
        <v>1</v>
      </c>
      <c r="P395" s="145">
        <f t="shared" si="52"/>
        <v>1</v>
      </c>
      <c r="Q395" s="145">
        <f t="shared" si="52"/>
        <v>1</v>
      </c>
      <c r="R395" s="145">
        <f t="shared" si="50"/>
        <v>1</v>
      </c>
      <c r="S395" s="145">
        <f t="shared" si="51"/>
        <v>1</v>
      </c>
      <c r="T395" s="145">
        <f t="shared" si="51"/>
        <v>1</v>
      </c>
      <c r="AH395" s="137"/>
      <c r="AJ395" s="137"/>
      <c r="AK395" s="137"/>
      <c r="AL395" s="137"/>
    </row>
    <row r="396" spans="2:38">
      <c r="B396" s="149">
        <v>385</v>
      </c>
      <c r="C396" s="145">
        <v>30.4</v>
      </c>
      <c r="D396" s="145">
        <v>30.4</v>
      </c>
      <c r="E396" s="149">
        <v>30.5</v>
      </c>
      <c r="F396" s="149">
        <v>30.5</v>
      </c>
      <c r="G396" s="149">
        <v>30.5</v>
      </c>
      <c r="H396" s="145">
        <f t="shared" si="46"/>
        <v>30.5</v>
      </c>
      <c r="I396" s="145">
        <f t="shared" si="47"/>
        <v>30.4</v>
      </c>
      <c r="J396" s="145">
        <f t="shared" si="48"/>
        <v>25</v>
      </c>
      <c r="L396" s="149">
        <v>385</v>
      </c>
      <c r="M396" s="145">
        <f t="shared" si="49"/>
        <v>1</v>
      </c>
      <c r="N396" s="145">
        <f t="shared" si="49"/>
        <v>1</v>
      </c>
      <c r="O396" s="145">
        <f t="shared" si="50"/>
        <v>1</v>
      </c>
      <c r="P396" s="145">
        <f t="shared" si="52"/>
        <v>1</v>
      </c>
      <c r="Q396" s="145">
        <f t="shared" si="52"/>
        <v>1</v>
      </c>
      <c r="R396" s="145">
        <f t="shared" si="50"/>
        <v>1</v>
      </c>
      <c r="S396" s="145">
        <f t="shared" si="51"/>
        <v>1</v>
      </c>
      <c r="T396" s="145">
        <f t="shared" si="51"/>
        <v>1</v>
      </c>
      <c r="AH396" s="137"/>
      <c r="AJ396" s="137"/>
      <c r="AK396" s="137"/>
      <c r="AL396" s="137"/>
    </row>
    <row r="397" spans="2:38">
      <c r="B397" s="149">
        <v>386</v>
      </c>
      <c r="C397" s="145">
        <v>30.2</v>
      </c>
      <c r="D397" s="145">
        <v>30.2</v>
      </c>
      <c r="E397" s="149">
        <v>30.3</v>
      </c>
      <c r="F397" s="149">
        <v>30.3</v>
      </c>
      <c r="G397" s="149">
        <v>30.3</v>
      </c>
      <c r="H397" s="145">
        <f t="shared" ref="H397:H460" si="53">IF($E397="",0,MIN($E397,$H$2))</f>
        <v>30.3</v>
      </c>
      <c r="I397" s="145">
        <f t="shared" ref="I397:I460" si="54">IF($C397="",0,MIN($C397,$I$2))</f>
        <v>30.2</v>
      </c>
      <c r="J397" s="145">
        <f t="shared" ref="J397:J460" si="55">IF($C397="",0,MIN($C397,$J$2))</f>
        <v>25</v>
      </c>
      <c r="L397" s="149">
        <v>386</v>
      </c>
      <c r="M397" s="145">
        <f t="shared" si="49"/>
        <v>0</v>
      </c>
      <c r="N397" s="145">
        <f t="shared" si="49"/>
        <v>0</v>
      </c>
      <c r="O397" s="145">
        <f t="shared" si="50"/>
        <v>0</v>
      </c>
      <c r="P397" s="145">
        <f t="shared" si="52"/>
        <v>0</v>
      </c>
      <c r="Q397" s="145">
        <f t="shared" si="52"/>
        <v>0</v>
      </c>
      <c r="R397" s="145">
        <f t="shared" ref="R397:T460" si="56">IF(AND(H397&gt;0,H397&gt;=H396),1,0)</f>
        <v>0</v>
      </c>
      <c r="S397" s="145">
        <f t="shared" si="51"/>
        <v>0</v>
      </c>
      <c r="T397" s="145">
        <f t="shared" si="51"/>
        <v>1</v>
      </c>
      <c r="AH397" s="137"/>
      <c r="AJ397" s="137"/>
      <c r="AK397" s="137"/>
      <c r="AL397" s="137"/>
    </row>
    <row r="398" spans="2:38">
      <c r="B398" s="149">
        <v>387</v>
      </c>
      <c r="C398" s="145">
        <v>29.5</v>
      </c>
      <c r="D398" s="145">
        <v>29.5</v>
      </c>
      <c r="E398" s="149">
        <v>29.5</v>
      </c>
      <c r="F398" s="149">
        <v>29.5</v>
      </c>
      <c r="G398" s="149">
        <v>29.5</v>
      </c>
      <c r="H398" s="145">
        <f t="shared" si="53"/>
        <v>29.5</v>
      </c>
      <c r="I398" s="145">
        <f t="shared" si="54"/>
        <v>29.5</v>
      </c>
      <c r="J398" s="145">
        <f t="shared" si="55"/>
        <v>25</v>
      </c>
      <c r="L398" s="149">
        <v>387</v>
      </c>
      <c r="M398" s="145">
        <f t="shared" ref="M398:N461" si="57">IF(AND(C398&gt;0,C398&gt;=C397),1,0)</f>
        <v>0</v>
      </c>
      <c r="N398" s="145">
        <f t="shared" si="57"/>
        <v>0</v>
      </c>
      <c r="O398" s="145">
        <f t="shared" ref="O398:T461" si="58">IF(AND(E398&gt;0,E398&gt;=E397),1,0)</f>
        <v>0</v>
      </c>
      <c r="P398" s="145">
        <f t="shared" si="52"/>
        <v>0</v>
      </c>
      <c r="Q398" s="145">
        <f t="shared" si="52"/>
        <v>0</v>
      </c>
      <c r="R398" s="145">
        <f t="shared" si="56"/>
        <v>0</v>
      </c>
      <c r="S398" s="145">
        <f t="shared" si="56"/>
        <v>0</v>
      </c>
      <c r="T398" s="145">
        <f t="shared" si="56"/>
        <v>1</v>
      </c>
      <c r="AH398" s="137"/>
      <c r="AJ398" s="137"/>
      <c r="AK398" s="137"/>
      <c r="AL398" s="137"/>
    </row>
    <row r="399" spans="2:38">
      <c r="B399" s="149">
        <v>388</v>
      </c>
      <c r="C399" s="145">
        <v>28.6</v>
      </c>
      <c r="D399" s="145">
        <v>28.6</v>
      </c>
      <c r="E399" s="149">
        <v>28.7</v>
      </c>
      <c r="F399" s="149">
        <v>28.7</v>
      </c>
      <c r="G399" s="149">
        <v>28.7</v>
      </c>
      <c r="H399" s="145">
        <f t="shared" si="53"/>
        <v>28.7</v>
      </c>
      <c r="I399" s="145">
        <f t="shared" si="54"/>
        <v>28.6</v>
      </c>
      <c r="J399" s="145">
        <f t="shared" si="55"/>
        <v>25</v>
      </c>
      <c r="L399" s="149">
        <v>388</v>
      </c>
      <c r="M399" s="145">
        <f t="shared" si="57"/>
        <v>0</v>
      </c>
      <c r="N399" s="145">
        <f t="shared" si="57"/>
        <v>0</v>
      </c>
      <c r="O399" s="145">
        <f t="shared" si="58"/>
        <v>0</v>
      </c>
      <c r="P399" s="145">
        <f t="shared" si="52"/>
        <v>0</v>
      </c>
      <c r="Q399" s="145">
        <f t="shared" si="52"/>
        <v>0</v>
      </c>
      <c r="R399" s="145">
        <f t="shared" si="56"/>
        <v>0</v>
      </c>
      <c r="S399" s="145">
        <f t="shared" si="56"/>
        <v>0</v>
      </c>
      <c r="T399" s="145">
        <f t="shared" si="56"/>
        <v>1</v>
      </c>
      <c r="AH399" s="137"/>
      <c r="AJ399" s="137"/>
      <c r="AK399" s="137"/>
      <c r="AL399" s="137"/>
    </row>
    <row r="400" spans="2:38">
      <c r="B400" s="149">
        <v>389</v>
      </c>
      <c r="C400" s="145">
        <v>27.9</v>
      </c>
      <c r="D400" s="145">
        <v>27.9</v>
      </c>
      <c r="E400" s="149">
        <v>27.9</v>
      </c>
      <c r="F400" s="149">
        <v>27.9</v>
      </c>
      <c r="G400" s="149">
        <v>27.9</v>
      </c>
      <c r="H400" s="145">
        <f t="shared" si="53"/>
        <v>27.9</v>
      </c>
      <c r="I400" s="145">
        <f t="shared" si="54"/>
        <v>27.9</v>
      </c>
      <c r="J400" s="145">
        <f t="shared" si="55"/>
        <v>25</v>
      </c>
      <c r="L400" s="149">
        <v>389</v>
      </c>
      <c r="M400" s="145">
        <f t="shared" si="57"/>
        <v>0</v>
      </c>
      <c r="N400" s="145">
        <f t="shared" si="57"/>
        <v>0</v>
      </c>
      <c r="O400" s="145">
        <f t="shared" si="58"/>
        <v>0</v>
      </c>
      <c r="P400" s="145">
        <f t="shared" si="52"/>
        <v>0</v>
      </c>
      <c r="Q400" s="145">
        <f t="shared" si="52"/>
        <v>0</v>
      </c>
      <c r="R400" s="145">
        <f t="shared" si="56"/>
        <v>0</v>
      </c>
      <c r="S400" s="145">
        <f t="shared" si="56"/>
        <v>0</v>
      </c>
      <c r="T400" s="145">
        <f t="shared" si="56"/>
        <v>1</v>
      </c>
      <c r="AH400" s="137"/>
      <c r="AJ400" s="137"/>
      <c r="AK400" s="137"/>
      <c r="AL400" s="137"/>
    </row>
    <row r="401" spans="2:38">
      <c r="B401" s="149">
        <v>390</v>
      </c>
      <c r="C401" s="145">
        <v>27.5</v>
      </c>
      <c r="D401" s="145">
        <v>27.5</v>
      </c>
      <c r="E401" s="149">
        <v>27.5</v>
      </c>
      <c r="F401" s="149">
        <v>27.5</v>
      </c>
      <c r="G401" s="149">
        <v>27.5</v>
      </c>
      <c r="H401" s="145">
        <f t="shared" si="53"/>
        <v>27.5</v>
      </c>
      <c r="I401" s="145">
        <f t="shared" si="54"/>
        <v>27.5</v>
      </c>
      <c r="J401" s="145">
        <f t="shared" si="55"/>
        <v>25</v>
      </c>
      <c r="L401" s="149">
        <v>390</v>
      </c>
      <c r="M401" s="145">
        <f t="shared" si="57"/>
        <v>0</v>
      </c>
      <c r="N401" s="145">
        <f t="shared" si="57"/>
        <v>0</v>
      </c>
      <c r="O401" s="145">
        <f t="shared" si="58"/>
        <v>0</v>
      </c>
      <c r="P401" s="145">
        <f t="shared" si="52"/>
        <v>0</v>
      </c>
      <c r="Q401" s="145">
        <f t="shared" si="52"/>
        <v>0</v>
      </c>
      <c r="R401" s="145">
        <f t="shared" si="56"/>
        <v>0</v>
      </c>
      <c r="S401" s="145">
        <f t="shared" si="56"/>
        <v>0</v>
      </c>
      <c r="T401" s="145">
        <f t="shared" si="56"/>
        <v>1</v>
      </c>
      <c r="AH401" s="137"/>
      <c r="AJ401" s="137"/>
      <c r="AK401" s="137"/>
      <c r="AL401" s="137"/>
    </row>
    <row r="402" spans="2:38">
      <c r="B402" s="149">
        <v>391</v>
      </c>
      <c r="C402" s="145">
        <v>27.2</v>
      </c>
      <c r="D402" s="145">
        <v>27.2</v>
      </c>
      <c r="E402" s="149">
        <v>27.3</v>
      </c>
      <c r="F402" s="149">
        <v>27.3</v>
      </c>
      <c r="G402" s="149">
        <v>27.3</v>
      </c>
      <c r="H402" s="145">
        <f t="shared" si="53"/>
        <v>27.3</v>
      </c>
      <c r="I402" s="145">
        <f t="shared" si="54"/>
        <v>27.2</v>
      </c>
      <c r="J402" s="145">
        <f t="shared" si="55"/>
        <v>25</v>
      </c>
      <c r="L402" s="149">
        <v>391</v>
      </c>
      <c r="M402" s="145">
        <f t="shared" si="57"/>
        <v>0</v>
      </c>
      <c r="N402" s="145">
        <f t="shared" si="57"/>
        <v>0</v>
      </c>
      <c r="O402" s="145">
        <f t="shared" si="58"/>
        <v>0</v>
      </c>
      <c r="P402" s="145">
        <f t="shared" si="52"/>
        <v>0</v>
      </c>
      <c r="Q402" s="145">
        <f t="shared" si="52"/>
        <v>0</v>
      </c>
      <c r="R402" s="145">
        <f t="shared" si="56"/>
        <v>0</v>
      </c>
      <c r="S402" s="145">
        <f t="shared" si="56"/>
        <v>0</v>
      </c>
      <c r="T402" s="145">
        <f t="shared" si="56"/>
        <v>1</v>
      </c>
      <c r="AH402" s="137"/>
      <c r="AJ402" s="137"/>
      <c r="AK402" s="137"/>
      <c r="AL402" s="137"/>
    </row>
    <row r="403" spans="2:38">
      <c r="B403" s="149">
        <v>392</v>
      </c>
      <c r="C403" s="145">
        <v>26.9</v>
      </c>
      <c r="D403" s="145">
        <v>26.9</v>
      </c>
      <c r="E403" s="149">
        <v>27</v>
      </c>
      <c r="F403" s="149">
        <v>27</v>
      </c>
      <c r="G403" s="149">
        <v>27</v>
      </c>
      <c r="H403" s="145">
        <f t="shared" si="53"/>
        <v>27</v>
      </c>
      <c r="I403" s="145">
        <f t="shared" si="54"/>
        <v>26.9</v>
      </c>
      <c r="J403" s="145">
        <f t="shared" si="55"/>
        <v>25</v>
      </c>
      <c r="L403" s="149">
        <v>392</v>
      </c>
      <c r="M403" s="145">
        <f t="shared" si="57"/>
        <v>0</v>
      </c>
      <c r="N403" s="145">
        <f t="shared" si="57"/>
        <v>0</v>
      </c>
      <c r="O403" s="145">
        <f t="shared" si="58"/>
        <v>0</v>
      </c>
      <c r="P403" s="145">
        <f t="shared" si="52"/>
        <v>0</v>
      </c>
      <c r="Q403" s="145">
        <f t="shared" si="52"/>
        <v>0</v>
      </c>
      <c r="R403" s="145">
        <f t="shared" si="56"/>
        <v>0</v>
      </c>
      <c r="S403" s="145">
        <f t="shared" si="56"/>
        <v>0</v>
      </c>
      <c r="T403" s="145">
        <f t="shared" si="56"/>
        <v>1</v>
      </c>
      <c r="AH403" s="137"/>
      <c r="AJ403" s="137"/>
      <c r="AK403" s="137"/>
      <c r="AL403" s="137"/>
    </row>
    <row r="404" spans="2:38">
      <c r="B404" s="149">
        <v>393</v>
      </c>
      <c r="C404" s="145">
        <v>26.4</v>
      </c>
      <c r="D404" s="145">
        <v>26.4</v>
      </c>
      <c r="E404" s="149">
        <v>26.5</v>
      </c>
      <c r="F404" s="149">
        <v>26.5</v>
      </c>
      <c r="G404" s="149">
        <v>26.5</v>
      </c>
      <c r="H404" s="145">
        <f t="shared" si="53"/>
        <v>26.5</v>
      </c>
      <c r="I404" s="145">
        <f t="shared" si="54"/>
        <v>26.4</v>
      </c>
      <c r="J404" s="145">
        <f t="shared" si="55"/>
        <v>25</v>
      </c>
      <c r="L404" s="149">
        <v>393</v>
      </c>
      <c r="M404" s="145">
        <f t="shared" si="57"/>
        <v>0</v>
      </c>
      <c r="N404" s="145">
        <f t="shared" si="57"/>
        <v>0</v>
      </c>
      <c r="O404" s="145">
        <f t="shared" si="58"/>
        <v>0</v>
      </c>
      <c r="P404" s="145">
        <f t="shared" si="52"/>
        <v>0</v>
      </c>
      <c r="Q404" s="145">
        <f t="shared" si="52"/>
        <v>0</v>
      </c>
      <c r="R404" s="145">
        <f t="shared" si="56"/>
        <v>0</v>
      </c>
      <c r="S404" s="145">
        <f t="shared" si="56"/>
        <v>0</v>
      </c>
      <c r="T404" s="145">
        <f t="shared" si="56"/>
        <v>1</v>
      </c>
      <c r="AH404" s="137"/>
      <c r="AJ404" s="137"/>
      <c r="AK404" s="137"/>
      <c r="AL404" s="137"/>
    </row>
    <row r="405" spans="2:38">
      <c r="B405" s="149">
        <v>394</v>
      </c>
      <c r="C405" s="145">
        <v>25.7</v>
      </c>
      <c r="D405" s="145">
        <v>25.7</v>
      </c>
      <c r="E405" s="149">
        <v>25.8</v>
      </c>
      <c r="F405" s="149">
        <v>25.8</v>
      </c>
      <c r="G405" s="149">
        <v>25.8</v>
      </c>
      <c r="H405" s="145">
        <f t="shared" si="53"/>
        <v>25.8</v>
      </c>
      <c r="I405" s="145">
        <f t="shared" si="54"/>
        <v>25.7</v>
      </c>
      <c r="J405" s="145">
        <f t="shared" si="55"/>
        <v>25</v>
      </c>
      <c r="L405" s="149">
        <v>394</v>
      </c>
      <c r="M405" s="145">
        <f t="shared" si="57"/>
        <v>0</v>
      </c>
      <c r="N405" s="145">
        <f t="shared" si="57"/>
        <v>0</v>
      </c>
      <c r="O405" s="145">
        <f t="shared" si="58"/>
        <v>0</v>
      </c>
      <c r="P405" s="145">
        <f t="shared" si="52"/>
        <v>0</v>
      </c>
      <c r="Q405" s="145">
        <f t="shared" si="52"/>
        <v>0</v>
      </c>
      <c r="R405" s="145">
        <f t="shared" si="56"/>
        <v>0</v>
      </c>
      <c r="S405" s="145">
        <f t="shared" si="56"/>
        <v>0</v>
      </c>
      <c r="T405" s="145">
        <f t="shared" si="56"/>
        <v>1</v>
      </c>
      <c r="AH405" s="137"/>
      <c r="AJ405" s="137"/>
      <c r="AK405" s="137"/>
      <c r="AL405" s="137"/>
    </row>
    <row r="406" spans="2:38">
      <c r="B406" s="149">
        <v>395</v>
      </c>
      <c r="C406" s="145">
        <v>24.9</v>
      </c>
      <c r="D406" s="145">
        <v>24.9</v>
      </c>
      <c r="E406" s="149">
        <v>25</v>
      </c>
      <c r="F406" s="149">
        <v>25</v>
      </c>
      <c r="G406" s="149">
        <v>25</v>
      </c>
      <c r="H406" s="145">
        <f t="shared" si="53"/>
        <v>25</v>
      </c>
      <c r="I406" s="145">
        <f t="shared" si="54"/>
        <v>24.9</v>
      </c>
      <c r="J406" s="145">
        <f t="shared" si="55"/>
        <v>24.9</v>
      </c>
      <c r="L406" s="149">
        <v>395</v>
      </c>
      <c r="M406" s="145">
        <f t="shared" si="57"/>
        <v>0</v>
      </c>
      <c r="N406" s="145">
        <f t="shared" si="57"/>
        <v>0</v>
      </c>
      <c r="O406" s="145">
        <f t="shared" si="58"/>
        <v>0</v>
      </c>
      <c r="P406" s="145">
        <f t="shared" si="52"/>
        <v>0</v>
      </c>
      <c r="Q406" s="145">
        <f t="shared" si="52"/>
        <v>0</v>
      </c>
      <c r="R406" s="145">
        <f t="shared" si="56"/>
        <v>0</v>
      </c>
      <c r="S406" s="145">
        <f t="shared" si="56"/>
        <v>0</v>
      </c>
      <c r="T406" s="145">
        <f t="shared" si="56"/>
        <v>0</v>
      </c>
      <c r="AH406" s="137"/>
      <c r="AJ406" s="137"/>
      <c r="AK406" s="137"/>
      <c r="AL406" s="137"/>
    </row>
    <row r="407" spans="2:38">
      <c r="B407" s="149">
        <v>396</v>
      </c>
      <c r="C407" s="145">
        <v>21.4</v>
      </c>
      <c r="D407" s="145">
        <v>21.4</v>
      </c>
      <c r="E407" s="149">
        <v>21.5</v>
      </c>
      <c r="F407" s="149">
        <v>21.5</v>
      </c>
      <c r="G407" s="149">
        <v>21.5</v>
      </c>
      <c r="H407" s="145">
        <f t="shared" si="53"/>
        <v>21.5</v>
      </c>
      <c r="I407" s="145">
        <f t="shared" si="54"/>
        <v>21.4</v>
      </c>
      <c r="J407" s="145">
        <f t="shared" si="55"/>
        <v>21.4</v>
      </c>
      <c r="L407" s="149">
        <v>396</v>
      </c>
      <c r="M407" s="145">
        <f t="shared" si="57"/>
        <v>0</v>
      </c>
      <c r="N407" s="145">
        <f t="shared" si="57"/>
        <v>0</v>
      </c>
      <c r="O407" s="145">
        <f t="shared" si="58"/>
        <v>0</v>
      </c>
      <c r="P407" s="145">
        <f t="shared" si="52"/>
        <v>0</v>
      </c>
      <c r="Q407" s="145">
        <f t="shared" si="52"/>
        <v>0</v>
      </c>
      <c r="R407" s="145">
        <f t="shared" si="56"/>
        <v>0</v>
      </c>
      <c r="S407" s="145">
        <f t="shared" si="56"/>
        <v>0</v>
      </c>
      <c r="T407" s="145">
        <f t="shared" si="56"/>
        <v>0</v>
      </c>
      <c r="AH407" s="137"/>
      <c r="AJ407" s="137"/>
      <c r="AK407" s="137"/>
      <c r="AL407" s="137"/>
    </row>
    <row r="408" spans="2:38">
      <c r="B408" s="149">
        <v>397</v>
      </c>
      <c r="C408" s="145">
        <v>15.9</v>
      </c>
      <c r="D408" s="145">
        <v>15.9</v>
      </c>
      <c r="E408" s="149">
        <v>16</v>
      </c>
      <c r="F408" s="149">
        <v>16</v>
      </c>
      <c r="G408" s="149">
        <v>16</v>
      </c>
      <c r="H408" s="145">
        <f t="shared" si="53"/>
        <v>16</v>
      </c>
      <c r="I408" s="145">
        <f t="shared" si="54"/>
        <v>15.9</v>
      </c>
      <c r="J408" s="145">
        <f t="shared" si="55"/>
        <v>15.9</v>
      </c>
      <c r="L408" s="149">
        <v>397</v>
      </c>
      <c r="M408" s="145">
        <f t="shared" si="57"/>
        <v>0</v>
      </c>
      <c r="N408" s="145">
        <f t="shared" si="57"/>
        <v>0</v>
      </c>
      <c r="O408" s="145">
        <f t="shared" si="58"/>
        <v>0</v>
      </c>
      <c r="P408" s="145">
        <f t="shared" si="52"/>
        <v>0</v>
      </c>
      <c r="Q408" s="145">
        <f t="shared" si="52"/>
        <v>0</v>
      </c>
      <c r="R408" s="145">
        <f t="shared" si="56"/>
        <v>0</v>
      </c>
      <c r="S408" s="145">
        <f t="shared" si="56"/>
        <v>0</v>
      </c>
      <c r="T408" s="145">
        <f t="shared" si="56"/>
        <v>0</v>
      </c>
      <c r="AH408" s="137"/>
      <c r="AJ408" s="137"/>
      <c r="AK408" s="137"/>
      <c r="AL408" s="137"/>
    </row>
    <row r="409" spans="2:38">
      <c r="B409" s="149">
        <v>398</v>
      </c>
      <c r="C409" s="145">
        <v>9.9</v>
      </c>
      <c r="D409" s="145">
        <v>9.9</v>
      </c>
      <c r="E409" s="149">
        <v>10</v>
      </c>
      <c r="F409" s="149">
        <v>10</v>
      </c>
      <c r="G409" s="149">
        <v>10</v>
      </c>
      <c r="H409" s="145">
        <f t="shared" si="53"/>
        <v>10</v>
      </c>
      <c r="I409" s="145">
        <f t="shared" si="54"/>
        <v>9.9</v>
      </c>
      <c r="J409" s="145">
        <f t="shared" si="55"/>
        <v>9.9</v>
      </c>
      <c r="L409" s="149">
        <v>398</v>
      </c>
      <c r="M409" s="145">
        <f t="shared" si="57"/>
        <v>0</v>
      </c>
      <c r="N409" s="145">
        <f t="shared" si="57"/>
        <v>0</v>
      </c>
      <c r="O409" s="145">
        <f t="shared" si="58"/>
        <v>0</v>
      </c>
      <c r="P409" s="145">
        <f t="shared" si="52"/>
        <v>0</v>
      </c>
      <c r="Q409" s="145">
        <f t="shared" si="52"/>
        <v>0</v>
      </c>
      <c r="R409" s="145">
        <f t="shared" si="56"/>
        <v>0</v>
      </c>
      <c r="S409" s="145">
        <f t="shared" si="56"/>
        <v>0</v>
      </c>
      <c r="T409" s="145">
        <f t="shared" si="56"/>
        <v>0</v>
      </c>
      <c r="AH409" s="137"/>
      <c r="AJ409" s="137"/>
      <c r="AK409" s="137"/>
      <c r="AL409" s="137"/>
    </row>
    <row r="410" spans="2:38">
      <c r="B410" s="149">
        <v>399</v>
      </c>
      <c r="C410" s="145">
        <v>4.9000000000000004</v>
      </c>
      <c r="D410" s="145">
        <v>4.9000000000000004</v>
      </c>
      <c r="E410" s="149">
        <v>5</v>
      </c>
      <c r="F410" s="149">
        <v>5</v>
      </c>
      <c r="G410" s="149">
        <v>5</v>
      </c>
      <c r="H410" s="145">
        <f t="shared" si="53"/>
        <v>5</v>
      </c>
      <c r="I410" s="145">
        <f t="shared" si="54"/>
        <v>4.9000000000000004</v>
      </c>
      <c r="J410" s="145">
        <f t="shared" si="55"/>
        <v>4.9000000000000004</v>
      </c>
      <c r="L410" s="149">
        <v>399</v>
      </c>
      <c r="M410" s="145">
        <f t="shared" si="57"/>
        <v>0</v>
      </c>
      <c r="N410" s="145">
        <f t="shared" si="57"/>
        <v>0</v>
      </c>
      <c r="O410" s="145">
        <f t="shared" si="58"/>
        <v>0</v>
      </c>
      <c r="P410" s="145">
        <f t="shared" si="52"/>
        <v>0</v>
      </c>
      <c r="Q410" s="145">
        <f t="shared" si="52"/>
        <v>0</v>
      </c>
      <c r="R410" s="145">
        <f t="shared" si="56"/>
        <v>0</v>
      </c>
      <c r="S410" s="145">
        <f t="shared" si="56"/>
        <v>0</v>
      </c>
      <c r="T410" s="145">
        <f t="shared" si="56"/>
        <v>0</v>
      </c>
      <c r="AH410" s="137"/>
      <c r="AJ410" s="137"/>
      <c r="AK410" s="137"/>
      <c r="AL410" s="137"/>
    </row>
    <row r="411" spans="2:38">
      <c r="B411" s="149">
        <v>400</v>
      </c>
      <c r="C411" s="145">
        <v>2.1</v>
      </c>
      <c r="D411" s="145">
        <v>2.1</v>
      </c>
      <c r="E411" s="149">
        <v>2.2000000000000002</v>
      </c>
      <c r="F411" s="149">
        <v>2.2000000000000002</v>
      </c>
      <c r="G411" s="149">
        <v>2.2000000000000002</v>
      </c>
      <c r="H411" s="145">
        <f t="shared" si="53"/>
        <v>2.2000000000000002</v>
      </c>
      <c r="I411" s="145">
        <f t="shared" si="54"/>
        <v>2.1</v>
      </c>
      <c r="J411" s="145">
        <f t="shared" si="55"/>
        <v>2.1</v>
      </c>
      <c r="L411" s="149">
        <v>400</v>
      </c>
      <c r="M411" s="145">
        <f t="shared" si="57"/>
        <v>0</v>
      </c>
      <c r="N411" s="145">
        <f t="shared" si="57"/>
        <v>0</v>
      </c>
      <c r="O411" s="145">
        <f t="shared" si="58"/>
        <v>0</v>
      </c>
      <c r="P411" s="145">
        <f t="shared" si="52"/>
        <v>0</v>
      </c>
      <c r="Q411" s="145">
        <f t="shared" si="52"/>
        <v>0</v>
      </c>
      <c r="R411" s="145">
        <f t="shared" si="56"/>
        <v>0</v>
      </c>
      <c r="S411" s="145">
        <f t="shared" si="56"/>
        <v>0</v>
      </c>
      <c r="T411" s="145">
        <f t="shared" si="56"/>
        <v>0</v>
      </c>
      <c r="AH411" s="137"/>
      <c r="AJ411" s="137"/>
      <c r="AK411" s="137"/>
      <c r="AL411" s="137"/>
    </row>
    <row r="412" spans="2:38">
      <c r="B412" s="149">
        <v>401</v>
      </c>
      <c r="C412" s="145">
        <v>0.9</v>
      </c>
      <c r="D412" s="145">
        <v>0.9</v>
      </c>
      <c r="E412" s="149">
        <v>1</v>
      </c>
      <c r="F412" s="149">
        <v>1</v>
      </c>
      <c r="G412" s="149">
        <v>1</v>
      </c>
      <c r="H412" s="145">
        <f t="shared" si="53"/>
        <v>1</v>
      </c>
      <c r="I412" s="145">
        <f t="shared" si="54"/>
        <v>0.9</v>
      </c>
      <c r="J412" s="145">
        <f t="shared" si="55"/>
        <v>0.9</v>
      </c>
      <c r="L412" s="149">
        <v>401</v>
      </c>
      <c r="M412" s="145">
        <f t="shared" si="57"/>
        <v>0</v>
      </c>
      <c r="N412" s="145">
        <f t="shared" si="57"/>
        <v>0</v>
      </c>
      <c r="O412" s="145">
        <f t="shared" si="58"/>
        <v>0</v>
      </c>
      <c r="P412" s="145">
        <f t="shared" si="52"/>
        <v>0</v>
      </c>
      <c r="Q412" s="145">
        <f t="shared" si="52"/>
        <v>0</v>
      </c>
      <c r="R412" s="145">
        <f t="shared" si="56"/>
        <v>0</v>
      </c>
      <c r="S412" s="145">
        <f t="shared" si="56"/>
        <v>0</v>
      </c>
      <c r="T412" s="145">
        <f t="shared" si="56"/>
        <v>0</v>
      </c>
      <c r="AH412" s="137"/>
      <c r="AJ412" s="137"/>
      <c r="AK412" s="137"/>
      <c r="AL412" s="137"/>
    </row>
    <row r="413" spans="2:38">
      <c r="B413" s="149">
        <v>402</v>
      </c>
      <c r="C413" s="145">
        <v>0</v>
      </c>
      <c r="D413" s="145">
        <v>0</v>
      </c>
      <c r="E413" s="149">
        <v>0</v>
      </c>
      <c r="F413" s="149">
        <v>0</v>
      </c>
      <c r="G413" s="149">
        <v>0</v>
      </c>
      <c r="H413" s="145">
        <f t="shared" si="53"/>
        <v>0</v>
      </c>
      <c r="I413" s="145">
        <f t="shared" si="54"/>
        <v>0</v>
      </c>
      <c r="J413" s="145">
        <f t="shared" si="55"/>
        <v>0</v>
      </c>
      <c r="L413" s="149">
        <v>402</v>
      </c>
      <c r="M413" s="145">
        <f t="shared" si="57"/>
        <v>0</v>
      </c>
      <c r="N413" s="145">
        <f t="shared" si="57"/>
        <v>0</v>
      </c>
      <c r="O413" s="145">
        <f t="shared" si="58"/>
        <v>0</v>
      </c>
      <c r="P413" s="145">
        <f t="shared" si="52"/>
        <v>0</v>
      </c>
      <c r="Q413" s="145">
        <f t="shared" si="52"/>
        <v>0</v>
      </c>
      <c r="R413" s="145">
        <f t="shared" si="56"/>
        <v>0</v>
      </c>
      <c r="S413" s="145">
        <f t="shared" si="56"/>
        <v>0</v>
      </c>
      <c r="T413" s="145">
        <f t="shared" si="56"/>
        <v>0</v>
      </c>
      <c r="AH413" s="137"/>
      <c r="AJ413" s="137"/>
      <c r="AK413" s="137"/>
      <c r="AL413" s="137"/>
    </row>
    <row r="414" spans="2:38">
      <c r="B414" s="149">
        <v>403</v>
      </c>
      <c r="C414" s="145">
        <v>0</v>
      </c>
      <c r="D414" s="145">
        <v>0</v>
      </c>
      <c r="E414" s="149">
        <v>0</v>
      </c>
      <c r="F414" s="149">
        <v>0</v>
      </c>
      <c r="G414" s="149">
        <v>0</v>
      </c>
      <c r="H414" s="145">
        <f t="shared" si="53"/>
        <v>0</v>
      </c>
      <c r="I414" s="145">
        <f t="shared" si="54"/>
        <v>0</v>
      </c>
      <c r="J414" s="145">
        <f t="shared" si="55"/>
        <v>0</v>
      </c>
      <c r="L414" s="149">
        <v>403</v>
      </c>
      <c r="M414" s="145">
        <f t="shared" si="57"/>
        <v>0</v>
      </c>
      <c r="N414" s="145">
        <f t="shared" si="57"/>
        <v>0</v>
      </c>
      <c r="O414" s="145">
        <f t="shared" si="58"/>
        <v>0</v>
      </c>
      <c r="P414" s="145">
        <f t="shared" si="52"/>
        <v>0</v>
      </c>
      <c r="Q414" s="145">
        <f t="shared" si="52"/>
        <v>0</v>
      </c>
      <c r="R414" s="145">
        <f t="shared" si="56"/>
        <v>0</v>
      </c>
      <c r="S414" s="145">
        <f t="shared" si="56"/>
        <v>0</v>
      </c>
      <c r="T414" s="145">
        <f t="shared" si="56"/>
        <v>0</v>
      </c>
      <c r="AH414" s="137"/>
      <c r="AJ414" s="137"/>
      <c r="AK414" s="137"/>
      <c r="AL414" s="137"/>
    </row>
    <row r="415" spans="2:38">
      <c r="B415" s="149">
        <v>404</v>
      </c>
      <c r="C415" s="145">
        <v>0</v>
      </c>
      <c r="D415" s="145">
        <v>0</v>
      </c>
      <c r="E415" s="149">
        <v>0</v>
      </c>
      <c r="F415" s="149">
        <v>0</v>
      </c>
      <c r="G415" s="149">
        <v>0</v>
      </c>
      <c r="H415" s="145">
        <f t="shared" si="53"/>
        <v>0</v>
      </c>
      <c r="I415" s="145">
        <f t="shared" si="54"/>
        <v>0</v>
      </c>
      <c r="J415" s="145">
        <f t="shared" si="55"/>
        <v>0</v>
      </c>
      <c r="L415" s="149">
        <v>404</v>
      </c>
      <c r="M415" s="145">
        <f t="shared" si="57"/>
        <v>0</v>
      </c>
      <c r="N415" s="145">
        <f t="shared" si="57"/>
        <v>0</v>
      </c>
      <c r="O415" s="145">
        <f t="shared" si="58"/>
        <v>0</v>
      </c>
      <c r="P415" s="145">
        <f t="shared" si="52"/>
        <v>0</v>
      </c>
      <c r="Q415" s="145">
        <f t="shared" si="52"/>
        <v>0</v>
      </c>
      <c r="R415" s="145">
        <f t="shared" si="56"/>
        <v>0</v>
      </c>
      <c r="S415" s="145">
        <f t="shared" si="56"/>
        <v>0</v>
      </c>
      <c r="T415" s="145">
        <f t="shared" si="56"/>
        <v>0</v>
      </c>
      <c r="AH415" s="137"/>
      <c r="AJ415" s="137"/>
      <c r="AK415" s="137"/>
      <c r="AL415" s="137"/>
    </row>
    <row r="416" spans="2:38">
      <c r="B416" s="149">
        <v>405</v>
      </c>
      <c r="C416" s="145">
        <v>0</v>
      </c>
      <c r="D416" s="145">
        <v>0</v>
      </c>
      <c r="E416" s="149">
        <v>0</v>
      </c>
      <c r="F416" s="149">
        <v>0</v>
      </c>
      <c r="G416" s="149">
        <v>0</v>
      </c>
      <c r="H416" s="145">
        <f t="shared" si="53"/>
        <v>0</v>
      </c>
      <c r="I416" s="145">
        <f t="shared" si="54"/>
        <v>0</v>
      </c>
      <c r="J416" s="145">
        <f t="shared" si="55"/>
        <v>0</v>
      </c>
      <c r="L416" s="149">
        <v>405</v>
      </c>
      <c r="M416" s="145">
        <f t="shared" si="57"/>
        <v>0</v>
      </c>
      <c r="N416" s="145">
        <f t="shared" si="57"/>
        <v>0</v>
      </c>
      <c r="O416" s="145">
        <f t="shared" si="58"/>
        <v>0</v>
      </c>
      <c r="P416" s="145">
        <f t="shared" si="52"/>
        <v>0</v>
      </c>
      <c r="Q416" s="145">
        <f t="shared" si="52"/>
        <v>0</v>
      </c>
      <c r="R416" s="145">
        <f t="shared" si="56"/>
        <v>0</v>
      </c>
      <c r="S416" s="145">
        <f t="shared" si="56"/>
        <v>0</v>
      </c>
      <c r="T416" s="145">
        <f t="shared" si="56"/>
        <v>0</v>
      </c>
      <c r="AH416" s="137"/>
      <c r="AJ416" s="137"/>
      <c r="AK416" s="137"/>
      <c r="AL416" s="137"/>
    </row>
    <row r="417" spans="2:38">
      <c r="B417" s="149">
        <v>406</v>
      </c>
      <c r="C417" s="145">
        <v>0</v>
      </c>
      <c r="D417" s="145">
        <v>0</v>
      </c>
      <c r="E417" s="149">
        <v>0</v>
      </c>
      <c r="F417" s="149">
        <v>0</v>
      </c>
      <c r="G417" s="149">
        <v>0</v>
      </c>
      <c r="H417" s="145">
        <f t="shared" si="53"/>
        <v>0</v>
      </c>
      <c r="I417" s="145">
        <f t="shared" si="54"/>
        <v>0</v>
      </c>
      <c r="J417" s="145">
        <f t="shared" si="55"/>
        <v>0</v>
      </c>
      <c r="L417" s="149">
        <v>406</v>
      </c>
      <c r="M417" s="145">
        <f t="shared" si="57"/>
        <v>0</v>
      </c>
      <c r="N417" s="145">
        <f t="shared" si="57"/>
        <v>0</v>
      </c>
      <c r="O417" s="145">
        <f t="shared" si="58"/>
        <v>0</v>
      </c>
      <c r="P417" s="145">
        <f t="shared" si="52"/>
        <v>0</v>
      </c>
      <c r="Q417" s="145">
        <f t="shared" si="52"/>
        <v>0</v>
      </c>
      <c r="R417" s="145">
        <f t="shared" si="56"/>
        <v>0</v>
      </c>
      <c r="S417" s="145">
        <f t="shared" si="56"/>
        <v>0</v>
      </c>
      <c r="T417" s="145">
        <f t="shared" si="56"/>
        <v>0</v>
      </c>
      <c r="AH417" s="137"/>
      <c r="AJ417" s="137"/>
      <c r="AK417" s="137"/>
      <c r="AL417" s="137"/>
    </row>
    <row r="418" spans="2:38">
      <c r="B418" s="149">
        <v>407</v>
      </c>
      <c r="C418" s="145">
        <v>0</v>
      </c>
      <c r="D418" s="145">
        <v>0</v>
      </c>
      <c r="E418" s="149">
        <v>0</v>
      </c>
      <c r="F418" s="149">
        <v>0</v>
      </c>
      <c r="G418" s="149">
        <v>0</v>
      </c>
      <c r="H418" s="145">
        <f t="shared" si="53"/>
        <v>0</v>
      </c>
      <c r="I418" s="145">
        <f t="shared" si="54"/>
        <v>0</v>
      </c>
      <c r="J418" s="145">
        <f t="shared" si="55"/>
        <v>0</v>
      </c>
      <c r="L418" s="149">
        <v>407</v>
      </c>
      <c r="M418" s="145">
        <f t="shared" si="57"/>
        <v>0</v>
      </c>
      <c r="N418" s="145">
        <f t="shared" si="57"/>
        <v>0</v>
      </c>
      <c r="O418" s="145">
        <f t="shared" si="58"/>
        <v>0</v>
      </c>
      <c r="P418" s="145">
        <f t="shared" si="52"/>
        <v>0</v>
      </c>
      <c r="Q418" s="145">
        <f t="shared" si="52"/>
        <v>0</v>
      </c>
      <c r="R418" s="145">
        <f t="shared" si="56"/>
        <v>0</v>
      </c>
      <c r="S418" s="145">
        <f t="shared" si="56"/>
        <v>0</v>
      </c>
      <c r="T418" s="145">
        <f t="shared" si="56"/>
        <v>0</v>
      </c>
      <c r="AH418" s="137"/>
      <c r="AJ418" s="137"/>
      <c r="AK418" s="137"/>
      <c r="AL418" s="137"/>
    </row>
    <row r="419" spans="2:38">
      <c r="B419" s="149">
        <v>408</v>
      </c>
      <c r="C419" s="145">
        <v>1.2</v>
      </c>
      <c r="D419" s="145">
        <v>1.2</v>
      </c>
      <c r="E419" s="149">
        <v>1.2</v>
      </c>
      <c r="F419" s="149">
        <v>1.2</v>
      </c>
      <c r="G419" s="149">
        <v>1.2</v>
      </c>
      <c r="H419" s="145">
        <f t="shared" si="53"/>
        <v>1.2</v>
      </c>
      <c r="I419" s="145">
        <f t="shared" si="54"/>
        <v>1.2</v>
      </c>
      <c r="J419" s="145">
        <f t="shared" si="55"/>
        <v>1.2</v>
      </c>
      <c r="L419" s="149">
        <v>408</v>
      </c>
      <c r="M419" s="145">
        <f t="shared" si="57"/>
        <v>1</v>
      </c>
      <c r="N419" s="145">
        <f t="shared" si="57"/>
        <v>1</v>
      </c>
      <c r="O419" s="145">
        <f t="shared" si="58"/>
        <v>1</v>
      </c>
      <c r="P419" s="145">
        <f t="shared" si="52"/>
        <v>1</v>
      </c>
      <c r="Q419" s="145">
        <f t="shared" si="52"/>
        <v>1</v>
      </c>
      <c r="R419" s="145">
        <f t="shared" si="56"/>
        <v>1</v>
      </c>
      <c r="S419" s="145">
        <f t="shared" si="56"/>
        <v>1</v>
      </c>
      <c r="T419" s="145">
        <f t="shared" si="56"/>
        <v>1</v>
      </c>
      <c r="AH419" s="137"/>
      <c r="AJ419" s="137"/>
      <c r="AK419" s="137"/>
      <c r="AL419" s="137"/>
    </row>
    <row r="420" spans="2:38">
      <c r="B420" s="149">
        <v>409</v>
      </c>
      <c r="C420" s="145">
        <v>3.2</v>
      </c>
      <c r="D420" s="145">
        <v>3.2</v>
      </c>
      <c r="E420" s="149">
        <v>3.2</v>
      </c>
      <c r="F420" s="149">
        <v>3.2</v>
      </c>
      <c r="G420" s="149">
        <v>3.2</v>
      </c>
      <c r="H420" s="145">
        <f t="shared" si="53"/>
        <v>3.2</v>
      </c>
      <c r="I420" s="145">
        <f t="shared" si="54"/>
        <v>3.2</v>
      </c>
      <c r="J420" s="145">
        <f t="shared" si="55"/>
        <v>3.2</v>
      </c>
      <c r="L420" s="149">
        <v>409</v>
      </c>
      <c r="M420" s="145">
        <f t="shared" si="57"/>
        <v>1</v>
      </c>
      <c r="N420" s="145">
        <f t="shared" si="57"/>
        <v>1</v>
      </c>
      <c r="O420" s="145">
        <f t="shared" si="58"/>
        <v>1</v>
      </c>
      <c r="P420" s="145">
        <f t="shared" si="52"/>
        <v>1</v>
      </c>
      <c r="Q420" s="145">
        <f t="shared" si="52"/>
        <v>1</v>
      </c>
      <c r="R420" s="145">
        <f t="shared" si="56"/>
        <v>1</v>
      </c>
      <c r="S420" s="145">
        <f t="shared" si="56"/>
        <v>1</v>
      </c>
      <c r="T420" s="145">
        <f t="shared" si="56"/>
        <v>1</v>
      </c>
      <c r="AH420" s="137"/>
      <c r="AJ420" s="137"/>
      <c r="AK420" s="137"/>
      <c r="AL420" s="137"/>
    </row>
    <row r="421" spans="2:38">
      <c r="B421" s="149">
        <v>410</v>
      </c>
      <c r="C421" s="145">
        <v>5.9</v>
      </c>
      <c r="D421" s="145">
        <v>5.9</v>
      </c>
      <c r="E421" s="149">
        <v>5.9</v>
      </c>
      <c r="F421" s="149">
        <v>5.9</v>
      </c>
      <c r="G421" s="149">
        <v>5.9</v>
      </c>
      <c r="H421" s="145">
        <f t="shared" si="53"/>
        <v>5.9</v>
      </c>
      <c r="I421" s="145">
        <f t="shared" si="54"/>
        <v>5.9</v>
      </c>
      <c r="J421" s="145">
        <f t="shared" si="55"/>
        <v>5.9</v>
      </c>
      <c r="L421" s="149">
        <v>410</v>
      </c>
      <c r="M421" s="145">
        <f t="shared" si="57"/>
        <v>1</v>
      </c>
      <c r="N421" s="145">
        <f t="shared" si="57"/>
        <v>1</v>
      </c>
      <c r="O421" s="145">
        <f t="shared" si="58"/>
        <v>1</v>
      </c>
      <c r="P421" s="145">
        <f t="shared" si="52"/>
        <v>1</v>
      </c>
      <c r="Q421" s="145">
        <f t="shared" si="52"/>
        <v>1</v>
      </c>
      <c r="R421" s="145">
        <f t="shared" si="56"/>
        <v>1</v>
      </c>
      <c r="S421" s="145">
        <f t="shared" si="56"/>
        <v>1</v>
      </c>
      <c r="T421" s="145">
        <f t="shared" si="56"/>
        <v>1</v>
      </c>
      <c r="AH421" s="137"/>
      <c r="AJ421" s="137"/>
      <c r="AK421" s="137"/>
      <c r="AL421" s="137"/>
    </row>
    <row r="422" spans="2:38">
      <c r="B422" s="149">
        <v>411</v>
      </c>
      <c r="C422" s="145">
        <v>8.8000000000000007</v>
      </c>
      <c r="D422" s="145">
        <v>8.8000000000000007</v>
      </c>
      <c r="E422" s="149">
        <v>8.8000000000000007</v>
      </c>
      <c r="F422" s="149">
        <v>8.8000000000000007</v>
      </c>
      <c r="G422" s="149">
        <v>8.8000000000000007</v>
      </c>
      <c r="H422" s="145">
        <f t="shared" si="53"/>
        <v>8.8000000000000007</v>
      </c>
      <c r="I422" s="145">
        <f t="shared" si="54"/>
        <v>8.8000000000000007</v>
      </c>
      <c r="J422" s="145">
        <f t="shared" si="55"/>
        <v>8.8000000000000007</v>
      </c>
      <c r="L422" s="149">
        <v>411</v>
      </c>
      <c r="M422" s="145">
        <f t="shared" si="57"/>
        <v>1</v>
      </c>
      <c r="N422" s="145">
        <f t="shared" si="57"/>
        <v>1</v>
      </c>
      <c r="O422" s="145">
        <f t="shared" si="58"/>
        <v>1</v>
      </c>
      <c r="P422" s="145">
        <f t="shared" si="52"/>
        <v>1</v>
      </c>
      <c r="Q422" s="145">
        <f t="shared" si="52"/>
        <v>1</v>
      </c>
      <c r="R422" s="145">
        <f t="shared" si="56"/>
        <v>1</v>
      </c>
      <c r="S422" s="145">
        <f t="shared" si="56"/>
        <v>1</v>
      </c>
      <c r="T422" s="145">
        <f t="shared" si="56"/>
        <v>1</v>
      </c>
      <c r="AH422" s="137"/>
      <c r="AJ422" s="137"/>
      <c r="AK422" s="137"/>
      <c r="AL422" s="137"/>
    </row>
    <row r="423" spans="2:38">
      <c r="B423" s="149">
        <v>412</v>
      </c>
      <c r="C423" s="145">
        <v>12</v>
      </c>
      <c r="D423" s="145">
        <v>12</v>
      </c>
      <c r="E423" s="149">
        <v>12</v>
      </c>
      <c r="F423" s="149">
        <v>12</v>
      </c>
      <c r="G423" s="149">
        <v>12</v>
      </c>
      <c r="H423" s="145">
        <f t="shared" si="53"/>
        <v>12</v>
      </c>
      <c r="I423" s="145">
        <f t="shared" si="54"/>
        <v>12</v>
      </c>
      <c r="J423" s="145">
        <f t="shared" si="55"/>
        <v>12</v>
      </c>
      <c r="L423" s="149">
        <v>412</v>
      </c>
      <c r="M423" s="145">
        <f t="shared" si="57"/>
        <v>1</v>
      </c>
      <c r="N423" s="145">
        <f t="shared" si="57"/>
        <v>1</v>
      </c>
      <c r="O423" s="145">
        <f t="shared" si="58"/>
        <v>1</v>
      </c>
      <c r="P423" s="145">
        <f t="shared" si="52"/>
        <v>1</v>
      </c>
      <c r="Q423" s="145">
        <f t="shared" si="52"/>
        <v>1</v>
      </c>
      <c r="R423" s="145">
        <f t="shared" si="56"/>
        <v>1</v>
      </c>
      <c r="S423" s="145">
        <f t="shared" si="56"/>
        <v>1</v>
      </c>
      <c r="T423" s="145">
        <f t="shared" si="56"/>
        <v>1</v>
      </c>
      <c r="AH423" s="137"/>
      <c r="AJ423" s="137"/>
      <c r="AK423" s="137"/>
      <c r="AL423" s="137"/>
    </row>
    <row r="424" spans="2:38">
      <c r="B424" s="149">
        <v>413</v>
      </c>
      <c r="C424" s="145">
        <v>15.4</v>
      </c>
      <c r="D424" s="145">
        <v>15.4</v>
      </c>
      <c r="E424" s="149">
        <v>15.4</v>
      </c>
      <c r="F424" s="149">
        <v>15.4</v>
      </c>
      <c r="G424" s="149">
        <v>15.4</v>
      </c>
      <c r="H424" s="145">
        <f t="shared" si="53"/>
        <v>15.4</v>
      </c>
      <c r="I424" s="145">
        <f t="shared" si="54"/>
        <v>15.4</v>
      </c>
      <c r="J424" s="145">
        <f t="shared" si="55"/>
        <v>15.4</v>
      </c>
      <c r="L424" s="149">
        <v>413</v>
      </c>
      <c r="M424" s="145">
        <f t="shared" si="57"/>
        <v>1</v>
      </c>
      <c r="N424" s="145">
        <f t="shared" si="57"/>
        <v>1</v>
      </c>
      <c r="O424" s="145">
        <f t="shared" si="58"/>
        <v>1</v>
      </c>
      <c r="P424" s="145">
        <f t="shared" si="52"/>
        <v>1</v>
      </c>
      <c r="Q424" s="145">
        <f t="shared" si="52"/>
        <v>1</v>
      </c>
      <c r="R424" s="145">
        <f t="shared" si="56"/>
        <v>1</v>
      </c>
      <c r="S424" s="145">
        <f t="shared" si="56"/>
        <v>1</v>
      </c>
      <c r="T424" s="145">
        <f t="shared" si="56"/>
        <v>1</v>
      </c>
      <c r="AH424" s="137"/>
      <c r="AJ424" s="137"/>
      <c r="AK424" s="137"/>
      <c r="AL424" s="137"/>
    </row>
    <row r="425" spans="2:38">
      <c r="B425" s="149">
        <v>414</v>
      </c>
      <c r="C425" s="145">
        <v>18.899999999999999</v>
      </c>
      <c r="D425" s="145">
        <v>18.899999999999999</v>
      </c>
      <c r="E425" s="149">
        <v>18.899999999999999</v>
      </c>
      <c r="F425" s="149">
        <v>18.899999999999999</v>
      </c>
      <c r="G425" s="149">
        <v>18.899999999999999</v>
      </c>
      <c r="H425" s="145">
        <f t="shared" si="53"/>
        <v>18.899999999999999</v>
      </c>
      <c r="I425" s="145">
        <f t="shared" si="54"/>
        <v>18.899999999999999</v>
      </c>
      <c r="J425" s="145">
        <f t="shared" si="55"/>
        <v>18.899999999999999</v>
      </c>
      <c r="L425" s="149">
        <v>414</v>
      </c>
      <c r="M425" s="145">
        <f t="shared" si="57"/>
        <v>1</v>
      </c>
      <c r="N425" s="145">
        <f t="shared" si="57"/>
        <v>1</v>
      </c>
      <c r="O425" s="145">
        <f t="shared" si="58"/>
        <v>1</v>
      </c>
      <c r="P425" s="145">
        <f t="shared" si="52"/>
        <v>1</v>
      </c>
      <c r="Q425" s="145">
        <f t="shared" si="52"/>
        <v>1</v>
      </c>
      <c r="R425" s="145">
        <f t="shared" si="56"/>
        <v>1</v>
      </c>
      <c r="S425" s="145">
        <f t="shared" si="56"/>
        <v>1</v>
      </c>
      <c r="T425" s="145">
        <f t="shared" si="56"/>
        <v>1</v>
      </c>
      <c r="AH425" s="137"/>
      <c r="AJ425" s="137"/>
      <c r="AK425" s="137"/>
      <c r="AL425" s="137"/>
    </row>
    <row r="426" spans="2:38">
      <c r="B426" s="149">
        <v>415</v>
      </c>
      <c r="C426" s="145">
        <v>22.1</v>
      </c>
      <c r="D426" s="145">
        <v>22.1</v>
      </c>
      <c r="E426" s="149">
        <v>22.1</v>
      </c>
      <c r="F426" s="149">
        <v>22.1</v>
      </c>
      <c r="G426" s="149">
        <v>22.1</v>
      </c>
      <c r="H426" s="145">
        <f t="shared" si="53"/>
        <v>22.1</v>
      </c>
      <c r="I426" s="145">
        <f t="shared" si="54"/>
        <v>22.1</v>
      </c>
      <c r="J426" s="145">
        <f t="shared" si="55"/>
        <v>22.1</v>
      </c>
      <c r="L426" s="149">
        <v>415</v>
      </c>
      <c r="M426" s="145">
        <f t="shared" si="57"/>
        <v>1</v>
      </c>
      <c r="N426" s="145">
        <f t="shared" si="57"/>
        <v>1</v>
      </c>
      <c r="O426" s="145">
        <f t="shared" si="58"/>
        <v>1</v>
      </c>
      <c r="P426" s="145">
        <f t="shared" si="52"/>
        <v>1</v>
      </c>
      <c r="Q426" s="145">
        <f t="shared" si="52"/>
        <v>1</v>
      </c>
      <c r="R426" s="145">
        <f t="shared" si="56"/>
        <v>1</v>
      </c>
      <c r="S426" s="145">
        <f t="shared" si="56"/>
        <v>1</v>
      </c>
      <c r="T426" s="145">
        <f t="shared" si="56"/>
        <v>1</v>
      </c>
      <c r="AH426" s="137"/>
      <c r="AJ426" s="137"/>
      <c r="AK426" s="137"/>
      <c r="AL426" s="137"/>
    </row>
    <row r="427" spans="2:38">
      <c r="B427" s="149">
        <v>416</v>
      </c>
      <c r="C427" s="145">
        <v>24.7</v>
      </c>
      <c r="D427" s="145">
        <v>24.7</v>
      </c>
      <c r="E427" s="149">
        <v>24.8</v>
      </c>
      <c r="F427" s="149">
        <v>24.8</v>
      </c>
      <c r="G427" s="149">
        <v>24.8</v>
      </c>
      <c r="H427" s="145">
        <f t="shared" si="53"/>
        <v>24.8</v>
      </c>
      <c r="I427" s="145">
        <f t="shared" si="54"/>
        <v>24.7</v>
      </c>
      <c r="J427" s="145">
        <f t="shared" si="55"/>
        <v>24.7</v>
      </c>
      <c r="L427" s="149">
        <v>416</v>
      </c>
      <c r="M427" s="145">
        <f t="shared" si="57"/>
        <v>1</v>
      </c>
      <c r="N427" s="145">
        <f t="shared" si="57"/>
        <v>1</v>
      </c>
      <c r="O427" s="145">
        <f t="shared" si="58"/>
        <v>1</v>
      </c>
      <c r="P427" s="145">
        <f t="shared" si="52"/>
        <v>1</v>
      </c>
      <c r="Q427" s="145">
        <f t="shared" si="52"/>
        <v>1</v>
      </c>
      <c r="R427" s="145">
        <f t="shared" si="56"/>
        <v>1</v>
      </c>
      <c r="S427" s="145">
        <f t="shared" si="56"/>
        <v>1</v>
      </c>
      <c r="T427" s="145">
        <f t="shared" si="56"/>
        <v>1</v>
      </c>
      <c r="AH427" s="137"/>
      <c r="AJ427" s="137"/>
      <c r="AK427" s="137"/>
      <c r="AL427" s="137"/>
    </row>
    <row r="428" spans="2:38">
      <c r="B428" s="149">
        <v>417</v>
      </c>
      <c r="C428" s="145">
        <v>26.8</v>
      </c>
      <c r="D428" s="145">
        <v>26.8</v>
      </c>
      <c r="E428" s="149">
        <v>26.8</v>
      </c>
      <c r="F428" s="149">
        <v>26.8</v>
      </c>
      <c r="G428" s="149">
        <v>26.8</v>
      </c>
      <c r="H428" s="145">
        <f t="shared" si="53"/>
        <v>26.8</v>
      </c>
      <c r="I428" s="145">
        <f t="shared" si="54"/>
        <v>26.8</v>
      </c>
      <c r="J428" s="145">
        <f t="shared" si="55"/>
        <v>25</v>
      </c>
      <c r="L428" s="149">
        <v>417</v>
      </c>
      <c r="M428" s="145">
        <f t="shared" si="57"/>
        <v>1</v>
      </c>
      <c r="N428" s="145">
        <f t="shared" si="57"/>
        <v>1</v>
      </c>
      <c r="O428" s="145">
        <f t="shared" si="58"/>
        <v>1</v>
      </c>
      <c r="P428" s="145">
        <f t="shared" si="52"/>
        <v>1</v>
      </c>
      <c r="Q428" s="145">
        <f t="shared" si="52"/>
        <v>1</v>
      </c>
      <c r="R428" s="145">
        <f t="shared" si="56"/>
        <v>1</v>
      </c>
      <c r="S428" s="145">
        <f t="shared" si="56"/>
        <v>1</v>
      </c>
      <c r="T428" s="145">
        <f t="shared" si="56"/>
        <v>1</v>
      </c>
      <c r="AH428" s="137"/>
      <c r="AJ428" s="137"/>
      <c r="AK428" s="137"/>
      <c r="AL428" s="137"/>
    </row>
    <row r="429" spans="2:38">
      <c r="B429" s="149">
        <v>418</v>
      </c>
      <c r="C429" s="145">
        <v>28.7</v>
      </c>
      <c r="D429" s="145">
        <v>28.7</v>
      </c>
      <c r="E429" s="149">
        <v>28.7</v>
      </c>
      <c r="F429" s="149">
        <v>28.7</v>
      </c>
      <c r="G429" s="149">
        <v>28.7</v>
      </c>
      <c r="H429" s="145">
        <f t="shared" si="53"/>
        <v>28.7</v>
      </c>
      <c r="I429" s="145">
        <f t="shared" si="54"/>
        <v>28.7</v>
      </c>
      <c r="J429" s="145">
        <f t="shared" si="55"/>
        <v>25</v>
      </c>
      <c r="L429" s="149">
        <v>418</v>
      </c>
      <c r="M429" s="145">
        <f t="shared" si="57"/>
        <v>1</v>
      </c>
      <c r="N429" s="145">
        <f t="shared" si="57"/>
        <v>1</v>
      </c>
      <c r="O429" s="145">
        <f t="shared" si="58"/>
        <v>1</v>
      </c>
      <c r="P429" s="145">
        <f t="shared" si="52"/>
        <v>1</v>
      </c>
      <c r="Q429" s="145">
        <f t="shared" si="52"/>
        <v>1</v>
      </c>
      <c r="R429" s="145">
        <f t="shared" si="56"/>
        <v>1</v>
      </c>
      <c r="S429" s="145">
        <f t="shared" si="56"/>
        <v>1</v>
      </c>
      <c r="T429" s="145">
        <f t="shared" si="56"/>
        <v>1</v>
      </c>
      <c r="AH429" s="137"/>
      <c r="AJ429" s="137"/>
      <c r="AK429" s="137"/>
      <c r="AL429" s="137"/>
    </row>
    <row r="430" spans="2:38">
      <c r="B430" s="149">
        <v>419</v>
      </c>
      <c r="C430" s="145">
        <v>30.6</v>
      </c>
      <c r="D430" s="145">
        <v>30.6</v>
      </c>
      <c r="E430" s="149">
        <v>30.6</v>
      </c>
      <c r="F430" s="149">
        <v>30.6</v>
      </c>
      <c r="G430" s="149">
        <v>30.6</v>
      </c>
      <c r="H430" s="145">
        <f t="shared" si="53"/>
        <v>30.6</v>
      </c>
      <c r="I430" s="145">
        <f t="shared" si="54"/>
        <v>30.6</v>
      </c>
      <c r="J430" s="145">
        <f t="shared" si="55"/>
        <v>25</v>
      </c>
      <c r="L430" s="149">
        <v>419</v>
      </c>
      <c r="M430" s="145">
        <f t="shared" si="57"/>
        <v>1</v>
      </c>
      <c r="N430" s="145">
        <f t="shared" si="57"/>
        <v>1</v>
      </c>
      <c r="O430" s="145">
        <f t="shared" si="58"/>
        <v>1</v>
      </c>
      <c r="P430" s="145">
        <f t="shared" si="52"/>
        <v>1</v>
      </c>
      <c r="Q430" s="145">
        <f t="shared" si="52"/>
        <v>1</v>
      </c>
      <c r="R430" s="145">
        <f t="shared" si="56"/>
        <v>1</v>
      </c>
      <c r="S430" s="145">
        <f t="shared" si="56"/>
        <v>1</v>
      </c>
      <c r="T430" s="145">
        <f t="shared" si="56"/>
        <v>1</v>
      </c>
      <c r="AH430" s="137"/>
      <c r="AJ430" s="137"/>
      <c r="AK430" s="137"/>
      <c r="AL430" s="137"/>
    </row>
    <row r="431" spans="2:38">
      <c r="B431" s="149">
        <v>420</v>
      </c>
      <c r="C431" s="145">
        <v>32.4</v>
      </c>
      <c r="D431" s="145">
        <v>32.4</v>
      </c>
      <c r="E431" s="149">
        <v>32.4</v>
      </c>
      <c r="F431" s="149">
        <v>32.4</v>
      </c>
      <c r="G431" s="149">
        <v>32.4</v>
      </c>
      <c r="H431" s="145">
        <f t="shared" si="53"/>
        <v>32.4</v>
      </c>
      <c r="I431" s="145">
        <f t="shared" si="54"/>
        <v>32.4</v>
      </c>
      <c r="J431" s="145">
        <f t="shared" si="55"/>
        <v>25</v>
      </c>
      <c r="L431" s="149">
        <v>420</v>
      </c>
      <c r="M431" s="145">
        <f t="shared" si="57"/>
        <v>1</v>
      </c>
      <c r="N431" s="145">
        <f t="shared" si="57"/>
        <v>1</v>
      </c>
      <c r="O431" s="145">
        <f t="shared" si="58"/>
        <v>1</v>
      </c>
      <c r="P431" s="145">
        <f t="shared" si="52"/>
        <v>1</v>
      </c>
      <c r="Q431" s="145">
        <f t="shared" si="52"/>
        <v>1</v>
      </c>
      <c r="R431" s="145">
        <f t="shared" si="56"/>
        <v>1</v>
      </c>
      <c r="S431" s="145">
        <f t="shared" si="56"/>
        <v>1</v>
      </c>
      <c r="T431" s="145">
        <f t="shared" si="56"/>
        <v>1</v>
      </c>
      <c r="AH431" s="137"/>
      <c r="AJ431" s="137"/>
      <c r="AK431" s="137"/>
      <c r="AL431" s="137"/>
    </row>
    <row r="432" spans="2:38">
      <c r="B432" s="149">
        <v>421</v>
      </c>
      <c r="C432" s="145">
        <v>34</v>
      </c>
      <c r="D432" s="145">
        <v>34</v>
      </c>
      <c r="E432" s="149">
        <v>34</v>
      </c>
      <c r="F432" s="149">
        <v>34</v>
      </c>
      <c r="G432" s="149">
        <v>34</v>
      </c>
      <c r="H432" s="145">
        <f t="shared" si="53"/>
        <v>34</v>
      </c>
      <c r="I432" s="145">
        <f t="shared" si="54"/>
        <v>34</v>
      </c>
      <c r="J432" s="145">
        <f t="shared" si="55"/>
        <v>25</v>
      </c>
      <c r="L432" s="149">
        <v>421</v>
      </c>
      <c r="M432" s="145">
        <f t="shared" si="57"/>
        <v>1</v>
      </c>
      <c r="N432" s="145">
        <f t="shared" si="57"/>
        <v>1</v>
      </c>
      <c r="O432" s="145">
        <f t="shared" si="58"/>
        <v>1</v>
      </c>
      <c r="P432" s="145">
        <f t="shared" si="52"/>
        <v>1</v>
      </c>
      <c r="Q432" s="145">
        <f t="shared" si="52"/>
        <v>1</v>
      </c>
      <c r="R432" s="145">
        <f t="shared" si="56"/>
        <v>1</v>
      </c>
      <c r="S432" s="145">
        <f t="shared" si="56"/>
        <v>1</v>
      </c>
      <c r="T432" s="145">
        <f t="shared" si="56"/>
        <v>1</v>
      </c>
      <c r="AH432" s="137"/>
      <c r="AJ432" s="137"/>
      <c r="AK432" s="137"/>
      <c r="AL432" s="137"/>
    </row>
    <row r="433" spans="2:38">
      <c r="B433" s="149">
        <v>422</v>
      </c>
      <c r="C433" s="145">
        <v>35.4</v>
      </c>
      <c r="D433" s="145">
        <v>35.4</v>
      </c>
      <c r="E433" s="149">
        <v>35.4</v>
      </c>
      <c r="F433" s="149">
        <v>35.4</v>
      </c>
      <c r="G433" s="149">
        <v>35.4</v>
      </c>
      <c r="H433" s="145">
        <f t="shared" si="53"/>
        <v>35.4</v>
      </c>
      <c r="I433" s="145">
        <f t="shared" si="54"/>
        <v>35.4</v>
      </c>
      <c r="J433" s="145">
        <f t="shared" si="55"/>
        <v>25</v>
      </c>
      <c r="L433" s="149">
        <v>422</v>
      </c>
      <c r="M433" s="145">
        <f t="shared" si="57"/>
        <v>1</v>
      </c>
      <c r="N433" s="145">
        <f t="shared" si="57"/>
        <v>1</v>
      </c>
      <c r="O433" s="145">
        <f t="shared" si="58"/>
        <v>1</v>
      </c>
      <c r="P433" s="145">
        <f t="shared" si="52"/>
        <v>1</v>
      </c>
      <c r="Q433" s="145">
        <f t="shared" si="52"/>
        <v>1</v>
      </c>
      <c r="R433" s="145">
        <f t="shared" si="56"/>
        <v>1</v>
      </c>
      <c r="S433" s="145">
        <f t="shared" si="56"/>
        <v>1</v>
      </c>
      <c r="T433" s="145">
        <f t="shared" si="56"/>
        <v>1</v>
      </c>
      <c r="AH433" s="137"/>
      <c r="AJ433" s="137"/>
      <c r="AK433" s="137"/>
      <c r="AL433" s="137"/>
    </row>
    <row r="434" spans="2:38">
      <c r="B434" s="149">
        <v>423</v>
      </c>
      <c r="C434" s="145">
        <v>36.5</v>
      </c>
      <c r="D434" s="145">
        <v>36.5</v>
      </c>
      <c r="E434" s="149">
        <v>36.5</v>
      </c>
      <c r="F434" s="149">
        <v>36.5</v>
      </c>
      <c r="G434" s="149">
        <v>36.5</v>
      </c>
      <c r="H434" s="145">
        <f t="shared" si="53"/>
        <v>36.5</v>
      </c>
      <c r="I434" s="145">
        <f t="shared" si="54"/>
        <v>36.5</v>
      </c>
      <c r="J434" s="145">
        <f t="shared" si="55"/>
        <v>25</v>
      </c>
      <c r="L434" s="149">
        <v>423</v>
      </c>
      <c r="M434" s="145">
        <f t="shared" si="57"/>
        <v>1</v>
      </c>
      <c r="N434" s="145">
        <f t="shared" si="57"/>
        <v>1</v>
      </c>
      <c r="O434" s="145">
        <f t="shared" si="58"/>
        <v>1</v>
      </c>
      <c r="P434" s="145">
        <f t="shared" si="52"/>
        <v>1</v>
      </c>
      <c r="Q434" s="145">
        <f t="shared" si="52"/>
        <v>1</v>
      </c>
      <c r="R434" s="145">
        <f t="shared" si="56"/>
        <v>1</v>
      </c>
      <c r="S434" s="145">
        <f t="shared" si="56"/>
        <v>1</v>
      </c>
      <c r="T434" s="145">
        <f t="shared" si="56"/>
        <v>1</v>
      </c>
      <c r="AH434" s="137"/>
      <c r="AJ434" s="137"/>
      <c r="AK434" s="137"/>
      <c r="AL434" s="137"/>
    </row>
    <row r="435" spans="2:38">
      <c r="B435" s="149">
        <v>424</v>
      </c>
      <c r="C435" s="145">
        <v>37.5</v>
      </c>
      <c r="D435" s="145">
        <v>37.5</v>
      </c>
      <c r="E435" s="149">
        <v>37.5</v>
      </c>
      <c r="F435" s="149">
        <v>37.5</v>
      </c>
      <c r="G435" s="149">
        <v>37.5</v>
      </c>
      <c r="H435" s="145">
        <f t="shared" si="53"/>
        <v>37.5</v>
      </c>
      <c r="I435" s="145">
        <f t="shared" si="54"/>
        <v>37.5</v>
      </c>
      <c r="J435" s="145">
        <f t="shared" si="55"/>
        <v>25</v>
      </c>
      <c r="L435" s="149">
        <v>424</v>
      </c>
      <c r="M435" s="145">
        <f t="shared" si="57"/>
        <v>1</v>
      </c>
      <c r="N435" s="145">
        <f t="shared" si="57"/>
        <v>1</v>
      </c>
      <c r="O435" s="145">
        <f t="shared" si="58"/>
        <v>1</v>
      </c>
      <c r="P435" s="145">
        <f t="shared" si="52"/>
        <v>1</v>
      </c>
      <c r="Q435" s="145">
        <f t="shared" si="52"/>
        <v>1</v>
      </c>
      <c r="R435" s="145">
        <f t="shared" si="56"/>
        <v>1</v>
      </c>
      <c r="S435" s="145">
        <f t="shared" si="56"/>
        <v>1</v>
      </c>
      <c r="T435" s="145">
        <f t="shared" si="56"/>
        <v>1</v>
      </c>
      <c r="AH435" s="137"/>
      <c r="AJ435" s="137"/>
      <c r="AK435" s="137"/>
      <c r="AL435" s="137"/>
    </row>
    <row r="436" spans="2:38">
      <c r="B436" s="149">
        <v>425</v>
      </c>
      <c r="C436" s="145">
        <v>38.6</v>
      </c>
      <c r="D436" s="145">
        <v>38.6</v>
      </c>
      <c r="E436" s="149">
        <v>38.6</v>
      </c>
      <c r="F436" s="149">
        <v>38.6</v>
      </c>
      <c r="G436" s="149">
        <v>38.6</v>
      </c>
      <c r="H436" s="145">
        <f t="shared" si="53"/>
        <v>38.6</v>
      </c>
      <c r="I436" s="145">
        <f t="shared" si="54"/>
        <v>38.6</v>
      </c>
      <c r="J436" s="145">
        <f t="shared" si="55"/>
        <v>25</v>
      </c>
      <c r="L436" s="149">
        <v>425</v>
      </c>
      <c r="M436" s="145">
        <f t="shared" si="57"/>
        <v>1</v>
      </c>
      <c r="N436" s="145">
        <f t="shared" si="57"/>
        <v>1</v>
      </c>
      <c r="O436" s="145">
        <f t="shared" si="58"/>
        <v>1</v>
      </c>
      <c r="P436" s="145">
        <f t="shared" si="52"/>
        <v>1</v>
      </c>
      <c r="Q436" s="145">
        <f t="shared" si="52"/>
        <v>1</v>
      </c>
      <c r="R436" s="145">
        <f t="shared" si="56"/>
        <v>1</v>
      </c>
      <c r="S436" s="145">
        <f t="shared" si="56"/>
        <v>1</v>
      </c>
      <c r="T436" s="145">
        <f t="shared" si="56"/>
        <v>1</v>
      </c>
      <c r="AH436" s="137"/>
      <c r="AJ436" s="137"/>
      <c r="AK436" s="137"/>
      <c r="AL436" s="137"/>
    </row>
    <row r="437" spans="2:38">
      <c r="B437" s="149">
        <v>426</v>
      </c>
      <c r="C437" s="145">
        <v>39.6</v>
      </c>
      <c r="D437" s="145">
        <v>39.6</v>
      </c>
      <c r="E437" s="149">
        <v>39.700000000000003</v>
      </c>
      <c r="F437" s="149">
        <v>39.700000000000003</v>
      </c>
      <c r="G437" s="149">
        <v>39.700000000000003</v>
      </c>
      <c r="H437" s="145">
        <f t="shared" si="53"/>
        <v>39.700000000000003</v>
      </c>
      <c r="I437" s="145">
        <f t="shared" si="54"/>
        <v>39.6</v>
      </c>
      <c r="J437" s="145">
        <f t="shared" si="55"/>
        <v>25</v>
      </c>
      <c r="L437" s="149">
        <v>426</v>
      </c>
      <c r="M437" s="145">
        <f t="shared" si="57"/>
        <v>1</v>
      </c>
      <c r="N437" s="145">
        <f t="shared" si="57"/>
        <v>1</v>
      </c>
      <c r="O437" s="145">
        <f t="shared" si="58"/>
        <v>1</v>
      </c>
      <c r="P437" s="145">
        <f t="shared" si="52"/>
        <v>1</v>
      </c>
      <c r="Q437" s="145">
        <f t="shared" si="52"/>
        <v>1</v>
      </c>
      <c r="R437" s="145">
        <f t="shared" si="56"/>
        <v>1</v>
      </c>
      <c r="S437" s="145">
        <f t="shared" si="56"/>
        <v>1</v>
      </c>
      <c r="T437" s="145">
        <f t="shared" si="56"/>
        <v>1</v>
      </c>
      <c r="AH437" s="137"/>
      <c r="AJ437" s="137"/>
      <c r="AK437" s="137"/>
      <c r="AL437" s="137"/>
    </row>
    <row r="438" spans="2:38">
      <c r="B438" s="149">
        <v>427</v>
      </c>
      <c r="C438" s="145">
        <v>40.700000000000003</v>
      </c>
      <c r="D438" s="145">
        <v>40.700000000000003</v>
      </c>
      <c r="E438" s="149">
        <v>40.700000000000003</v>
      </c>
      <c r="F438" s="149">
        <v>40.700000000000003</v>
      </c>
      <c r="G438" s="149">
        <v>40.700000000000003</v>
      </c>
      <c r="H438" s="145">
        <f t="shared" si="53"/>
        <v>40.700000000000003</v>
      </c>
      <c r="I438" s="145">
        <f t="shared" si="54"/>
        <v>40.700000000000003</v>
      </c>
      <c r="J438" s="145">
        <f t="shared" si="55"/>
        <v>25</v>
      </c>
      <c r="L438" s="149">
        <v>427</v>
      </c>
      <c r="M438" s="145">
        <f t="shared" si="57"/>
        <v>1</v>
      </c>
      <c r="N438" s="145">
        <f t="shared" si="57"/>
        <v>1</v>
      </c>
      <c r="O438" s="145">
        <f t="shared" si="58"/>
        <v>1</v>
      </c>
      <c r="P438" s="145">
        <f t="shared" si="52"/>
        <v>1</v>
      </c>
      <c r="Q438" s="145">
        <f t="shared" si="52"/>
        <v>1</v>
      </c>
      <c r="R438" s="145">
        <f t="shared" si="56"/>
        <v>1</v>
      </c>
      <c r="S438" s="145">
        <f t="shared" si="56"/>
        <v>1</v>
      </c>
      <c r="T438" s="145">
        <f t="shared" si="56"/>
        <v>1</v>
      </c>
      <c r="AH438" s="137"/>
      <c r="AJ438" s="137"/>
      <c r="AK438" s="137"/>
      <c r="AL438" s="137"/>
    </row>
    <row r="439" spans="2:38">
      <c r="B439" s="149">
        <v>428</v>
      </c>
      <c r="C439" s="145">
        <v>41.4</v>
      </c>
      <c r="D439" s="145">
        <v>41.4</v>
      </c>
      <c r="E439" s="149">
        <v>41.5</v>
      </c>
      <c r="F439" s="149">
        <v>41.5</v>
      </c>
      <c r="G439" s="149">
        <v>41.5</v>
      </c>
      <c r="H439" s="145">
        <f t="shared" si="53"/>
        <v>41.5</v>
      </c>
      <c r="I439" s="145">
        <f t="shared" si="54"/>
        <v>41.4</v>
      </c>
      <c r="J439" s="145">
        <f t="shared" si="55"/>
        <v>25</v>
      </c>
      <c r="L439" s="149">
        <v>428</v>
      </c>
      <c r="M439" s="145">
        <f t="shared" si="57"/>
        <v>1</v>
      </c>
      <c r="N439" s="145">
        <f t="shared" si="57"/>
        <v>1</v>
      </c>
      <c r="O439" s="145">
        <f t="shared" si="58"/>
        <v>1</v>
      </c>
      <c r="P439" s="145">
        <f t="shared" si="52"/>
        <v>1</v>
      </c>
      <c r="Q439" s="145">
        <f t="shared" si="52"/>
        <v>1</v>
      </c>
      <c r="R439" s="145">
        <f t="shared" si="56"/>
        <v>1</v>
      </c>
      <c r="S439" s="145">
        <f t="shared" si="56"/>
        <v>1</v>
      </c>
      <c r="T439" s="145">
        <f t="shared" si="56"/>
        <v>1</v>
      </c>
      <c r="AH439" s="137"/>
      <c r="AJ439" s="137"/>
      <c r="AK439" s="137"/>
      <c r="AL439" s="137"/>
    </row>
    <row r="440" spans="2:38">
      <c r="B440" s="149">
        <v>429</v>
      </c>
      <c r="C440" s="145">
        <v>41.7</v>
      </c>
      <c r="D440" s="145">
        <v>41.7</v>
      </c>
      <c r="E440" s="149">
        <v>41.7</v>
      </c>
      <c r="F440" s="149">
        <v>41.7</v>
      </c>
      <c r="G440" s="149">
        <v>41.7</v>
      </c>
      <c r="H440" s="145">
        <f t="shared" si="53"/>
        <v>41.7</v>
      </c>
      <c r="I440" s="145">
        <f t="shared" si="54"/>
        <v>41.7</v>
      </c>
      <c r="J440" s="145">
        <f t="shared" si="55"/>
        <v>25</v>
      </c>
      <c r="L440" s="149">
        <v>429</v>
      </c>
      <c r="M440" s="145">
        <f t="shared" si="57"/>
        <v>1</v>
      </c>
      <c r="N440" s="145">
        <f t="shared" si="57"/>
        <v>1</v>
      </c>
      <c r="O440" s="145">
        <f t="shared" si="58"/>
        <v>1</v>
      </c>
      <c r="P440" s="145">
        <f t="shared" si="52"/>
        <v>1</v>
      </c>
      <c r="Q440" s="145">
        <f t="shared" si="52"/>
        <v>1</v>
      </c>
      <c r="R440" s="145">
        <f t="shared" si="56"/>
        <v>1</v>
      </c>
      <c r="S440" s="145">
        <f t="shared" si="56"/>
        <v>1</v>
      </c>
      <c r="T440" s="145">
        <f t="shared" si="56"/>
        <v>1</v>
      </c>
      <c r="AH440" s="137"/>
      <c r="AJ440" s="137"/>
      <c r="AK440" s="137"/>
      <c r="AL440" s="137"/>
    </row>
    <row r="441" spans="2:38">
      <c r="B441" s="149">
        <v>430</v>
      </c>
      <c r="C441" s="145">
        <v>41.4</v>
      </c>
      <c r="D441" s="145">
        <v>41.4</v>
      </c>
      <c r="E441" s="149">
        <v>41.5</v>
      </c>
      <c r="F441" s="149">
        <v>41.5</v>
      </c>
      <c r="G441" s="149">
        <v>41.5</v>
      </c>
      <c r="H441" s="145">
        <f t="shared" si="53"/>
        <v>41.5</v>
      </c>
      <c r="I441" s="145">
        <f t="shared" si="54"/>
        <v>41.4</v>
      </c>
      <c r="J441" s="145">
        <f t="shared" si="55"/>
        <v>25</v>
      </c>
      <c r="L441" s="149">
        <v>430</v>
      </c>
      <c r="M441" s="145">
        <f t="shared" si="57"/>
        <v>0</v>
      </c>
      <c r="N441" s="145">
        <f t="shared" si="57"/>
        <v>0</v>
      </c>
      <c r="O441" s="145">
        <f t="shared" si="58"/>
        <v>0</v>
      </c>
      <c r="P441" s="145">
        <f t="shared" si="52"/>
        <v>0</v>
      </c>
      <c r="Q441" s="145">
        <f t="shared" si="52"/>
        <v>0</v>
      </c>
      <c r="R441" s="145">
        <f t="shared" si="56"/>
        <v>0</v>
      </c>
      <c r="S441" s="145">
        <f t="shared" si="56"/>
        <v>0</v>
      </c>
      <c r="T441" s="145">
        <f t="shared" si="56"/>
        <v>1</v>
      </c>
      <c r="AH441" s="137"/>
      <c r="AJ441" s="137"/>
      <c r="AK441" s="137"/>
      <c r="AL441" s="137"/>
    </row>
    <row r="442" spans="2:38">
      <c r="B442" s="149">
        <v>431</v>
      </c>
      <c r="C442" s="145">
        <v>40.9</v>
      </c>
      <c r="D442" s="145">
        <v>40.9</v>
      </c>
      <c r="E442" s="149">
        <v>41</v>
      </c>
      <c r="F442" s="149">
        <v>41</v>
      </c>
      <c r="G442" s="149">
        <v>41</v>
      </c>
      <c r="H442" s="145">
        <f t="shared" si="53"/>
        <v>41</v>
      </c>
      <c r="I442" s="145">
        <f t="shared" si="54"/>
        <v>40.9</v>
      </c>
      <c r="J442" s="145">
        <f t="shared" si="55"/>
        <v>25</v>
      </c>
      <c r="L442" s="149">
        <v>431</v>
      </c>
      <c r="M442" s="145">
        <f t="shared" si="57"/>
        <v>0</v>
      </c>
      <c r="N442" s="145">
        <f t="shared" si="57"/>
        <v>0</v>
      </c>
      <c r="O442" s="145">
        <f t="shared" si="58"/>
        <v>0</v>
      </c>
      <c r="P442" s="145">
        <f t="shared" si="52"/>
        <v>0</v>
      </c>
      <c r="Q442" s="145">
        <f t="shared" si="52"/>
        <v>0</v>
      </c>
      <c r="R442" s="145">
        <f t="shared" si="56"/>
        <v>0</v>
      </c>
      <c r="S442" s="145">
        <f t="shared" si="56"/>
        <v>0</v>
      </c>
      <c r="T442" s="145">
        <f t="shared" si="56"/>
        <v>1</v>
      </c>
      <c r="AH442" s="137"/>
      <c r="AJ442" s="137"/>
      <c r="AK442" s="137"/>
      <c r="AL442" s="137"/>
    </row>
    <row r="443" spans="2:38">
      <c r="B443" s="149">
        <v>432</v>
      </c>
      <c r="C443" s="145">
        <v>40.5</v>
      </c>
      <c r="D443" s="145">
        <v>40.5</v>
      </c>
      <c r="E443" s="149">
        <v>40.6</v>
      </c>
      <c r="F443" s="149">
        <v>40.6</v>
      </c>
      <c r="G443" s="149">
        <v>40.6</v>
      </c>
      <c r="H443" s="145">
        <f t="shared" si="53"/>
        <v>40.6</v>
      </c>
      <c r="I443" s="145">
        <f t="shared" si="54"/>
        <v>40.5</v>
      </c>
      <c r="J443" s="145">
        <f t="shared" si="55"/>
        <v>25</v>
      </c>
      <c r="L443" s="149">
        <v>432</v>
      </c>
      <c r="M443" s="145">
        <f t="shared" si="57"/>
        <v>0</v>
      </c>
      <c r="N443" s="145">
        <f t="shared" si="57"/>
        <v>0</v>
      </c>
      <c r="O443" s="145">
        <f t="shared" si="58"/>
        <v>0</v>
      </c>
      <c r="P443" s="145">
        <f t="shared" si="52"/>
        <v>0</v>
      </c>
      <c r="Q443" s="145">
        <f t="shared" si="52"/>
        <v>0</v>
      </c>
      <c r="R443" s="145">
        <f t="shared" si="56"/>
        <v>0</v>
      </c>
      <c r="S443" s="145">
        <f t="shared" si="56"/>
        <v>0</v>
      </c>
      <c r="T443" s="145">
        <f t="shared" si="56"/>
        <v>1</v>
      </c>
      <c r="AH443" s="137"/>
      <c r="AJ443" s="137"/>
      <c r="AK443" s="137"/>
      <c r="AL443" s="137"/>
    </row>
    <row r="444" spans="2:38">
      <c r="B444" s="149">
        <v>433</v>
      </c>
      <c r="C444" s="145">
        <v>40.200000000000003</v>
      </c>
      <c r="D444" s="145">
        <v>40.200000000000003</v>
      </c>
      <c r="E444" s="149">
        <v>40.299999999999997</v>
      </c>
      <c r="F444" s="149">
        <v>40.299999999999997</v>
      </c>
      <c r="G444" s="149">
        <v>40.299999999999997</v>
      </c>
      <c r="H444" s="145">
        <f t="shared" si="53"/>
        <v>40.299999999999997</v>
      </c>
      <c r="I444" s="145">
        <f t="shared" si="54"/>
        <v>40.200000000000003</v>
      </c>
      <c r="J444" s="145">
        <f t="shared" si="55"/>
        <v>25</v>
      </c>
      <c r="L444" s="149">
        <v>433</v>
      </c>
      <c r="M444" s="145">
        <f t="shared" si="57"/>
        <v>0</v>
      </c>
      <c r="N444" s="145">
        <f t="shared" si="57"/>
        <v>0</v>
      </c>
      <c r="O444" s="145">
        <f t="shared" si="58"/>
        <v>0</v>
      </c>
      <c r="P444" s="145">
        <f t="shared" si="52"/>
        <v>0</v>
      </c>
      <c r="Q444" s="145">
        <f t="shared" si="52"/>
        <v>0</v>
      </c>
      <c r="R444" s="145">
        <f t="shared" si="56"/>
        <v>0</v>
      </c>
      <c r="S444" s="145">
        <f t="shared" si="56"/>
        <v>0</v>
      </c>
      <c r="T444" s="145">
        <f t="shared" si="56"/>
        <v>1</v>
      </c>
      <c r="AH444" s="137"/>
      <c r="AJ444" s="137"/>
      <c r="AK444" s="137"/>
      <c r="AL444" s="137"/>
    </row>
    <row r="445" spans="2:38">
      <c r="B445" s="149">
        <v>434</v>
      </c>
      <c r="C445" s="145">
        <v>40.1</v>
      </c>
      <c r="D445" s="145">
        <v>40.1</v>
      </c>
      <c r="E445" s="149">
        <v>40.200000000000003</v>
      </c>
      <c r="F445" s="149">
        <v>40.200000000000003</v>
      </c>
      <c r="G445" s="149">
        <v>40.200000000000003</v>
      </c>
      <c r="H445" s="145">
        <f t="shared" si="53"/>
        <v>40.200000000000003</v>
      </c>
      <c r="I445" s="145">
        <f t="shared" si="54"/>
        <v>40.1</v>
      </c>
      <c r="J445" s="145">
        <f t="shared" si="55"/>
        <v>25</v>
      </c>
      <c r="L445" s="149">
        <v>434</v>
      </c>
      <c r="M445" s="145">
        <f t="shared" si="57"/>
        <v>0</v>
      </c>
      <c r="N445" s="145">
        <f t="shared" si="57"/>
        <v>0</v>
      </c>
      <c r="O445" s="145">
        <f t="shared" si="58"/>
        <v>0</v>
      </c>
      <c r="P445" s="145">
        <f t="shared" si="52"/>
        <v>0</v>
      </c>
      <c r="Q445" s="145">
        <f t="shared" si="52"/>
        <v>0</v>
      </c>
      <c r="R445" s="145">
        <f t="shared" si="56"/>
        <v>0</v>
      </c>
      <c r="S445" s="145">
        <f t="shared" si="56"/>
        <v>0</v>
      </c>
      <c r="T445" s="145">
        <f t="shared" si="56"/>
        <v>1</v>
      </c>
      <c r="AH445" s="137"/>
      <c r="AJ445" s="137"/>
      <c r="AK445" s="137"/>
      <c r="AL445" s="137"/>
    </row>
    <row r="446" spans="2:38">
      <c r="B446" s="149">
        <v>435</v>
      </c>
      <c r="C446" s="145">
        <v>40.1</v>
      </c>
      <c r="D446" s="145">
        <v>40.1</v>
      </c>
      <c r="E446" s="149">
        <v>40.1</v>
      </c>
      <c r="F446" s="149">
        <v>40.1</v>
      </c>
      <c r="G446" s="149">
        <v>40.1</v>
      </c>
      <c r="H446" s="145">
        <f t="shared" si="53"/>
        <v>40.1</v>
      </c>
      <c r="I446" s="145">
        <f t="shared" si="54"/>
        <v>40.1</v>
      </c>
      <c r="J446" s="145">
        <f t="shared" si="55"/>
        <v>25</v>
      </c>
      <c r="L446" s="149">
        <v>435</v>
      </c>
      <c r="M446" s="145">
        <f t="shared" si="57"/>
        <v>1</v>
      </c>
      <c r="N446" s="145">
        <f t="shared" si="57"/>
        <v>1</v>
      </c>
      <c r="O446" s="145">
        <f t="shared" si="58"/>
        <v>0</v>
      </c>
      <c r="P446" s="145">
        <f t="shared" si="52"/>
        <v>0</v>
      </c>
      <c r="Q446" s="145">
        <f t="shared" si="52"/>
        <v>0</v>
      </c>
      <c r="R446" s="145">
        <f t="shared" si="56"/>
        <v>0</v>
      </c>
      <c r="S446" s="145">
        <f t="shared" si="56"/>
        <v>1</v>
      </c>
      <c r="T446" s="145">
        <f t="shared" si="56"/>
        <v>1</v>
      </c>
      <c r="AH446" s="137"/>
      <c r="AJ446" s="137"/>
      <c r="AK446" s="137"/>
      <c r="AL446" s="137"/>
    </row>
    <row r="447" spans="2:38">
      <c r="B447" s="149">
        <v>436</v>
      </c>
      <c r="C447" s="145">
        <v>39.799999999999997</v>
      </c>
      <c r="D447" s="145">
        <v>39.799999999999997</v>
      </c>
      <c r="E447" s="149">
        <v>39.799999999999997</v>
      </c>
      <c r="F447" s="149">
        <v>39.799999999999997</v>
      </c>
      <c r="G447" s="149">
        <v>39.799999999999997</v>
      </c>
      <c r="H447" s="145">
        <f t="shared" si="53"/>
        <v>39.799999999999997</v>
      </c>
      <c r="I447" s="145">
        <f t="shared" si="54"/>
        <v>39.799999999999997</v>
      </c>
      <c r="J447" s="145">
        <f t="shared" si="55"/>
        <v>25</v>
      </c>
      <c r="L447" s="149">
        <v>436</v>
      </c>
      <c r="M447" s="145">
        <f t="shared" si="57"/>
        <v>0</v>
      </c>
      <c r="N447" s="145">
        <f t="shared" si="57"/>
        <v>0</v>
      </c>
      <c r="O447" s="145">
        <f t="shared" si="58"/>
        <v>0</v>
      </c>
      <c r="P447" s="145">
        <f t="shared" si="52"/>
        <v>0</v>
      </c>
      <c r="Q447" s="145">
        <f t="shared" si="52"/>
        <v>0</v>
      </c>
      <c r="R447" s="145">
        <f t="shared" si="56"/>
        <v>0</v>
      </c>
      <c r="S447" s="145">
        <f t="shared" si="56"/>
        <v>0</v>
      </c>
      <c r="T447" s="145">
        <f t="shared" si="56"/>
        <v>1</v>
      </c>
      <c r="AH447" s="137"/>
      <c r="AJ447" s="137"/>
      <c r="AK447" s="137"/>
      <c r="AL447" s="137"/>
    </row>
    <row r="448" spans="2:38">
      <c r="B448" s="149">
        <v>437</v>
      </c>
      <c r="C448" s="145">
        <v>38.9</v>
      </c>
      <c r="D448" s="145">
        <v>38.9</v>
      </c>
      <c r="E448" s="149">
        <v>38.9</v>
      </c>
      <c r="F448" s="149">
        <v>38.9</v>
      </c>
      <c r="G448" s="149">
        <v>38.9</v>
      </c>
      <c r="H448" s="145">
        <f t="shared" si="53"/>
        <v>38.9</v>
      </c>
      <c r="I448" s="145">
        <f t="shared" si="54"/>
        <v>38.9</v>
      </c>
      <c r="J448" s="145">
        <f t="shared" si="55"/>
        <v>25</v>
      </c>
      <c r="L448" s="149">
        <v>437</v>
      </c>
      <c r="M448" s="145">
        <f t="shared" si="57"/>
        <v>0</v>
      </c>
      <c r="N448" s="145">
        <f t="shared" si="57"/>
        <v>0</v>
      </c>
      <c r="O448" s="145">
        <f t="shared" si="58"/>
        <v>0</v>
      </c>
      <c r="P448" s="145">
        <f t="shared" si="52"/>
        <v>0</v>
      </c>
      <c r="Q448" s="145">
        <f t="shared" si="52"/>
        <v>0</v>
      </c>
      <c r="R448" s="145">
        <f t="shared" si="56"/>
        <v>0</v>
      </c>
      <c r="S448" s="145">
        <f t="shared" si="56"/>
        <v>0</v>
      </c>
      <c r="T448" s="145">
        <f t="shared" si="56"/>
        <v>1</v>
      </c>
      <c r="AH448" s="137"/>
      <c r="AJ448" s="137"/>
      <c r="AK448" s="137"/>
      <c r="AL448" s="137"/>
    </row>
    <row r="449" spans="2:38">
      <c r="B449" s="149">
        <v>438</v>
      </c>
      <c r="C449" s="145">
        <v>37.4</v>
      </c>
      <c r="D449" s="145">
        <v>37.4</v>
      </c>
      <c r="E449" s="149">
        <v>37.5</v>
      </c>
      <c r="F449" s="149">
        <v>37.5</v>
      </c>
      <c r="G449" s="149">
        <v>37.5</v>
      </c>
      <c r="H449" s="145">
        <f t="shared" si="53"/>
        <v>37.5</v>
      </c>
      <c r="I449" s="145">
        <f t="shared" si="54"/>
        <v>37.4</v>
      </c>
      <c r="J449" s="145">
        <f t="shared" si="55"/>
        <v>25</v>
      </c>
      <c r="L449" s="149">
        <v>438</v>
      </c>
      <c r="M449" s="145">
        <f t="shared" si="57"/>
        <v>0</v>
      </c>
      <c r="N449" s="145">
        <f t="shared" si="57"/>
        <v>0</v>
      </c>
      <c r="O449" s="145">
        <f t="shared" si="58"/>
        <v>0</v>
      </c>
      <c r="P449" s="145">
        <f t="shared" si="52"/>
        <v>0</v>
      </c>
      <c r="Q449" s="145">
        <f t="shared" si="52"/>
        <v>0</v>
      </c>
      <c r="R449" s="145">
        <f t="shared" si="56"/>
        <v>0</v>
      </c>
      <c r="S449" s="145">
        <f t="shared" si="56"/>
        <v>0</v>
      </c>
      <c r="T449" s="145">
        <f t="shared" si="56"/>
        <v>1</v>
      </c>
      <c r="AH449" s="137"/>
      <c r="AJ449" s="137"/>
      <c r="AK449" s="137"/>
      <c r="AL449" s="137"/>
    </row>
    <row r="450" spans="2:38">
      <c r="B450" s="149">
        <v>439</v>
      </c>
      <c r="C450" s="145">
        <v>35.799999999999997</v>
      </c>
      <c r="D450" s="145">
        <v>35.799999999999997</v>
      </c>
      <c r="E450" s="149">
        <v>35.799999999999997</v>
      </c>
      <c r="F450" s="149">
        <v>35.799999999999997</v>
      </c>
      <c r="G450" s="149">
        <v>35.799999999999997</v>
      </c>
      <c r="H450" s="145">
        <f t="shared" si="53"/>
        <v>35.799999999999997</v>
      </c>
      <c r="I450" s="145">
        <f t="shared" si="54"/>
        <v>35.799999999999997</v>
      </c>
      <c r="J450" s="145">
        <f t="shared" si="55"/>
        <v>25</v>
      </c>
      <c r="L450" s="149">
        <v>439</v>
      </c>
      <c r="M450" s="145">
        <f t="shared" si="57"/>
        <v>0</v>
      </c>
      <c r="N450" s="145">
        <f t="shared" si="57"/>
        <v>0</v>
      </c>
      <c r="O450" s="145">
        <f t="shared" si="58"/>
        <v>0</v>
      </c>
      <c r="P450" s="145">
        <f t="shared" si="52"/>
        <v>0</v>
      </c>
      <c r="Q450" s="145">
        <f t="shared" si="52"/>
        <v>0</v>
      </c>
      <c r="R450" s="145">
        <f t="shared" si="56"/>
        <v>0</v>
      </c>
      <c r="S450" s="145">
        <f t="shared" si="56"/>
        <v>0</v>
      </c>
      <c r="T450" s="145">
        <f t="shared" si="56"/>
        <v>1</v>
      </c>
      <c r="AH450" s="137"/>
      <c r="AJ450" s="137"/>
      <c r="AK450" s="137"/>
      <c r="AL450" s="137"/>
    </row>
    <row r="451" spans="2:38">
      <c r="B451" s="149">
        <v>440</v>
      </c>
      <c r="C451" s="145">
        <v>34.1</v>
      </c>
      <c r="D451" s="145">
        <v>34.1</v>
      </c>
      <c r="E451" s="149">
        <v>34.200000000000003</v>
      </c>
      <c r="F451" s="149">
        <v>34.200000000000003</v>
      </c>
      <c r="G451" s="149">
        <v>34.200000000000003</v>
      </c>
      <c r="H451" s="145">
        <f t="shared" si="53"/>
        <v>34.200000000000003</v>
      </c>
      <c r="I451" s="145">
        <f t="shared" si="54"/>
        <v>34.1</v>
      </c>
      <c r="J451" s="145">
        <f t="shared" si="55"/>
        <v>25</v>
      </c>
      <c r="L451" s="149">
        <v>440</v>
      </c>
      <c r="M451" s="145">
        <f t="shared" si="57"/>
        <v>0</v>
      </c>
      <c r="N451" s="145">
        <f t="shared" si="57"/>
        <v>0</v>
      </c>
      <c r="O451" s="145">
        <f t="shared" si="58"/>
        <v>0</v>
      </c>
      <c r="P451" s="145">
        <f t="shared" si="52"/>
        <v>0</v>
      </c>
      <c r="Q451" s="145">
        <f t="shared" si="52"/>
        <v>0</v>
      </c>
      <c r="R451" s="145">
        <f t="shared" si="56"/>
        <v>0</v>
      </c>
      <c r="S451" s="145">
        <f t="shared" si="56"/>
        <v>0</v>
      </c>
      <c r="T451" s="145">
        <f t="shared" si="56"/>
        <v>1</v>
      </c>
      <c r="AH451" s="137"/>
      <c r="AJ451" s="137"/>
      <c r="AK451" s="137"/>
      <c r="AL451" s="137"/>
    </row>
    <row r="452" spans="2:38">
      <c r="B452" s="149">
        <v>441</v>
      </c>
      <c r="C452" s="145">
        <v>32.5</v>
      </c>
      <c r="D452" s="145">
        <v>32.5</v>
      </c>
      <c r="E452" s="149">
        <v>32.5</v>
      </c>
      <c r="F452" s="149">
        <v>32.5</v>
      </c>
      <c r="G452" s="149">
        <v>32.5</v>
      </c>
      <c r="H452" s="145">
        <f t="shared" si="53"/>
        <v>32.5</v>
      </c>
      <c r="I452" s="145">
        <f t="shared" si="54"/>
        <v>32.5</v>
      </c>
      <c r="J452" s="145">
        <f t="shared" si="55"/>
        <v>25</v>
      </c>
      <c r="L452" s="149">
        <v>441</v>
      </c>
      <c r="M452" s="145">
        <f t="shared" si="57"/>
        <v>0</v>
      </c>
      <c r="N452" s="145">
        <f t="shared" si="57"/>
        <v>0</v>
      </c>
      <c r="O452" s="145">
        <f t="shared" si="58"/>
        <v>0</v>
      </c>
      <c r="P452" s="145">
        <f t="shared" si="52"/>
        <v>0</v>
      </c>
      <c r="Q452" s="145">
        <f t="shared" si="52"/>
        <v>0</v>
      </c>
      <c r="R452" s="145">
        <f t="shared" si="56"/>
        <v>0</v>
      </c>
      <c r="S452" s="145">
        <f t="shared" si="56"/>
        <v>0</v>
      </c>
      <c r="T452" s="145">
        <f t="shared" si="56"/>
        <v>1</v>
      </c>
      <c r="AH452" s="137"/>
      <c r="AJ452" s="137"/>
      <c r="AK452" s="137"/>
      <c r="AL452" s="137"/>
    </row>
    <row r="453" spans="2:38">
      <c r="B453" s="149">
        <v>442</v>
      </c>
      <c r="C453" s="145">
        <v>30.9</v>
      </c>
      <c r="D453" s="145">
        <v>30.9</v>
      </c>
      <c r="E453" s="149">
        <v>30.9</v>
      </c>
      <c r="F453" s="149">
        <v>30.9</v>
      </c>
      <c r="G453" s="149">
        <v>30.9</v>
      </c>
      <c r="H453" s="145">
        <f t="shared" si="53"/>
        <v>30.9</v>
      </c>
      <c r="I453" s="145">
        <f t="shared" si="54"/>
        <v>30.9</v>
      </c>
      <c r="J453" s="145">
        <f t="shared" si="55"/>
        <v>25</v>
      </c>
      <c r="L453" s="149">
        <v>442</v>
      </c>
      <c r="M453" s="145">
        <f t="shared" si="57"/>
        <v>0</v>
      </c>
      <c r="N453" s="145">
        <f t="shared" si="57"/>
        <v>0</v>
      </c>
      <c r="O453" s="145">
        <f t="shared" si="58"/>
        <v>0</v>
      </c>
      <c r="P453" s="145">
        <f t="shared" si="52"/>
        <v>0</v>
      </c>
      <c r="Q453" s="145">
        <f t="shared" si="52"/>
        <v>0</v>
      </c>
      <c r="R453" s="145">
        <f t="shared" si="56"/>
        <v>0</v>
      </c>
      <c r="S453" s="145">
        <f t="shared" si="56"/>
        <v>0</v>
      </c>
      <c r="T453" s="145">
        <f t="shared" si="56"/>
        <v>1</v>
      </c>
      <c r="AH453" s="137"/>
      <c r="AJ453" s="137"/>
      <c r="AK453" s="137"/>
      <c r="AL453" s="137"/>
    </row>
    <row r="454" spans="2:38">
      <c r="B454" s="149">
        <v>443</v>
      </c>
      <c r="C454" s="145">
        <v>29.4</v>
      </c>
      <c r="D454" s="145">
        <v>29.4</v>
      </c>
      <c r="E454" s="149">
        <v>29.4</v>
      </c>
      <c r="F454" s="149">
        <v>29.4</v>
      </c>
      <c r="G454" s="149">
        <v>29.4</v>
      </c>
      <c r="H454" s="145">
        <f t="shared" si="53"/>
        <v>29.4</v>
      </c>
      <c r="I454" s="145">
        <f t="shared" si="54"/>
        <v>29.4</v>
      </c>
      <c r="J454" s="145">
        <f t="shared" si="55"/>
        <v>25</v>
      </c>
      <c r="L454" s="149">
        <v>443</v>
      </c>
      <c r="M454" s="145">
        <f t="shared" si="57"/>
        <v>0</v>
      </c>
      <c r="N454" s="145">
        <f t="shared" si="57"/>
        <v>0</v>
      </c>
      <c r="O454" s="145">
        <f t="shared" si="58"/>
        <v>0</v>
      </c>
      <c r="P454" s="145">
        <f t="shared" si="52"/>
        <v>0</v>
      </c>
      <c r="Q454" s="145">
        <f t="shared" si="52"/>
        <v>0</v>
      </c>
      <c r="R454" s="145">
        <f t="shared" si="56"/>
        <v>0</v>
      </c>
      <c r="S454" s="145">
        <f t="shared" si="56"/>
        <v>0</v>
      </c>
      <c r="T454" s="145">
        <f t="shared" si="56"/>
        <v>1</v>
      </c>
      <c r="AH454" s="137"/>
      <c r="AJ454" s="137"/>
      <c r="AK454" s="137"/>
      <c r="AL454" s="137"/>
    </row>
    <row r="455" spans="2:38">
      <c r="B455" s="149">
        <v>444</v>
      </c>
      <c r="C455" s="145">
        <v>27.9</v>
      </c>
      <c r="D455" s="145">
        <v>27.9</v>
      </c>
      <c r="E455" s="149">
        <v>28</v>
      </c>
      <c r="F455" s="149">
        <v>28</v>
      </c>
      <c r="G455" s="149">
        <v>28</v>
      </c>
      <c r="H455" s="145">
        <f t="shared" si="53"/>
        <v>28</v>
      </c>
      <c r="I455" s="145">
        <f t="shared" si="54"/>
        <v>27.9</v>
      </c>
      <c r="J455" s="145">
        <f t="shared" si="55"/>
        <v>25</v>
      </c>
      <c r="L455" s="149">
        <v>444</v>
      </c>
      <c r="M455" s="145">
        <f t="shared" si="57"/>
        <v>0</v>
      </c>
      <c r="N455" s="145">
        <f t="shared" si="57"/>
        <v>0</v>
      </c>
      <c r="O455" s="145">
        <f t="shared" si="58"/>
        <v>0</v>
      </c>
      <c r="P455" s="145">
        <f t="shared" si="52"/>
        <v>0</v>
      </c>
      <c r="Q455" s="145">
        <f t="shared" si="52"/>
        <v>0</v>
      </c>
      <c r="R455" s="145">
        <f t="shared" si="56"/>
        <v>0</v>
      </c>
      <c r="S455" s="145">
        <f t="shared" si="56"/>
        <v>0</v>
      </c>
      <c r="T455" s="145">
        <f t="shared" si="56"/>
        <v>1</v>
      </c>
      <c r="AH455" s="137"/>
      <c r="AJ455" s="137"/>
      <c r="AK455" s="137"/>
      <c r="AL455" s="137"/>
    </row>
    <row r="456" spans="2:38">
      <c r="B456" s="149">
        <v>445</v>
      </c>
      <c r="C456" s="145">
        <v>26.5</v>
      </c>
      <c r="D456" s="145">
        <v>26.5</v>
      </c>
      <c r="E456" s="149">
        <v>26.5</v>
      </c>
      <c r="F456" s="149">
        <v>26.5</v>
      </c>
      <c r="G456" s="149">
        <v>26.5</v>
      </c>
      <c r="H456" s="145">
        <f t="shared" si="53"/>
        <v>26.5</v>
      </c>
      <c r="I456" s="145">
        <f t="shared" si="54"/>
        <v>26.5</v>
      </c>
      <c r="J456" s="145">
        <f t="shared" si="55"/>
        <v>25</v>
      </c>
      <c r="L456" s="149">
        <v>445</v>
      </c>
      <c r="M456" s="145">
        <f t="shared" si="57"/>
        <v>0</v>
      </c>
      <c r="N456" s="145">
        <f t="shared" si="57"/>
        <v>0</v>
      </c>
      <c r="O456" s="145">
        <f t="shared" si="58"/>
        <v>0</v>
      </c>
      <c r="P456" s="145">
        <f t="shared" si="52"/>
        <v>0</v>
      </c>
      <c r="Q456" s="145">
        <f t="shared" si="52"/>
        <v>0</v>
      </c>
      <c r="R456" s="145">
        <f t="shared" si="56"/>
        <v>0</v>
      </c>
      <c r="S456" s="145">
        <f t="shared" si="56"/>
        <v>0</v>
      </c>
      <c r="T456" s="145">
        <f t="shared" si="56"/>
        <v>1</v>
      </c>
      <c r="AH456" s="137"/>
      <c r="AJ456" s="137"/>
      <c r="AK456" s="137"/>
      <c r="AL456" s="137"/>
    </row>
    <row r="457" spans="2:38">
      <c r="B457" s="149">
        <v>446</v>
      </c>
      <c r="C457" s="145">
        <v>25</v>
      </c>
      <c r="D457" s="145">
        <v>25</v>
      </c>
      <c r="E457" s="149">
        <v>25</v>
      </c>
      <c r="F457" s="149">
        <v>25</v>
      </c>
      <c r="G457" s="149">
        <v>25</v>
      </c>
      <c r="H457" s="145">
        <f t="shared" si="53"/>
        <v>25</v>
      </c>
      <c r="I457" s="145">
        <f t="shared" si="54"/>
        <v>25</v>
      </c>
      <c r="J457" s="145">
        <f t="shared" si="55"/>
        <v>25</v>
      </c>
      <c r="L457" s="149">
        <v>446</v>
      </c>
      <c r="M457" s="145">
        <f t="shared" si="57"/>
        <v>0</v>
      </c>
      <c r="N457" s="145">
        <f t="shared" si="57"/>
        <v>0</v>
      </c>
      <c r="O457" s="145">
        <f t="shared" si="58"/>
        <v>0</v>
      </c>
      <c r="P457" s="145">
        <f t="shared" si="52"/>
        <v>0</v>
      </c>
      <c r="Q457" s="145">
        <f t="shared" si="52"/>
        <v>0</v>
      </c>
      <c r="R457" s="145">
        <f t="shared" si="56"/>
        <v>0</v>
      </c>
      <c r="S457" s="145">
        <f t="shared" si="56"/>
        <v>0</v>
      </c>
      <c r="T457" s="145">
        <f t="shared" si="56"/>
        <v>1</v>
      </c>
      <c r="AH457" s="137"/>
      <c r="AJ457" s="137"/>
      <c r="AK457" s="137"/>
      <c r="AL457" s="137"/>
    </row>
    <row r="458" spans="2:38">
      <c r="B458" s="149">
        <v>447</v>
      </c>
      <c r="C458" s="145">
        <v>23.4</v>
      </c>
      <c r="D458" s="145">
        <v>23.4</v>
      </c>
      <c r="E458" s="149">
        <v>23.5</v>
      </c>
      <c r="F458" s="149">
        <v>23.5</v>
      </c>
      <c r="G458" s="149">
        <v>23.5</v>
      </c>
      <c r="H458" s="145">
        <f t="shared" si="53"/>
        <v>23.5</v>
      </c>
      <c r="I458" s="145">
        <f t="shared" si="54"/>
        <v>23.4</v>
      </c>
      <c r="J458" s="145">
        <f t="shared" si="55"/>
        <v>23.4</v>
      </c>
      <c r="L458" s="149">
        <v>447</v>
      </c>
      <c r="M458" s="145">
        <f t="shared" si="57"/>
        <v>0</v>
      </c>
      <c r="N458" s="145">
        <f t="shared" si="57"/>
        <v>0</v>
      </c>
      <c r="O458" s="145">
        <f t="shared" si="58"/>
        <v>0</v>
      </c>
      <c r="P458" s="145">
        <f t="shared" si="58"/>
        <v>0</v>
      </c>
      <c r="Q458" s="145">
        <f t="shared" si="58"/>
        <v>0</v>
      </c>
      <c r="R458" s="145">
        <f t="shared" si="56"/>
        <v>0</v>
      </c>
      <c r="S458" s="145">
        <f t="shared" si="56"/>
        <v>0</v>
      </c>
      <c r="T458" s="145">
        <f t="shared" si="56"/>
        <v>0</v>
      </c>
      <c r="AH458" s="137"/>
      <c r="AJ458" s="137"/>
      <c r="AK458" s="137"/>
      <c r="AL458" s="137"/>
    </row>
    <row r="459" spans="2:38">
      <c r="B459" s="149">
        <v>448</v>
      </c>
      <c r="C459" s="145">
        <v>21.8</v>
      </c>
      <c r="D459" s="145">
        <v>21.8</v>
      </c>
      <c r="E459" s="149">
        <v>21.9</v>
      </c>
      <c r="F459" s="149">
        <v>21.9</v>
      </c>
      <c r="G459" s="149">
        <v>21.9</v>
      </c>
      <c r="H459" s="145">
        <f t="shared" si="53"/>
        <v>21.9</v>
      </c>
      <c r="I459" s="145">
        <f t="shared" si="54"/>
        <v>21.8</v>
      </c>
      <c r="J459" s="145">
        <f t="shared" si="55"/>
        <v>21.8</v>
      </c>
      <c r="L459" s="149">
        <v>448</v>
      </c>
      <c r="M459" s="145">
        <f t="shared" si="57"/>
        <v>0</v>
      </c>
      <c r="N459" s="145">
        <f t="shared" si="57"/>
        <v>0</v>
      </c>
      <c r="O459" s="145">
        <f t="shared" si="58"/>
        <v>0</v>
      </c>
      <c r="P459" s="145">
        <f t="shared" si="58"/>
        <v>0</v>
      </c>
      <c r="Q459" s="145">
        <f t="shared" si="58"/>
        <v>0</v>
      </c>
      <c r="R459" s="145">
        <f t="shared" si="56"/>
        <v>0</v>
      </c>
      <c r="S459" s="145">
        <f t="shared" si="56"/>
        <v>0</v>
      </c>
      <c r="T459" s="145">
        <f t="shared" si="56"/>
        <v>0</v>
      </c>
      <c r="AH459" s="137"/>
      <c r="AJ459" s="137"/>
      <c r="AK459" s="137"/>
      <c r="AL459" s="137"/>
    </row>
    <row r="460" spans="2:38">
      <c r="B460" s="149">
        <v>449</v>
      </c>
      <c r="C460" s="145">
        <v>20.3</v>
      </c>
      <c r="D460" s="145">
        <v>20.3</v>
      </c>
      <c r="E460" s="149">
        <v>20.399999999999999</v>
      </c>
      <c r="F460" s="149">
        <v>20.399999999999999</v>
      </c>
      <c r="G460" s="149">
        <v>20.399999999999999</v>
      </c>
      <c r="H460" s="145">
        <f t="shared" si="53"/>
        <v>20.399999999999999</v>
      </c>
      <c r="I460" s="145">
        <f t="shared" si="54"/>
        <v>20.3</v>
      </c>
      <c r="J460" s="145">
        <f t="shared" si="55"/>
        <v>20.3</v>
      </c>
      <c r="L460" s="149">
        <v>449</v>
      </c>
      <c r="M460" s="145">
        <f t="shared" si="57"/>
        <v>0</v>
      </c>
      <c r="N460" s="145">
        <f t="shared" si="57"/>
        <v>0</v>
      </c>
      <c r="O460" s="145">
        <f t="shared" si="58"/>
        <v>0</v>
      </c>
      <c r="P460" s="145">
        <f t="shared" si="58"/>
        <v>0</v>
      </c>
      <c r="Q460" s="145">
        <f t="shared" si="58"/>
        <v>0</v>
      </c>
      <c r="R460" s="145">
        <f t="shared" si="56"/>
        <v>0</v>
      </c>
      <c r="S460" s="145">
        <f t="shared" si="56"/>
        <v>0</v>
      </c>
      <c r="T460" s="145">
        <f t="shared" si="56"/>
        <v>0</v>
      </c>
      <c r="AH460" s="137"/>
      <c r="AJ460" s="137"/>
      <c r="AK460" s="137"/>
      <c r="AL460" s="137"/>
    </row>
    <row r="461" spans="2:38">
      <c r="B461" s="149">
        <v>450</v>
      </c>
      <c r="C461" s="145">
        <v>19.3</v>
      </c>
      <c r="D461" s="145">
        <v>19.3</v>
      </c>
      <c r="E461" s="149">
        <v>19.399999999999999</v>
      </c>
      <c r="F461" s="149">
        <v>19.399999999999999</v>
      </c>
      <c r="G461" s="149">
        <v>19.399999999999999</v>
      </c>
      <c r="H461" s="145">
        <f t="shared" ref="H461:H524" si="59">IF($E461="",0,MIN($E461,$H$2))</f>
        <v>19.399999999999999</v>
      </c>
      <c r="I461" s="145">
        <f t="shared" ref="I461:I524" si="60">IF($C461="",0,MIN($C461,$I$2))</f>
        <v>19.3</v>
      </c>
      <c r="J461" s="145">
        <f t="shared" ref="J461:J524" si="61">IF($C461="",0,MIN($C461,$J$2))</f>
        <v>19.3</v>
      </c>
      <c r="L461" s="149">
        <v>450</v>
      </c>
      <c r="M461" s="145">
        <f t="shared" si="57"/>
        <v>0</v>
      </c>
      <c r="N461" s="145">
        <f t="shared" si="57"/>
        <v>0</v>
      </c>
      <c r="O461" s="145">
        <f t="shared" si="58"/>
        <v>0</v>
      </c>
      <c r="P461" s="145">
        <f t="shared" si="58"/>
        <v>0</v>
      </c>
      <c r="Q461" s="145">
        <f t="shared" si="58"/>
        <v>0</v>
      </c>
      <c r="R461" s="145">
        <f t="shared" si="58"/>
        <v>0</v>
      </c>
      <c r="S461" s="145">
        <f t="shared" si="58"/>
        <v>0</v>
      </c>
      <c r="T461" s="145">
        <f t="shared" si="58"/>
        <v>0</v>
      </c>
      <c r="AH461" s="137"/>
      <c r="AJ461" s="137"/>
      <c r="AK461" s="137"/>
      <c r="AL461" s="137"/>
    </row>
    <row r="462" spans="2:38">
      <c r="B462" s="149">
        <v>451</v>
      </c>
      <c r="C462" s="145">
        <v>18.7</v>
      </c>
      <c r="D462" s="145">
        <v>18.7</v>
      </c>
      <c r="E462" s="149">
        <v>18.8</v>
      </c>
      <c r="F462" s="149">
        <v>18.8</v>
      </c>
      <c r="G462" s="149">
        <v>18.8</v>
      </c>
      <c r="H462" s="145">
        <f t="shared" si="59"/>
        <v>18.8</v>
      </c>
      <c r="I462" s="145">
        <f t="shared" si="60"/>
        <v>18.7</v>
      </c>
      <c r="J462" s="145">
        <f t="shared" si="61"/>
        <v>18.7</v>
      </c>
      <c r="L462" s="149">
        <v>451</v>
      </c>
      <c r="M462" s="145">
        <f t="shared" ref="M462:N525" si="62">IF(AND(C462&gt;0,C462&gt;=C461),1,0)</f>
        <v>0</v>
      </c>
      <c r="N462" s="145">
        <f t="shared" si="62"/>
        <v>0</v>
      </c>
      <c r="O462" s="145">
        <f t="shared" ref="O462:R525" si="63">IF(AND(E462&gt;0,E462&gt;=E461),1,0)</f>
        <v>0</v>
      </c>
      <c r="P462" s="145">
        <f t="shared" ref="P462:Q525" si="64">IF(AND(F462&gt;0,F462&gt;=F461),1,0)</f>
        <v>0</v>
      </c>
      <c r="Q462" s="145">
        <f t="shared" si="64"/>
        <v>0</v>
      </c>
      <c r="R462" s="145">
        <f t="shared" si="63"/>
        <v>0</v>
      </c>
      <c r="S462" s="145">
        <f t="shared" ref="S462:T525" si="65">IF(AND(I462&gt;0,I462&gt;=I461),1,0)</f>
        <v>0</v>
      </c>
      <c r="T462" s="145">
        <f t="shared" si="65"/>
        <v>0</v>
      </c>
      <c r="AH462" s="137"/>
      <c r="AJ462" s="137"/>
      <c r="AK462" s="137"/>
      <c r="AL462" s="137"/>
    </row>
    <row r="463" spans="2:38">
      <c r="B463" s="149">
        <v>452</v>
      </c>
      <c r="C463" s="145">
        <v>18.3</v>
      </c>
      <c r="D463" s="145">
        <v>18.3</v>
      </c>
      <c r="E463" s="149">
        <v>18.399999999999999</v>
      </c>
      <c r="F463" s="149">
        <v>18.399999999999999</v>
      </c>
      <c r="G463" s="149">
        <v>18.399999999999999</v>
      </c>
      <c r="H463" s="145">
        <f t="shared" si="59"/>
        <v>18.399999999999999</v>
      </c>
      <c r="I463" s="145">
        <f t="shared" si="60"/>
        <v>18.3</v>
      </c>
      <c r="J463" s="145">
        <f t="shared" si="61"/>
        <v>18.3</v>
      </c>
      <c r="L463" s="149">
        <v>452</v>
      </c>
      <c r="M463" s="145">
        <f t="shared" si="62"/>
        <v>0</v>
      </c>
      <c r="N463" s="145">
        <f t="shared" si="62"/>
        <v>0</v>
      </c>
      <c r="O463" s="145">
        <f t="shared" si="63"/>
        <v>0</v>
      </c>
      <c r="P463" s="145">
        <f t="shared" si="64"/>
        <v>0</v>
      </c>
      <c r="Q463" s="145">
        <f t="shared" si="64"/>
        <v>0</v>
      </c>
      <c r="R463" s="145">
        <f t="shared" si="63"/>
        <v>0</v>
      </c>
      <c r="S463" s="145">
        <f t="shared" si="65"/>
        <v>0</v>
      </c>
      <c r="T463" s="145">
        <f t="shared" si="65"/>
        <v>0</v>
      </c>
      <c r="AH463" s="137"/>
      <c r="AJ463" s="137"/>
      <c r="AK463" s="137"/>
      <c r="AL463" s="137"/>
    </row>
    <row r="464" spans="2:38">
      <c r="B464" s="149">
        <v>453</v>
      </c>
      <c r="C464" s="145">
        <v>17.8</v>
      </c>
      <c r="D464" s="145">
        <v>17.8</v>
      </c>
      <c r="E464" s="149">
        <v>18</v>
      </c>
      <c r="F464" s="149">
        <v>18</v>
      </c>
      <c r="G464" s="149">
        <v>18</v>
      </c>
      <c r="H464" s="145">
        <f t="shared" si="59"/>
        <v>18</v>
      </c>
      <c r="I464" s="145">
        <f t="shared" si="60"/>
        <v>17.8</v>
      </c>
      <c r="J464" s="145">
        <f t="shared" si="61"/>
        <v>17.8</v>
      </c>
      <c r="L464" s="149">
        <v>453</v>
      </c>
      <c r="M464" s="145">
        <f t="shared" si="62"/>
        <v>0</v>
      </c>
      <c r="N464" s="145">
        <f t="shared" si="62"/>
        <v>0</v>
      </c>
      <c r="O464" s="145">
        <f t="shared" si="63"/>
        <v>0</v>
      </c>
      <c r="P464" s="145">
        <f t="shared" si="64"/>
        <v>0</v>
      </c>
      <c r="Q464" s="145">
        <f t="shared" si="64"/>
        <v>0</v>
      </c>
      <c r="R464" s="145">
        <f t="shared" si="63"/>
        <v>0</v>
      </c>
      <c r="S464" s="145">
        <f t="shared" si="65"/>
        <v>0</v>
      </c>
      <c r="T464" s="145">
        <f t="shared" si="65"/>
        <v>0</v>
      </c>
      <c r="AH464" s="137"/>
      <c r="AJ464" s="137"/>
      <c r="AK464" s="137"/>
      <c r="AL464" s="137"/>
    </row>
    <row r="465" spans="2:38">
      <c r="B465" s="149">
        <v>454</v>
      </c>
      <c r="C465" s="145">
        <v>17.399999999999999</v>
      </c>
      <c r="D465" s="145">
        <v>17.399999999999999</v>
      </c>
      <c r="E465" s="149">
        <v>17.5</v>
      </c>
      <c r="F465" s="149">
        <v>17.5</v>
      </c>
      <c r="G465" s="149">
        <v>17.5</v>
      </c>
      <c r="H465" s="145">
        <f t="shared" si="59"/>
        <v>17.5</v>
      </c>
      <c r="I465" s="145">
        <f t="shared" si="60"/>
        <v>17.399999999999999</v>
      </c>
      <c r="J465" s="145">
        <f t="shared" si="61"/>
        <v>17.399999999999999</v>
      </c>
      <c r="L465" s="149">
        <v>454</v>
      </c>
      <c r="M465" s="145">
        <f t="shared" si="62"/>
        <v>0</v>
      </c>
      <c r="N465" s="145">
        <f t="shared" si="62"/>
        <v>0</v>
      </c>
      <c r="O465" s="145">
        <f t="shared" si="63"/>
        <v>0</v>
      </c>
      <c r="P465" s="145">
        <f t="shared" si="64"/>
        <v>0</v>
      </c>
      <c r="Q465" s="145">
        <f t="shared" si="64"/>
        <v>0</v>
      </c>
      <c r="R465" s="145">
        <f t="shared" si="63"/>
        <v>0</v>
      </c>
      <c r="S465" s="145">
        <f t="shared" si="65"/>
        <v>0</v>
      </c>
      <c r="T465" s="145">
        <f t="shared" si="65"/>
        <v>0</v>
      </c>
      <c r="AH465" s="137"/>
      <c r="AJ465" s="137"/>
      <c r="AK465" s="137"/>
      <c r="AL465" s="137"/>
    </row>
    <row r="466" spans="2:38">
      <c r="B466" s="149">
        <v>455</v>
      </c>
      <c r="C466" s="145">
        <v>16.8</v>
      </c>
      <c r="D466" s="145">
        <v>16.8</v>
      </c>
      <c r="E466" s="149">
        <v>16.899999999999999</v>
      </c>
      <c r="F466" s="149">
        <v>16.899999999999999</v>
      </c>
      <c r="G466" s="149">
        <v>16.899999999999999</v>
      </c>
      <c r="H466" s="145">
        <f t="shared" si="59"/>
        <v>16.899999999999999</v>
      </c>
      <c r="I466" s="145">
        <f t="shared" si="60"/>
        <v>16.8</v>
      </c>
      <c r="J466" s="145">
        <f t="shared" si="61"/>
        <v>16.8</v>
      </c>
      <c r="L466" s="149">
        <v>455</v>
      </c>
      <c r="M466" s="145">
        <f t="shared" si="62"/>
        <v>0</v>
      </c>
      <c r="N466" s="145">
        <f t="shared" si="62"/>
        <v>0</v>
      </c>
      <c r="O466" s="145">
        <f t="shared" si="63"/>
        <v>0</v>
      </c>
      <c r="P466" s="145">
        <f t="shared" si="64"/>
        <v>0</v>
      </c>
      <c r="Q466" s="145">
        <f t="shared" si="64"/>
        <v>0</v>
      </c>
      <c r="R466" s="145">
        <f t="shared" si="63"/>
        <v>0</v>
      </c>
      <c r="S466" s="145">
        <f t="shared" si="65"/>
        <v>0</v>
      </c>
      <c r="T466" s="145">
        <f t="shared" si="65"/>
        <v>0</v>
      </c>
      <c r="AH466" s="137"/>
      <c r="AJ466" s="137"/>
      <c r="AK466" s="137"/>
      <c r="AL466" s="137"/>
    </row>
    <row r="467" spans="2:38">
      <c r="B467" s="149">
        <v>456</v>
      </c>
      <c r="C467" s="145">
        <v>16.3</v>
      </c>
      <c r="D467" s="145">
        <v>16.3</v>
      </c>
      <c r="E467" s="149">
        <v>16.399999999999999</v>
      </c>
      <c r="F467" s="149">
        <v>16.399999999999999</v>
      </c>
      <c r="G467" s="149">
        <v>16.399999999999999</v>
      </c>
      <c r="H467" s="145">
        <f t="shared" si="59"/>
        <v>16.399999999999999</v>
      </c>
      <c r="I467" s="145">
        <f t="shared" si="60"/>
        <v>16.3</v>
      </c>
      <c r="J467" s="145">
        <f t="shared" si="61"/>
        <v>16.3</v>
      </c>
      <c r="L467" s="149">
        <v>456</v>
      </c>
      <c r="M467" s="145">
        <f t="shared" si="62"/>
        <v>0</v>
      </c>
      <c r="N467" s="145">
        <f t="shared" si="62"/>
        <v>0</v>
      </c>
      <c r="O467" s="145">
        <f t="shared" si="63"/>
        <v>0</v>
      </c>
      <c r="P467" s="145">
        <f t="shared" si="64"/>
        <v>0</v>
      </c>
      <c r="Q467" s="145">
        <f t="shared" si="64"/>
        <v>0</v>
      </c>
      <c r="R467" s="145">
        <f t="shared" si="63"/>
        <v>0</v>
      </c>
      <c r="S467" s="145">
        <f t="shared" si="65"/>
        <v>0</v>
      </c>
      <c r="T467" s="145">
        <f t="shared" si="65"/>
        <v>0</v>
      </c>
      <c r="AH467" s="137"/>
      <c r="AJ467" s="137"/>
      <c r="AK467" s="137"/>
      <c r="AL467" s="137"/>
    </row>
    <row r="468" spans="2:38">
      <c r="B468" s="149">
        <v>457</v>
      </c>
      <c r="C468" s="145">
        <v>16.5</v>
      </c>
      <c r="D468" s="145">
        <v>16.5</v>
      </c>
      <c r="E468" s="149">
        <v>16.600000000000001</v>
      </c>
      <c r="F468" s="149">
        <v>16.600000000000001</v>
      </c>
      <c r="G468" s="149">
        <v>16.600000000000001</v>
      </c>
      <c r="H468" s="145">
        <f t="shared" si="59"/>
        <v>16.600000000000001</v>
      </c>
      <c r="I468" s="145">
        <f t="shared" si="60"/>
        <v>16.5</v>
      </c>
      <c r="J468" s="145">
        <f t="shared" si="61"/>
        <v>16.5</v>
      </c>
      <c r="L468" s="149">
        <v>457</v>
      </c>
      <c r="M468" s="145">
        <f t="shared" si="62"/>
        <v>1</v>
      </c>
      <c r="N468" s="145">
        <f t="shared" si="62"/>
        <v>1</v>
      </c>
      <c r="O468" s="145">
        <f t="shared" si="63"/>
        <v>1</v>
      </c>
      <c r="P468" s="145">
        <f t="shared" si="64"/>
        <v>1</v>
      </c>
      <c r="Q468" s="145">
        <f t="shared" si="64"/>
        <v>1</v>
      </c>
      <c r="R468" s="145">
        <f t="shared" si="63"/>
        <v>1</v>
      </c>
      <c r="S468" s="145">
        <f t="shared" si="65"/>
        <v>1</v>
      </c>
      <c r="T468" s="145">
        <f t="shared" si="65"/>
        <v>1</v>
      </c>
      <c r="AH468" s="137"/>
      <c r="AJ468" s="137"/>
      <c r="AK468" s="137"/>
      <c r="AL468" s="137"/>
    </row>
    <row r="469" spans="2:38">
      <c r="B469" s="149">
        <v>458</v>
      </c>
      <c r="C469" s="145">
        <v>17.600000000000001</v>
      </c>
      <c r="D469" s="145">
        <v>17.600000000000001</v>
      </c>
      <c r="E469" s="149">
        <v>17.7</v>
      </c>
      <c r="F469" s="149">
        <v>17.7</v>
      </c>
      <c r="G469" s="149">
        <v>17.7</v>
      </c>
      <c r="H469" s="145">
        <f t="shared" si="59"/>
        <v>17.7</v>
      </c>
      <c r="I469" s="145">
        <f t="shared" si="60"/>
        <v>17.600000000000001</v>
      </c>
      <c r="J469" s="145">
        <f t="shared" si="61"/>
        <v>17.600000000000001</v>
      </c>
      <c r="L469" s="149">
        <v>458</v>
      </c>
      <c r="M469" s="145">
        <f t="shared" si="62"/>
        <v>1</v>
      </c>
      <c r="N469" s="145">
        <f t="shared" si="62"/>
        <v>1</v>
      </c>
      <c r="O469" s="145">
        <f t="shared" si="63"/>
        <v>1</v>
      </c>
      <c r="P469" s="145">
        <f t="shared" si="64"/>
        <v>1</v>
      </c>
      <c r="Q469" s="145">
        <f t="shared" si="64"/>
        <v>1</v>
      </c>
      <c r="R469" s="145">
        <f t="shared" si="63"/>
        <v>1</v>
      </c>
      <c r="S469" s="145">
        <f t="shared" si="65"/>
        <v>1</v>
      </c>
      <c r="T469" s="145">
        <f t="shared" si="65"/>
        <v>1</v>
      </c>
      <c r="AH469" s="137"/>
      <c r="AJ469" s="137"/>
      <c r="AK469" s="137"/>
      <c r="AL469" s="137"/>
    </row>
    <row r="470" spans="2:38">
      <c r="B470" s="149">
        <v>459</v>
      </c>
      <c r="C470" s="145">
        <v>19.2</v>
      </c>
      <c r="D470" s="145">
        <v>19.2</v>
      </c>
      <c r="E470" s="149">
        <v>19.399999999999999</v>
      </c>
      <c r="F470" s="149">
        <v>19.399999999999999</v>
      </c>
      <c r="G470" s="149">
        <v>19.399999999999999</v>
      </c>
      <c r="H470" s="145">
        <f t="shared" si="59"/>
        <v>19.399999999999999</v>
      </c>
      <c r="I470" s="145">
        <f t="shared" si="60"/>
        <v>19.2</v>
      </c>
      <c r="J470" s="145">
        <f t="shared" si="61"/>
        <v>19.2</v>
      </c>
      <c r="L470" s="149">
        <v>459</v>
      </c>
      <c r="M470" s="145">
        <f t="shared" si="62"/>
        <v>1</v>
      </c>
      <c r="N470" s="145">
        <f t="shared" si="62"/>
        <v>1</v>
      </c>
      <c r="O470" s="145">
        <f t="shared" si="63"/>
        <v>1</v>
      </c>
      <c r="P470" s="145">
        <f t="shared" si="64"/>
        <v>1</v>
      </c>
      <c r="Q470" s="145">
        <f t="shared" si="64"/>
        <v>1</v>
      </c>
      <c r="R470" s="145">
        <f t="shared" si="63"/>
        <v>1</v>
      </c>
      <c r="S470" s="145">
        <f t="shared" si="65"/>
        <v>1</v>
      </c>
      <c r="T470" s="145">
        <f t="shared" si="65"/>
        <v>1</v>
      </c>
      <c r="AH470" s="137"/>
      <c r="AJ470" s="137"/>
      <c r="AK470" s="137"/>
      <c r="AL470" s="137"/>
    </row>
    <row r="471" spans="2:38">
      <c r="B471" s="149">
        <v>460</v>
      </c>
      <c r="C471" s="145">
        <v>20.8</v>
      </c>
      <c r="D471" s="145">
        <v>20.8</v>
      </c>
      <c r="E471" s="149">
        <v>20.9</v>
      </c>
      <c r="F471" s="149">
        <v>20.9</v>
      </c>
      <c r="G471" s="149">
        <v>20.9</v>
      </c>
      <c r="H471" s="145">
        <f t="shared" si="59"/>
        <v>20.9</v>
      </c>
      <c r="I471" s="145">
        <f t="shared" si="60"/>
        <v>20.8</v>
      </c>
      <c r="J471" s="145">
        <f t="shared" si="61"/>
        <v>20.8</v>
      </c>
      <c r="L471" s="149">
        <v>460</v>
      </c>
      <c r="M471" s="145">
        <f t="shared" si="62"/>
        <v>1</v>
      </c>
      <c r="N471" s="145">
        <f t="shared" si="62"/>
        <v>1</v>
      </c>
      <c r="O471" s="145">
        <f t="shared" si="63"/>
        <v>1</v>
      </c>
      <c r="P471" s="145">
        <f t="shared" si="64"/>
        <v>1</v>
      </c>
      <c r="Q471" s="145">
        <f t="shared" si="64"/>
        <v>1</v>
      </c>
      <c r="R471" s="145">
        <f t="shared" si="63"/>
        <v>1</v>
      </c>
      <c r="S471" s="145">
        <f t="shared" si="65"/>
        <v>1</v>
      </c>
      <c r="T471" s="145">
        <f t="shared" si="65"/>
        <v>1</v>
      </c>
      <c r="AH471" s="137"/>
      <c r="AJ471" s="137"/>
      <c r="AK471" s="137"/>
      <c r="AL471" s="137"/>
    </row>
    <row r="472" spans="2:38">
      <c r="B472" s="149">
        <v>461</v>
      </c>
      <c r="C472" s="145">
        <v>22.2</v>
      </c>
      <c r="D472" s="145">
        <v>22.2</v>
      </c>
      <c r="E472" s="149">
        <v>22.3</v>
      </c>
      <c r="F472" s="149">
        <v>22.3</v>
      </c>
      <c r="G472" s="149">
        <v>22.3</v>
      </c>
      <c r="H472" s="145">
        <f t="shared" si="59"/>
        <v>22.3</v>
      </c>
      <c r="I472" s="145">
        <f t="shared" si="60"/>
        <v>22.2</v>
      </c>
      <c r="J472" s="145">
        <f t="shared" si="61"/>
        <v>22.2</v>
      </c>
      <c r="L472" s="149">
        <v>461</v>
      </c>
      <c r="M472" s="145">
        <f t="shared" si="62"/>
        <v>1</v>
      </c>
      <c r="N472" s="145">
        <f t="shared" si="62"/>
        <v>1</v>
      </c>
      <c r="O472" s="145">
        <f t="shared" si="63"/>
        <v>1</v>
      </c>
      <c r="P472" s="145">
        <f t="shared" si="64"/>
        <v>1</v>
      </c>
      <c r="Q472" s="145">
        <f t="shared" si="64"/>
        <v>1</v>
      </c>
      <c r="R472" s="145">
        <f t="shared" si="63"/>
        <v>1</v>
      </c>
      <c r="S472" s="145">
        <f t="shared" si="65"/>
        <v>1</v>
      </c>
      <c r="T472" s="145">
        <f t="shared" si="65"/>
        <v>1</v>
      </c>
      <c r="AH472" s="137"/>
      <c r="AJ472" s="137"/>
      <c r="AK472" s="137"/>
      <c r="AL472" s="137"/>
    </row>
    <row r="473" spans="2:38">
      <c r="B473" s="149">
        <v>462</v>
      </c>
      <c r="C473" s="145">
        <v>23</v>
      </c>
      <c r="D473" s="145">
        <v>23</v>
      </c>
      <c r="E473" s="149">
        <v>23.2</v>
      </c>
      <c r="F473" s="149">
        <v>23.2</v>
      </c>
      <c r="G473" s="149">
        <v>23.2</v>
      </c>
      <c r="H473" s="145">
        <f t="shared" si="59"/>
        <v>23.2</v>
      </c>
      <c r="I473" s="145">
        <f t="shared" si="60"/>
        <v>23</v>
      </c>
      <c r="J473" s="145">
        <f t="shared" si="61"/>
        <v>23</v>
      </c>
      <c r="L473" s="149">
        <v>462</v>
      </c>
      <c r="M473" s="145">
        <f t="shared" si="62"/>
        <v>1</v>
      </c>
      <c r="N473" s="145">
        <f t="shared" si="62"/>
        <v>1</v>
      </c>
      <c r="O473" s="145">
        <f t="shared" si="63"/>
        <v>1</v>
      </c>
      <c r="P473" s="145">
        <f t="shared" si="64"/>
        <v>1</v>
      </c>
      <c r="Q473" s="145">
        <f t="shared" si="64"/>
        <v>1</v>
      </c>
      <c r="R473" s="145">
        <f t="shared" si="63"/>
        <v>1</v>
      </c>
      <c r="S473" s="145">
        <f t="shared" si="65"/>
        <v>1</v>
      </c>
      <c r="T473" s="145">
        <f t="shared" si="65"/>
        <v>1</v>
      </c>
      <c r="AH473" s="137"/>
      <c r="AJ473" s="137"/>
      <c r="AK473" s="137"/>
      <c r="AL473" s="137"/>
    </row>
    <row r="474" spans="2:38">
      <c r="B474" s="149">
        <v>463</v>
      </c>
      <c r="C474" s="145">
        <v>23</v>
      </c>
      <c r="D474" s="145">
        <v>23</v>
      </c>
      <c r="E474" s="149">
        <v>23.2</v>
      </c>
      <c r="F474" s="149">
        <v>23.2</v>
      </c>
      <c r="G474" s="149">
        <v>23.2</v>
      </c>
      <c r="H474" s="145">
        <f t="shared" si="59"/>
        <v>23.2</v>
      </c>
      <c r="I474" s="145">
        <f t="shared" si="60"/>
        <v>23</v>
      </c>
      <c r="J474" s="145">
        <f t="shared" si="61"/>
        <v>23</v>
      </c>
      <c r="L474" s="149">
        <v>463</v>
      </c>
      <c r="M474" s="145">
        <f t="shared" si="62"/>
        <v>1</v>
      </c>
      <c r="N474" s="145">
        <f t="shared" si="62"/>
        <v>1</v>
      </c>
      <c r="O474" s="145">
        <f t="shared" si="63"/>
        <v>1</v>
      </c>
      <c r="P474" s="145">
        <f t="shared" si="64"/>
        <v>1</v>
      </c>
      <c r="Q474" s="145">
        <f t="shared" si="64"/>
        <v>1</v>
      </c>
      <c r="R474" s="145">
        <f t="shared" si="63"/>
        <v>1</v>
      </c>
      <c r="S474" s="145">
        <f t="shared" si="65"/>
        <v>1</v>
      </c>
      <c r="T474" s="145">
        <f t="shared" si="65"/>
        <v>1</v>
      </c>
      <c r="AH474" s="137"/>
      <c r="AJ474" s="137"/>
      <c r="AK474" s="137"/>
      <c r="AL474" s="137"/>
    </row>
    <row r="475" spans="2:38">
      <c r="B475" s="149">
        <v>464</v>
      </c>
      <c r="C475" s="145">
        <v>22</v>
      </c>
      <c r="D475" s="145">
        <v>22</v>
      </c>
      <c r="E475" s="149">
        <v>22.2</v>
      </c>
      <c r="F475" s="149">
        <v>22.2</v>
      </c>
      <c r="G475" s="149">
        <v>22.2</v>
      </c>
      <c r="H475" s="145">
        <f t="shared" si="59"/>
        <v>22.2</v>
      </c>
      <c r="I475" s="145">
        <f t="shared" si="60"/>
        <v>22</v>
      </c>
      <c r="J475" s="145">
        <f t="shared" si="61"/>
        <v>22</v>
      </c>
      <c r="L475" s="149">
        <v>464</v>
      </c>
      <c r="M475" s="145">
        <f t="shared" si="62"/>
        <v>0</v>
      </c>
      <c r="N475" s="145">
        <f t="shared" si="62"/>
        <v>0</v>
      </c>
      <c r="O475" s="145">
        <f t="shared" si="63"/>
        <v>0</v>
      </c>
      <c r="P475" s="145">
        <f t="shared" si="64"/>
        <v>0</v>
      </c>
      <c r="Q475" s="145">
        <f t="shared" si="64"/>
        <v>0</v>
      </c>
      <c r="R475" s="145">
        <f t="shared" si="63"/>
        <v>0</v>
      </c>
      <c r="S475" s="145">
        <f t="shared" si="65"/>
        <v>0</v>
      </c>
      <c r="T475" s="145">
        <f t="shared" si="65"/>
        <v>0</v>
      </c>
      <c r="AH475" s="137"/>
      <c r="AJ475" s="137"/>
      <c r="AK475" s="137"/>
      <c r="AL475" s="137"/>
    </row>
    <row r="476" spans="2:38">
      <c r="B476" s="149">
        <v>465</v>
      </c>
      <c r="C476" s="145">
        <v>20.100000000000001</v>
      </c>
      <c r="D476" s="145">
        <v>20.100000000000001</v>
      </c>
      <c r="E476" s="149">
        <v>20.3</v>
      </c>
      <c r="F476" s="149">
        <v>20.3</v>
      </c>
      <c r="G476" s="149">
        <v>20.3</v>
      </c>
      <c r="H476" s="145">
        <f t="shared" si="59"/>
        <v>20.3</v>
      </c>
      <c r="I476" s="145">
        <f t="shared" si="60"/>
        <v>20.100000000000001</v>
      </c>
      <c r="J476" s="145">
        <f t="shared" si="61"/>
        <v>20.100000000000001</v>
      </c>
      <c r="L476" s="149">
        <v>465</v>
      </c>
      <c r="M476" s="145">
        <f t="shared" si="62"/>
        <v>0</v>
      </c>
      <c r="N476" s="145">
        <f t="shared" si="62"/>
        <v>0</v>
      </c>
      <c r="O476" s="145">
        <f t="shared" si="63"/>
        <v>0</v>
      </c>
      <c r="P476" s="145">
        <f t="shared" si="64"/>
        <v>0</v>
      </c>
      <c r="Q476" s="145">
        <f t="shared" si="64"/>
        <v>0</v>
      </c>
      <c r="R476" s="145">
        <f t="shared" si="63"/>
        <v>0</v>
      </c>
      <c r="S476" s="145">
        <f t="shared" si="65"/>
        <v>0</v>
      </c>
      <c r="T476" s="145">
        <f t="shared" si="65"/>
        <v>0</v>
      </c>
      <c r="AH476" s="137"/>
      <c r="AJ476" s="137"/>
      <c r="AK476" s="137"/>
      <c r="AL476" s="137"/>
    </row>
    <row r="477" spans="2:38">
      <c r="B477" s="149">
        <v>466</v>
      </c>
      <c r="C477" s="145">
        <v>17.7</v>
      </c>
      <c r="D477" s="145">
        <v>17.7</v>
      </c>
      <c r="E477" s="149">
        <v>17.899999999999999</v>
      </c>
      <c r="F477" s="149">
        <v>17.899999999999999</v>
      </c>
      <c r="G477" s="149">
        <v>17.899999999999999</v>
      </c>
      <c r="H477" s="145">
        <f t="shared" si="59"/>
        <v>17.899999999999999</v>
      </c>
      <c r="I477" s="145">
        <f t="shared" si="60"/>
        <v>17.7</v>
      </c>
      <c r="J477" s="145">
        <f t="shared" si="61"/>
        <v>17.7</v>
      </c>
      <c r="L477" s="149">
        <v>466</v>
      </c>
      <c r="M477" s="145">
        <f t="shared" si="62"/>
        <v>0</v>
      </c>
      <c r="N477" s="145">
        <f t="shared" si="62"/>
        <v>0</v>
      </c>
      <c r="O477" s="145">
        <f t="shared" si="63"/>
        <v>0</v>
      </c>
      <c r="P477" s="145">
        <f t="shared" si="64"/>
        <v>0</v>
      </c>
      <c r="Q477" s="145">
        <f t="shared" si="64"/>
        <v>0</v>
      </c>
      <c r="R477" s="145">
        <f t="shared" si="63"/>
        <v>0</v>
      </c>
      <c r="S477" s="145">
        <f t="shared" si="65"/>
        <v>0</v>
      </c>
      <c r="T477" s="145">
        <f t="shared" si="65"/>
        <v>0</v>
      </c>
      <c r="AH477" s="137"/>
      <c r="AJ477" s="137"/>
      <c r="AK477" s="137"/>
      <c r="AL477" s="137"/>
    </row>
    <row r="478" spans="2:38">
      <c r="B478" s="149">
        <v>467</v>
      </c>
      <c r="C478" s="145">
        <v>15</v>
      </c>
      <c r="D478" s="145">
        <v>15</v>
      </c>
      <c r="E478" s="149">
        <v>15.2</v>
      </c>
      <c r="F478" s="149">
        <v>15.2</v>
      </c>
      <c r="G478" s="149">
        <v>15.2</v>
      </c>
      <c r="H478" s="145">
        <f t="shared" si="59"/>
        <v>15.2</v>
      </c>
      <c r="I478" s="145">
        <f t="shared" si="60"/>
        <v>15</v>
      </c>
      <c r="J478" s="145">
        <f t="shared" si="61"/>
        <v>15</v>
      </c>
      <c r="L478" s="149">
        <v>467</v>
      </c>
      <c r="M478" s="145">
        <f t="shared" si="62"/>
        <v>0</v>
      </c>
      <c r="N478" s="145">
        <f t="shared" si="62"/>
        <v>0</v>
      </c>
      <c r="O478" s="145">
        <f t="shared" si="63"/>
        <v>0</v>
      </c>
      <c r="P478" s="145">
        <f t="shared" si="64"/>
        <v>0</v>
      </c>
      <c r="Q478" s="145">
        <f t="shared" si="64"/>
        <v>0</v>
      </c>
      <c r="R478" s="145">
        <f t="shared" si="63"/>
        <v>0</v>
      </c>
      <c r="S478" s="145">
        <f t="shared" si="65"/>
        <v>0</v>
      </c>
      <c r="T478" s="145">
        <f t="shared" si="65"/>
        <v>0</v>
      </c>
      <c r="AH478" s="137"/>
      <c r="AJ478" s="137"/>
      <c r="AK478" s="137"/>
      <c r="AL478" s="137"/>
    </row>
    <row r="479" spans="2:38">
      <c r="B479" s="149">
        <v>468</v>
      </c>
      <c r="C479" s="145">
        <v>12.1</v>
      </c>
      <c r="D479" s="145">
        <v>12.1</v>
      </c>
      <c r="E479" s="149">
        <v>12.3</v>
      </c>
      <c r="F479" s="149">
        <v>12.3</v>
      </c>
      <c r="G479" s="149">
        <v>12.3</v>
      </c>
      <c r="H479" s="145">
        <f t="shared" si="59"/>
        <v>12.3</v>
      </c>
      <c r="I479" s="145">
        <f t="shared" si="60"/>
        <v>12.1</v>
      </c>
      <c r="J479" s="145">
        <f t="shared" si="61"/>
        <v>12.1</v>
      </c>
      <c r="L479" s="149">
        <v>468</v>
      </c>
      <c r="M479" s="145">
        <f t="shared" si="62"/>
        <v>0</v>
      </c>
      <c r="N479" s="145">
        <f t="shared" si="62"/>
        <v>0</v>
      </c>
      <c r="O479" s="145">
        <f t="shared" si="63"/>
        <v>0</v>
      </c>
      <c r="P479" s="145">
        <f t="shared" si="64"/>
        <v>0</v>
      </c>
      <c r="Q479" s="145">
        <f t="shared" si="64"/>
        <v>0</v>
      </c>
      <c r="R479" s="145">
        <f t="shared" si="63"/>
        <v>0</v>
      </c>
      <c r="S479" s="145">
        <f t="shared" si="65"/>
        <v>0</v>
      </c>
      <c r="T479" s="145">
        <f t="shared" si="65"/>
        <v>0</v>
      </c>
      <c r="AH479" s="137"/>
      <c r="AJ479" s="137"/>
      <c r="AK479" s="137"/>
      <c r="AL479" s="137"/>
    </row>
    <row r="480" spans="2:38">
      <c r="B480" s="149">
        <v>469</v>
      </c>
      <c r="C480" s="145">
        <v>9.1</v>
      </c>
      <c r="D480" s="145">
        <v>9.1</v>
      </c>
      <c r="E480" s="149">
        <v>9.3000000000000007</v>
      </c>
      <c r="F480" s="149">
        <v>9.3000000000000007</v>
      </c>
      <c r="G480" s="149">
        <v>9.3000000000000007</v>
      </c>
      <c r="H480" s="145">
        <f t="shared" si="59"/>
        <v>9.3000000000000007</v>
      </c>
      <c r="I480" s="145">
        <f t="shared" si="60"/>
        <v>9.1</v>
      </c>
      <c r="J480" s="145">
        <f t="shared" si="61"/>
        <v>9.1</v>
      </c>
      <c r="L480" s="149">
        <v>469</v>
      </c>
      <c r="M480" s="145">
        <f t="shared" si="62"/>
        <v>0</v>
      </c>
      <c r="N480" s="145">
        <f t="shared" si="62"/>
        <v>0</v>
      </c>
      <c r="O480" s="145">
        <f t="shared" si="63"/>
        <v>0</v>
      </c>
      <c r="P480" s="145">
        <f t="shared" si="64"/>
        <v>0</v>
      </c>
      <c r="Q480" s="145">
        <f t="shared" si="64"/>
        <v>0</v>
      </c>
      <c r="R480" s="145">
        <f t="shared" si="63"/>
        <v>0</v>
      </c>
      <c r="S480" s="145">
        <f t="shared" si="65"/>
        <v>0</v>
      </c>
      <c r="T480" s="145">
        <f t="shared" si="65"/>
        <v>0</v>
      </c>
      <c r="AH480" s="137"/>
      <c r="AJ480" s="137"/>
      <c r="AK480" s="137"/>
      <c r="AL480" s="137"/>
    </row>
    <row r="481" spans="2:38">
      <c r="B481" s="149">
        <v>470</v>
      </c>
      <c r="C481" s="145">
        <v>6.2</v>
      </c>
      <c r="D481" s="145">
        <v>6.2</v>
      </c>
      <c r="E481" s="149">
        <v>6.4</v>
      </c>
      <c r="F481" s="149">
        <v>6.4</v>
      </c>
      <c r="G481" s="149">
        <v>6.4</v>
      </c>
      <c r="H481" s="145">
        <f t="shared" si="59"/>
        <v>6.4</v>
      </c>
      <c r="I481" s="145">
        <f t="shared" si="60"/>
        <v>6.2</v>
      </c>
      <c r="J481" s="145">
        <f t="shared" si="61"/>
        <v>6.2</v>
      </c>
      <c r="L481" s="149">
        <v>470</v>
      </c>
      <c r="M481" s="145">
        <f t="shared" si="62"/>
        <v>0</v>
      </c>
      <c r="N481" s="145">
        <f t="shared" si="62"/>
        <v>0</v>
      </c>
      <c r="O481" s="145">
        <f t="shared" si="63"/>
        <v>0</v>
      </c>
      <c r="P481" s="145">
        <f t="shared" si="64"/>
        <v>0</v>
      </c>
      <c r="Q481" s="145">
        <f t="shared" si="64"/>
        <v>0</v>
      </c>
      <c r="R481" s="145">
        <f t="shared" si="63"/>
        <v>0</v>
      </c>
      <c r="S481" s="145">
        <f t="shared" si="65"/>
        <v>0</v>
      </c>
      <c r="T481" s="145">
        <f t="shared" si="65"/>
        <v>0</v>
      </c>
      <c r="AH481" s="137"/>
      <c r="AJ481" s="137"/>
      <c r="AK481" s="137"/>
      <c r="AL481" s="137"/>
    </row>
    <row r="482" spans="2:38">
      <c r="B482" s="149">
        <v>471</v>
      </c>
      <c r="C482" s="145">
        <v>3.6</v>
      </c>
      <c r="D482" s="145">
        <v>3.6</v>
      </c>
      <c r="E482" s="149">
        <v>3.8</v>
      </c>
      <c r="F482" s="149">
        <v>3.8</v>
      </c>
      <c r="G482" s="149">
        <v>3.8</v>
      </c>
      <c r="H482" s="145">
        <f t="shared" si="59"/>
        <v>3.8</v>
      </c>
      <c r="I482" s="145">
        <f t="shared" si="60"/>
        <v>3.6</v>
      </c>
      <c r="J482" s="145">
        <f t="shared" si="61"/>
        <v>3.6</v>
      </c>
      <c r="L482" s="149">
        <v>471</v>
      </c>
      <c r="M482" s="145">
        <f t="shared" si="62"/>
        <v>0</v>
      </c>
      <c r="N482" s="145">
        <f t="shared" si="62"/>
        <v>0</v>
      </c>
      <c r="O482" s="145">
        <f t="shared" si="63"/>
        <v>0</v>
      </c>
      <c r="P482" s="145">
        <f t="shared" si="64"/>
        <v>0</v>
      </c>
      <c r="Q482" s="145">
        <f t="shared" si="64"/>
        <v>0</v>
      </c>
      <c r="R482" s="145">
        <f t="shared" si="63"/>
        <v>0</v>
      </c>
      <c r="S482" s="145">
        <f t="shared" si="65"/>
        <v>0</v>
      </c>
      <c r="T482" s="145">
        <f t="shared" si="65"/>
        <v>0</v>
      </c>
      <c r="AH482" s="137"/>
      <c r="AJ482" s="137"/>
      <c r="AK482" s="137"/>
      <c r="AL482" s="137"/>
    </row>
    <row r="483" spans="2:38">
      <c r="B483" s="149">
        <v>472</v>
      </c>
      <c r="C483" s="145">
        <v>1.8</v>
      </c>
      <c r="D483" s="145">
        <v>1.8</v>
      </c>
      <c r="E483" s="149">
        <v>2</v>
      </c>
      <c r="F483" s="149">
        <v>2</v>
      </c>
      <c r="G483" s="149">
        <v>2</v>
      </c>
      <c r="H483" s="145">
        <f t="shared" si="59"/>
        <v>2</v>
      </c>
      <c r="I483" s="145">
        <f t="shared" si="60"/>
        <v>1.8</v>
      </c>
      <c r="J483" s="145">
        <f t="shared" si="61"/>
        <v>1.8</v>
      </c>
      <c r="L483" s="149">
        <v>472</v>
      </c>
      <c r="M483" s="145">
        <f t="shared" si="62"/>
        <v>0</v>
      </c>
      <c r="N483" s="145">
        <f t="shared" si="62"/>
        <v>0</v>
      </c>
      <c r="O483" s="145">
        <f t="shared" si="63"/>
        <v>0</v>
      </c>
      <c r="P483" s="145">
        <f t="shared" si="64"/>
        <v>0</v>
      </c>
      <c r="Q483" s="145">
        <f t="shared" si="64"/>
        <v>0</v>
      </c>
      <c r="R483" s="145">
        <f t="shared" si="63"/>
        <v>0</v>
      </c>
      <c r="S483" s="145">
        <f t="shared" si="65"/>
        <v>0</v>
      </c>
      <c r="T483" s="145">
        <f t="shared" si="65"/>
        <v>0</v>
      </c>
      <c r="AH483" s="137"/>
      <c r="AJ483" s="137"/>
      <c r="AK483" s="137"/>
      <c r="AL483" s="137"/>
    </row>
    <row r="484" spans="2:38">
      <c r="B484" s="149">
        <v>473</v>
      </c>
      <c r="C484" s="145">
        <v>0.8</v>
      </c>
      <c r="D484" s="145">
        <v>0.8</v>
      </c>
      <c r="E484" s="149">
        <v>0.9</v>
      </c>
      <c r="F484" s="149">
        <v>0.9</v>
      </c>
      <c r="G484" s="149">
        <v>0.9</v>
      </c>
      <c r="H484" s="145">
        <f t="shared" si="59"/>
        <v>0.9</v>
      </c>
      <c r="I484" s="145">
        <f t="shared" si="60"/>
        <v>0.8</v>
      </c>
      <c r="J484" s="145">
        <f t="shared" si="61"/>
        <v>0.8</v>
      </c>
      <c r="L484" s="149">
        <v>473</v>
      </c>
      <c r="M484" s="145">
        <f t="shared" si="62"/>
        <v>0</v>
      </c>
      <c r="N484" s="145">
        <f t="shared" si="62"/>
        <v>0</v>
      </c>
      <c r="O484" s="145">
        <f t="shared" si="63"/>
        <v>0</v>
      </c>
      <c r="P484" s="145">
        <f t="shared" si="64"/>
        <v>0</v>
      </c>
      <c r="Q484" s="145">
        <f t="shared" si="64"/>
        <v>0</v>
      </c>
      <c r="R484" s="145">
        <f t="shared" si="63"/>
        <v>0</v>
      </c>
      <c r="S484" s="145">
        <f t="shared" si="65"/>
        <v>0</v>
      </c>
      <c r="T484" s="145">
        <f t="shared" si="65"/>
        <v>0</v>
      </c>
      <c r="AH484" s="137"/>
      <c r="AJ484" s="137"/>
      <c r="AK484" s="137"/>
      <c r="AL484" s="137"/>
    </row>
    <row r="485" spans="2:38">
      <c r="B485" s="149">
        <v>474</v>
      </c>
      <c r="C485" s="145">
        <v>0</v>
      </c>
      <c r="D485" s="145">
        <v>0</v>
      </c>
      <c r="E485" s="149">
        <v>0</v>
      </c>
      <c r="F485" s="149">
        <v>0</v>
      </c>
      <c r="G485" s="149">
        <v>0</v>
      </c>
      <c r="H485" s="145">
        <f t="shared" si="59"/>
        <v>0</v>
      </c>
      <c r="I485" s="145">
        <f t="shared" si="60"/>
        <v>0</v>
      </c>
      <c r="J485" s="145">
        <f t="shared" si="61"/>
        <v>0</v>
      </c>
      <c r="L485" s="149">
        <v>474</v>
      </c>
      <c r="M485" s="145">
        <f t="shared" si="62"/>
        <v>0</v>
      </c>
      <c r="N485" s="145">
        <f t="shared" si="62"/>
        <v>0</v>
      </c>
      <c r="O485" s="145">
        <f t="shared" si="63"/>
        <v>0</v>
      </c>
      <c r="P485" s="145">
        <f t="shared" si="64"/>
        <v>0</v>
      </c>
      <c r="Q485" s="145">
        <f t="shared" si="64"/>
        <v>0</v>
      </c>
      <c r="R485" s="145">
        <f t="shared" si="63"/>
        <v>0</v>
      </c>
      <c r="S485" s="145">
        <f t="shared" si="65"/>
        <v>0</v>
      </c>
      <c r="T485" s="145">
        <f t="shared" si="65"/>
        <v>0</v>
      </c>
      <c r="AH485" s="137"/>
      <c r="AJ485" s="137"/>
      <c r="AK485" s="137"/>
      <c r="AL485" s="137"/>
    </row>
    <row r="486" spans="2:38">
      <c r="B486" s="149">
        <v>475</v>
      </c>
      <c r="C486" s="145">
        <v>0</v>
      </c>
      <c r="D486" s="145">
        <v>0</v>
      </c>
      <c r="E486" s="149">
        <v>0</v>
      </c>
      <c r="F486" s="149">
        <v>0</v>
      </c>
      <c r="G486" s="149">
        <v>0</v>
      </c>
      <c r="H486" s="145">
        <f t="shared" si="59"/>
        <v>0</v>
      </c>
      <c r="I486" s="145">
        <f t="shared" si="60"/>
        <v>0</v>
      </c>
      <c r="J486" s="145">
        <f t="shared" si="61"/>
        <v>0</v>
      </c>
      <c r="L486" s="149">
        <v>475</v>
      </c>
      <c r="M486" s="145">
        <f t="shared" si="62"/>
        <v>0</v>
      </c>
      <c r="N486" s="145">
        <f t="shared" si="62"/>
        <v>0</v>
      </c>
      <c r="O486" s="145">
        <f t="shared" si="63"/>
        <v>0</v>
      </c>
      <c r="P486" s="145">
        <f t="shared" si="64"/>
        <v>0</v>
      </c>
      <c r="Q486" s="145">
        <f t="shared" si="64"/>
        <v>0</v>
      </c>
      <c r="R486" s="145">
        <f t="shared" si="63"/>
        <v>0</v>
      </c>
      <c r="S486" s="145">
        <f t="shared" si="65"/>
        <v>0</v>
      </c>
      <c r="T486" s="145">
        <f t="shared" si="65"/>
        <v>0</v>
      </c>
      <c r="AH486" s="137"/>
      <c r="AJ486" s="137"/>
      <c r="AK486" s="137"/>
      <c r="AL486" s="137"/>
    </row>
    <row r="487" spans="2:38">
      <c r="B487" s="149">
        <v>476</v>
      </c>
      <c r="C487" s="145">
        <v>0</v>
      </c>
      <c r="D487" s="145">
        <v>0</v>
      </c>
      <c r="E487" s="149">
        <v>0</v>
      </c>
      <c r="F487" s="149">
        <v>0</v>
      </c>
      <c r="G487" s="149">
        <v>0</v>
      </c>
      <c r="H487" s="145">
        <f t="shared" si="59"/>
        <v>0</v>
      </c>
      <c r="I487" s="145">
        <f t="shared" si="60"/>
        <v>0</v>
      </c>
      <c r="J487" s="145">
        <f t="shared" si="61"/>
        <v>0</v>
      </c>
      <c r="L487" s="149">
        <v>476</v>
      </c>
      <c r="M487" s="145">
        <f t="shared" si="62"/>
        <v>0</v>
      </c>
      <c r="N487" s="145">
        <f t="shared" si="62"/>
        <v>0</v>
      </c>
      <c r="O487" s="145">
        <f t="shared" si="63"/>
        <v>0</v>
      </c>
      <c r="P487" s="145">
        <f t="shared" si="64"/>
        <v>0</v>
      </c>
      <c r="Q487" s="145">
        <f t="shared" si="64"/>
        <v>0</v>
      </c>
      <c r="R487" s="145">
        <f t="shared" si="63"/>
        <v>0</v>
      </c>
      <c r="S487" s="145">
        <f t="shared" si="65"/>
        <v>0</v>
      </c>
      <c r="T487" s="145">
        <f t="shared" si="65"/>
        <v>0</v>
      </c>
      <c r="AH487" s="137"/>
      <c r="AJ487" s="137"/>
      <c r="AK487" s="137"/>
      <c r="AL487" s="137"/>
    </row>
    <row r="488" spans="2:38">
      <c r="B488" s="149">
        <v>477</v>
      </c>
      <c r="C488" s="145">
        <v>0</v>
      </c>
      <c r="D488" s="145">
        <v>0</v>
      </c>
      <c r="E488" s="149">
        <v>0</v>
      </c>
      <c r="F488" s="149">
        <v>0</v>
      </c>
      <c r="G488" s="149">
        <v>0</v>
      </c>
      <c r="H488" s="145">
        <f t="shared" si="59"/>
        <v>0</v>
      </c>
      <c r="I488" s="145">
        <f t="shared" si="60"/>
        <v>0</v>
      </c>
      <c r="J488" s="145">
        <f t="shared" si="61"/>
        <v>0</v>
      </c>
      <c r="L488" s="149">
        <v>477</v>
      </c>
      <c r="M488" s="145">
        <f t="shared" si="62"/>
        <v>0</v>
      </c>
      <c r="N488" s="145">
        <f t="shared" si="62"/>
        <v>0</v>
      </c>
      <c r="O488" s="145">
        <f t="shared" si="63"/>
        <v>0</v>
      </c>
      <c r="P488" s="145">
        <f t="shared" si="64"/>
        <v>0</v>
      </c>
      <c r="Q488" s="145">
        <f t="shared" si="64"/>
        <v>0</v>
      </c>
      <c r="R488" s="145">
        <f t="shared" si="63"/>
        <v>0</v>
      </c>
      <c r="S488" s="145">
        <f t="shared" si="65"/>
        <v>0</v>
      </c>
      <c r="T488" s="145">
        <f t="shared" si="65"/>
        <v>0</v>
      </c>
      <c r="AH488" s="137"/>
      <c r="AJ488" s="137"/>
      <c r="AK488" s="137"/>
      <c r="AL488" s="137"/>
    </row>
    <row r="489" spans="2:38">
      <c r="B489" s="149">
        <v>478</v>
      </c>
      <c r="C489" s="145">
        <v>0</v>
      </c>
      <c r="D489" s="145">
        <v>0</v>
      </c>
      <c r="E489" s="149">
        <v>0</v>
      </c>
      <c r="F489" s="149">
        <v>0</v>
      </c>
      <c r="G489" s="149">
        <v>0</v>
      </c>
      <c r="H489" s="145">
        <f t="shared" si="59"/>
        <v>0</v>
      </c>
      <c r="I489" s="145">
        <f t="shared" si="60"/>
        <v>0</v>
      </c>
      <c r="J489" s="145">
        <f t="shared" si="61"/>
        <v>0</v>
      </c>
      <c r="L489" s="149">
        <v>478</v>
      </c>
      <c r="M489" s="145">
        <f t="shared" si="62"/>
        <v>0</v>
      </c>
      <c r="N489" s="145">
        <f t="shared" si="62"/>
        <v>0</v>
      </c>
      <c r="O489" s="145">
        <f t="shared" si="63"/>
        <v>0</v>
      </c>
      <c r="P489" s="145">
        <f t="shared" si="64"/>
        <v>0</v>
      </c>
      <c r="Q489" s="145">
        <f t="shared" si="64"/>
        <v>0</v>
      </c>
      <c r="R489" s="145">
        <f t="shared" si="63"/>
        <v>0</v>
      </c>
      <c r="S489" s="145">
        <f t="shared" si="65"/>
        <v>0</v>
      </c>
      <c r="T489" s="145">
        <f t="shared" si="65"/>
        <v>0</v>
      </c>
      <c r="AH489" s="137"/>
      <c r="AJ489" s="137"/>
      <c r="AK489" s="137"/>
      <c r="AL489" s="137"/>
    </row>
    <row r="490" spans="2:38">
      <c r="B490" s="149">
        <v>479</v>
      </c>
      <c r="C490" s="145">
        <v>0</v>
      </c>
      <c r="D490" s="145">
        <v>0</v>
      </c>
      <c r="E490" s="149">
        <v>0</v>
      </c>
      <c r="F490" s="149">
        <v>0</v>
      </c>
      <c r="G490" s="149">
        <v>0</v>
      </c>
      <c r="H490" s="145">
        <f t="shared" si="59"/>
        <v>0</v>
      </c>
      <c r="I490" s="145">
        <f t="shared" si="60"/>
        <v>0</v>
      </c>
      <c r="J490" s="145">
        <f t="shared" si="61"/>
        <v>0</v>
      </c>
      <c r="L490" s="149">
        <v>479</v>
      </c>
      <c r="M490" s="145">
        <f t="shared" si="62"/>
        <v>0</v>
      </c>
      <c r="N490" s="145">
        <f t="shared" si="62"/>
        <v>0</v>
      </c>
      <c r="O490" s="145">
        <f t="shared" si="63"/>
        <v>0</v>
      </c>
      <c r="P490" s="145">
        <f t="shared" si="64"/>
        <v>0</v>
      </c>
      <c r="Q490" s="145">
        <f t="shared" si="64"/>
        <v>0</v>
      </c>
      <c r="R490" s="145">
        <f t="shared" si="63"/>
        <v>0</v>
      </c>
      <c r="S490" s="145">
        <f t="shared" si="65"/>
        <v>0</v>
      </c>
      <c r="T490" s="145">
        <f t="shared" si="65"/>
        <v>0</v>
      </c>
      <c r="AH490" s="137"/>
      <c r="AJ490" s="137"/>
      <c r="AK490" s="137"/>
      <c r="AL490" s="137"/>
    </row>
    <row r="491" spans="2:38">
      <c r="B491" s="149">
        <v>480</v>
      </c>
      <c r="C491" s="145">
        <v>0</v>
      </c>
      <c r="D491" s="145">
        <v>0</v>
      </c>
      <c r="E491" s="149">
        <v>0</v>
      </c>
      <c r="F491" s="149">
        <v>0</v>
      </c>
      <c r="G491" s="149">
        <v>0</v>
      </c>
      <c r="H491" s="145">
        <f t="shared" si="59"/>
        <v>0</v>
      </c>
      <c r="I491" s="145">
        <f t="shared" si="60"/>
        <v>0</v>
      </c>
      <c r="J491" s="145">
        <f t="shared" si="61"/>
        <v>0</v>
      </c>
      <c r="L491" s="149">
        <v>480</v>
      </c>
      <c r="M491" s="145">
        <f t="shared" si="62"/>
        <v>0</v>
      </c>
      <c r="N491" s="145">
        <f t="shared" si="62"/>
        <v>0</v>
      </c>
      <c r="O491" s="145">
        <f t="shared" si="63"/>
        <v>0</v>
      </c>
      <c r="P491" s="145">
        <f t="shared" si="64"/>
        <v>0</v>
      </c>
      <c r="Q491" s="145">
        <f t="shared" si="64"/>
        <v>0</v>
      </c>
      <c r="R491" s="145">
        <f t="shared" si="63"/>
        <v>0</v>
      </c>
      <c r="S491" s="145">
        <f t="shared" si="65"/>
        <v>0</v>
      </c>
      <c r="T491" s="145">
        <f t="shared" si="65"/>
        <v>0</v>
      </c>
      <c r="AH491" s="137"/>
      <c r="AJ491" s="137"/>
      <c r="AK491" s="137"/>
      <c r="AL491" s="137"/>
    </row>
    <row r="492" spans="2:38">
      <c r="B492" s="149">
        <v>481</v>
      </c>
      <c r="C492" s="145">
        <v>0</v>
      </c>
      <c r="D492" s="145">
        <v>0</v>
      </c>
      <c r="E492" s="149">
        <v>0</v>
      </c>
      <c r="F492" s="149">
        <v>0</v>
      </c>
      <c r="G492" s="149">
        <v>0</v>
      </c>
      <c r="H492" s="145">
        <f t="shared" si="59"/>
        <v>0</v>
      </c>
      <c r="I492" s="145">
        <f t="shared" si="60"/>
        <v>0</v>
      </c>
      <c r="J492" s="145">
        <f t="shared" si="61"/>
        <v>0</v>
      </c>
      <c r="L492" s="149">
        <v>481</v>
      </c>
      <c r="M492" s="145">
        <f t="shared" si="62"/>
        <v>0</v>
      </c>
      <c r="N492" s="145">
        <f t="shared" si="62"/>
        <v>0</v>
      </c>
      <c r="O492" s="145">
        <f t="shared" si="63"/>
        <v>0</v>
      </c>
      <c r="P492" s="145">
        <f t="shared" si="64"/>
        <v>0</v>
      </c>
      <c r="Q492" s="145">
        <f t="shared" si="64"/>
        <v>0</v>
      </c>
      <c r="R492" s="145">
        <f t="shared" si="63"/>
        <v>0</v>
      </c>
      <c r="S492" s="145">
        <f t="shared" si="65"/>
        <v>0</v>
      </c>
      <c r="T492" s="145">
        <f t="shared" si="65"/>
        <v>0</v>
      </c>
      <c r="AH492" s="137"/>
      <c r="AJ492" s="137"/>
      <c r="AK492" s="137"/>
      <c r="AL492" s="137"/>
    </row>
    <row r="493" spans="2:38">
      <c r="B493" s="149">
        <v>482</v>
      </c>
      <c r="C493" s="145">
        <v>0</v>
      </c>
      <c r="D493" s="145">
        <v>0</v>
      </c>
      <c r="E493" s="149">
        <v>0</v>
      </c>
      <c r="F493" s="149">
        <v>0</v>
      </c>
      <c r="G493" s="149">
        <v>0</v>
      </c>
      <c r="H493" s="145">
        <f t="shared" si="59"/>
        <v>0</v>
      </c>
      <c r="I493" s="145">
        <f t="shared" si="60"/>
        <v>0</v>
      </c>
      <c r="J493" s="145">
        <f t="shared" si="61"/>
        <v>0</v>
      </c>
      <c r="L493" s="149">
        <v>482</v>
      </c>
      <c r="M493" s="145">
        <f t="shared" si="62"/>
        <v>0</v>
      </c>
      <c r="N493" s="145">
        <f t="shared" si="62"/>
        <v>0</v>
      </c>
      <c r="O493" s="145">
        <f t="shared" si="63"/>
        <v>0</v>
      </c>
      <c r="P493" s="145">
        <f t="shared" si="64"/>
        <v>0</v>
      </c>
      <c r="Q493" s="145">
        <f t="shared" si="64"/>
        <v>0</v>
      </c>
      <c r="R493" s="145">
        <f t="shared" si="63"/>
        <v>0</v>
      </c>
      <c r="S493" s="145">
        <f t="shared" si="65"/>
        <v>0</v>
      </c>
      <c r="T493" s="145">
        <f t="shared" si="65"/>
        <v>0</v>
      </c>
      <c r="AH493" s="137"/>
      <c r="AJ493" s="137"/>
      <c r="AK493" s="137"/>
      <c r="AL493" s="137"/>
    </row>
    <row r="494" spans="2:38">
      <c r="B494" s="149">
        <v>483</v>
      </c>
      <c r="C494" s="145">
        <v>0</v>
      </c>
      <c r="D494" s="145">
        <v>0</v>
      </c>
      <c r="E494" s="149">
        <v>0</v>
      </c>
      <c r="F494" s="149">
        <v>0</v>
      </c>
      <c r="G494" s="149">
        <v>0</v>
      </c>
      <c r="H494" s="145">
        <f t="shared" si="59"/>
        <v>0</v>
      </c>
      <c r="I494" s="145">
        <f t="shared" si="60"/>
        <v>0</v>
      </c>
      <c r="J494" s="145">
        <f t="shared" si="61"/>
        <v>0</v>
      </c>
      <c r="L494" s="149">
        <v>483</v>
      </c>
      <c r="M494" s="145">
        <f t="shared" si="62"/>
        <v>0</v>
      </c>
      <c r="N494" s="145">
        <f t="shared" si="62"/>
        <v>0</v>
      </c>
      <c r="O494" s="145">
        <f t="shared" si="63"/>
        <v>0</v>
      </c>
      <c r="P494" s="145">
        <f t="shared" si="64"/>
        <v>0</v>
      </c>
      <c r="Q494" s="145">
        <f t="shared" si="64"/>
        <v>0</v>
      </c>
      <c r="R494" s="145">
        <f t="shared" si="63"/>
        <v>0</v>
      </c>
      <c r="S494" s="145">
        <f t="shared" si="65"/>
        <v>0</v>
      </c>
      <c r="T494" s="145">
        <f t="shared" si="65"/>
        <v>0</v>
      </c>
      <c r="AH494" s="137"/>
      <c r="AJ494" s="137"/>
      <c r="AK494" s="137"/>
      <c r="AL494" s="137"/>
    </row>
    <row r="495" spans="2:38">
      <c r="B495" s="149">
        <v>484</v>
      </c>
      <c r="C495" s="145">
        <v>0</v>
      </c>
      <c r="D495" s="145">
        <v>0</v>
      </c>
      <c r="E495" s="149">
        <v>0</v>
      </c>
      <c r="F495" s="149">
        <v>0</v>
      </c>
      <c r="G495" s="149">
        <v>0</v>
      </c>
      <c r="H495" s="145">
        <f t="shared" si="59"/>
        <v>0</v>
      </c>
      <c r="I495" s="145">
        <f t="shared" si="60"/>
        <v>0</v>
      </c>
      <c r="J495" s="145">
        <f t="shared" si="61"/>
        <v>0</v>
      </c>
      <c r="L495" s="149">
        <v>484</v>
      </c>
      <c r="M495" s="145">
        <f t="shared" si="62"/>
        <v>0</v>
      </c>
      <c r="N495" s="145">
        <f t="shared" si="62"/>
        <v>0</v>
      </c>
      <c r="O495" s="145">
        <f t="shared" si="63"/>
        <v>0</v>
      </c>
      <c r="P495" s="145">
        <f t="shared" si="64"/>
        <v>0</v>
      </c>
      <c r="Q495" s="145">
        <f t="shared" si="64"/>
        <v>0</v>
      </c>
      <c r="R495" s="145">
        <f t="shared" si="63"/>
        <v>0</v>
      </c>
      <c r="S495" s="145">
        <f t="shared" si="65"/>
        <v>0</v>
      </c>
      <c r="T495" s="145">
        <f t="shared" si="65"/>
        <v>0</v>
      </c>
      <c r="AH495" s="137"/>
      <c r="AJ495" s="137"/>
      <c r="AK495" s="137"/>
      <c r="AL495" s="137"/>
    </row>
    <row r="496" spans="2:38">
      <c r="B496" s="149">
        <v>485</v>
      </c>
      <c r="C496" s="145">
        <v>0</v>
      </c>
      <c r="D496" s="145">
        <v>0</v>
      </c>
      <c r="E496" s="149">
        <v>0</v>
      </c>
      <c r="F496" s="149">
        <v>0</v>
      </c>
      <c r="G496" s="149">
        <v>0</v>
      </c>
      <c r="H496" s="145">
        <f t="shared" si="59"/>
        <v>0</v>
      </c>
      <c r="I496" s="145">
        <f t="shared" si="60"/>
        <v>0</v>
      </c>
      <c r="J496" s="145">
        <f t="shared" si="61"/>
        <v>0</v>
      </c>
      <c r="L496" s="149">
        <v>485</v>
      </c>
      <c r="M496" s="145">
        <f t="shared" si="62"/>
        <v>0</v>
      </c>
      <c r="N496" s="145">
        <f t="shared" si="62"/>
        <v>0</v>
      </c>
      <c r="O496" s="145">
        <f t="shared" si="63"/>
        <v>0</v>
      </c>
      <c r="P496" s="145">
        <f t="shared" si="64"/>
        <v>0</v>
      </c>
      <c r="Q496" s="145">
        <f t="shared" si="64"/>
        <v>0</v>
      </c>
      <c r="R496" s="145">
        <f t="shared" si="63"/>
        <v>0</v>
      </c>
      <c r="S496" s="145">
        <f t="shared" si="65"/>
        <v>0</v>
      </c>
      <c r="T496" s="145">
        <f t="shared" si="65"/>
        <v>0</v>
      </c>
      <c r="AH496" s="137"/>
      <c r="AJ496" s="137"/>
      <c r="AK496" s="137"/>
      <c r="AL496" s="137"/>
    </row>
    <row r="497" spans="2:38">
      <c r="B497" s="149">
        <v>486</v>
      </c>
      <c r="C497" s="145">
        <v>1.4</v>
      </c>
      <c r="D497" s="145">
        <v>1.4</v>
      </c>
      <c r="E497" s="149">
        <v>1.4</v>
      </c>
      <c r="F497" s="149">
        <v>1.4</v>
      </c>
      <c r="G497" s="149">
        <v>1.4</v>
      </c>
      <c r="H497" s="145">
        <f t="shared" si="59"/>
        <v>1.4</v>
      </c>
      <c r="I497" s="145">
        <f t="shared" si="60"/>
        <v>1.4</v>
      </c>
      <c r="J497" s="145">
        <f t="shared" si="61"/>
        <v>1.4</v>
      </c>
      <c r="L497" s="149">
        <v>486</v>
      </c>
      <c r="M497" s="145">
        <f t="shared" si="62"/>
        <v>1</v>
      </c>
      <c r="N497" s="145">
        <f t="shared" si="62"/>
        <v>1</v>
      </c>
      <c r="O497" s="145">
        <f t="shared" si="63"/>
        <v>1</v>
      </c>
      <c r="P497" s="145">
        <f t="shared" si="64"/>
        <v>1</v>
      </c>
      <c r="Q497" s="145">
        <f t="shared" si="64"/>
        <v>1</v>
      </c>
      <c r="R497" s="145">
        <f t="shared" si="63"/>
        <v>1</v>
      </c>
      <c r="S497" s="145">
        <f t="shared" si="65"/>
        <v>1</v>
      </c>
      <c r="T497" s="145">
        <f t="shared" si="65"/>
        <v>1</v>
      </c>
      <c r="AH497" s="137"/>
      <c r="AJ497" s="137"/>
      <c r="AK497" s="137"/>
      <c r="AL497" s="137"/>
    </row>
    <row r="498" spans="2:38">
      <c r="B498" s="149">
        <v>487</v>
      </c>
      <c r="C498" s="145">
        <v>4.5</v>
      </c>
      <c r="D498" s="145">
        <v>4.5</v>
      </c>
      <c r="E498" s="149">
        <v>4.5</v>
      </c>
      <c r="F498" s="149">
        <v>4.5</v>
      </c>
      <c r="G498" s="149">
        <v>4.5</v>
      </c>
      <c r="H498" s="145">
        <f t="shared" si="59"/>
        <v>4.5</v>
      </c>
      <c r="I498" s="145">
        <f t="shared" si="60"/>
        <v>4.5</v>
      </c>
      <c r="J498" s="145">
        <f t="shared" si="61"/>
        <v>4.5</v>
      </c>
      <c r="L498" s="149">
        <v>487</v>
      </c>
      <c r="M498" s="145">
        <f t="shared" si="62"/>
        <v>1</v>
      </c>
      <c r="N498" s="145">
        <f t="shared" si="62"/>
        <v>1</v>
      </c>
      <c r="O498" s="145">
        <f t="shared" si="63"/>
        <v>1</v>
      </c>
      <c r="P498" s="145">
        <f t="shared" si="64"/>
        <v>1</v>
      </c>
      <c r="Q498" s="145">
        <f t="shared" si="64"/>
        <v>1</v>
      </c>
      <c r="R498" s="145">
        <f t="shared" si="63"/>
        <v>1</v>
      </c>
      <c r="S498" s="145">
        <f t="shared" si="65"/>
        <v>1</v>
      </c>
      <c r="T498" s="145">
        <f t="shared" si="65"/>
        <v>1</v>
      </c>
      <c r="AH498" s="137"/>
      <c r="AJ498" s="137"/>
      <c r="AK498" s="137"/>
      <c r="AL498" s="137"/>
    </row>
    <row r="499" spans="2:38">
      <c r="B499" s="149">
        <v>488</v>
      </c>
      <c r="C499" s="145">
        <v>8.8000000000000007</v>
      </c>
      <c r="D499" s="145">
        <v>8.8000000000000007</v>
      </c>
      <c r="E499" s="149">
        <v>8.8000000000000007</v>
      </c>
      <c r="F499" s="149">
        <v>8.8000000000000007</v>
      </c>
      <c r="G499" s="149">
        <v>8.8000000000000007</v>
      </c>
      <c r="H499" s="145">
        <f t="shared" si="59"/>
        <v>8.8000000000000007</v>
      </c>
      <c r="I499" s="145">
        <f t="shared" si="60"/>
        <v>8.8000000000000007</v>
      </c>
      <c r="J499" s="145">
        <f t="shared" si="61"/>
        <v>8.8000000000000007</v>
      </c>
      <c r="L499" s="149">
        <v>488</v>
      </c>
      <c r="M499" s="145">
        <f t="shared" si="62"/>
        <v>1</v>
      </c>
      <c r="N499" s="145">
        <f t="shared" si="62"/>
        <v>1</v>
      </c>
      <c r="O499" s="145">
        <f t="shared" si="63"/>
        <v>1</v>
      </c>
      <c r="P499" s="145">
        <f t="shared" si="64"/>
        <v>1</v>
      </c>
      <c r="Q499" s="145">
        <f t="shared" si="64"/>
        <v>1</v>
      </c>
      <c r="R499" s="145">
        <f t="shared" si="63"/>
        <v>1</v>
      </c>
      <c r="S499" s="145">
        <f t="shared" si="65"/>
        <v>1</v>
      </c>
      <c r="T499" s="145">
        <f t="shared" si="65"/>
        <v>1</v>
      </c>
      <c r="AH499" s="137"/>
      <c r="AJ499" s="137"/>
      <c r="AK499" s="137"/>
      <c r="AL499" s="137"/>
    </row>
    <row r="500" spans="2:38">
      <c r="B500" s="149">
        <v>489</v>
      </c>
      <c r="C500" s="145">
        <v>13.4</v>
      </c>
      <c r="D500" s="145">
        <v>13.4</v>
      </c>
      <c r="E500" s="149">
        <v>13.4</v>
      </c>
      <c r="F500" s="149">
        <v>13.4</v>
      </c>
      <c r="G500" s="149">
        <v>13.4</v>
      </c>
      <c r="H500" s="145">
        <f t="shared" si="59"/>
        <v>13.4</v>
      </c>
      <c r="I500" s="145">
        <f t="shared" si="60"/>
        <v>13.4</v>
      </c>
      <c r="J500" s="145">
        <f t="shared" si="61"/>
        <v>13.4</v>
      </c>
      <c r="L500" s="149">
        <v>489</v>
      </c>
      <c r="M500" s="145">
        <f t="shared" si="62"/>
        <v>1</v>
      </c>
      <c r="N500" s="145">
        <f t="shared" si="62"/>
        <v>1</v>
      </c>
      <c r="O500" s="145">
        <f t="shared" si="63"/>
        <v>1</v>
      </c>
      <c r="P500" s="145">
        <f t="shared" si="64"/>
        <v>1</v>
      </c>
      <c r="Q500" s="145">
        <f t="shared" si="64"/>
        <v>1</v>
      </c>
      <c r="R500" s="145">
        <f t="shared" si="63"/>
        <v>1</v>
      </c>
      <c r="S500" s="145">
        <f t="shared" si="65"/>
        <v>1</v>
      </c>
      <c r="T500" s="145">
        <f t="shared" si="65"/>
        <v>1</v>
      </c>
      <c r="AH500" s="137"/>
      <c r="AJ500" s="137"/>
      <c r="AK500" s="137"/>
      <c r="AL500" s="137"/>
    </row>
    <row r="501" spans="2:38">
      <c r="B501" s="149">
        <v>490</v>
      </c>
      <c r="C501" s="145">
        <v>17.3</v>
      </c>
      <c r="D501" s="145">
        <v>17.3</v>
      </c>
      <c r="E501" s="149">
        <v>17.3</v>
      </c>
      <c r="F501" s="149">
        <v>17.3</v>
      </c>
      <c r="G501" s="149">
        <v>17.3</v>
      </c>
      <c r="H501" s="145">
        <f t="shared" si="59"/>
        <v>17.3</v>
      </c>
      <c r="I501" s="145">
        <f t="shared" si="60"/>
        <v>17.3</v>
      </c>
      <c r="J501" s="145">
        <f t="shared" si="61"/>
        <v>17.3</v>
      </c>
      <c r="L501" s="149">
        <v>490</v>
      </c>
      <c r="M501" s="145">
        <f t="shared" si="62"/>
        <v>1</v>
      </c>
      <c r="N501" s="145">
        <f t="shared" si="62"/>
        <v>1</v>
      </c>
      <c r="O501" s="145">
        <f t="shared" si="63"/>
        <v>1</v>
      </c>
      <c r="P501" s="145">
        <f t="shared" si="64"/>
        <v>1</v>
      </c>
      <c r="Q501" s="145">
        <f t="shared" si="64"/>
        <v>1</v>
      </c>
      <c r="R501" s="145">
        <f t="shared" si="63"/>
        <v>1</v>
      </c>
      <c r="S501" s="145">
        <f t="shared" si="65"/>
        <v>1</v>
      </c>
      <c r="T501" s="145">
        <f t="shared" si="65"/>
        <v>1</v>
      </c>
      <c r="AH501" s="137"/>
      <c r="AJ501" s="137"/>
      <c r="AK501" s="137"/>
      <c r="AL501" s="137"/>
    </row>
    <row r="502" spans="2:38">
      <c r="B502" s="149">
        <v>491</v>
      </c>
      <c r="C502" s="145">
        <v>19.2</v>
      </c>
      <c r="D502" s="145">
        <v>19.2</v>
      </c>
      <c r="E502" s="149">
        <v>19.2</v>
      </c>
      <c r="F502" s="149">
        <v>19.2</v>
      </c>
      <c r="G502" s="149">
        <v>19.2</v>
      </c>
      <c r="H502" s="145">
        <f t="shared" si="59"/>
        <v>19.2</v>
      </c>
      <c r="I502" s="145">
        <f t="shared" si="60"/>
        <v>19.2</v>
      </c>
      <c r="J502" s="145">
        <f t="shared" si="61"/>
        <v>19.2</v>
      </c>
      <c r="L502" s="149">
        <v>491</v>
      </c>
      <c r="M502" s="145">
        <f t="shared" si="62"/>
        <v>1</v>
      </c>
      <c r="N502" s="145">
        <f t="shared" si="62"/>
        <v>1</v>
      </c>
      <c r="O502" s="145">
        <f t="shared" si="63"/>
        <v>1</v>
      </c>
      <c r="P502" s="145">
        <f t="shared" si="64"/>
        <v>1</v>
      </c>
      <c r="Q502" s="145">
        <f t="shared" si="64"/>
        <v>1</v>
      </c>
      <c r="R502" s="145">
        <f t="shared" si="63"/>
        <v>1</v>
      </c>
      <c r="S502" s="145">
        <f t="shared" si="65"/>
        <v>1</v>
      </c>
      <c r="T502" s="145">
        <f t="shared" si="65"/>
        <v>1</v>
      </c>
      <c r="AH502" s="137"/>
      <c r="AJ502" s="137"/>
      <c r="AK502" s="137"/>
      <c r="AL502" s="137"/>
    </row>
    <row r="503" spans="2:38">
      <c r="B503" s="149">
        <v>492</v>
      </c>
      <c r="C503" s="145">
        <v>19.7</v>
      </c>
      <c r="D503" s="145">
        <v>19.7</v>
      </c>
      <c r="E503" s="149">
        <v>19.7</v>
      </c>
      <c r="F503" s="149">
        <v>19.7</v>
      </c>
      <c r="G503" s="149">
        <v>19.7</v>
      </c>
      <c r="H503" s="145">
        <f t="shared" si="59"/>
        <v>19.7</v>
      </c>
      <c r="I503" s="145">
        <f t="shared" si="60"/>
        <v>19.7</v>
      </c>
      <c r="J503" s="145">
        <f t="shared" si="61"/>
        <v>19.7</v>
      </c>
      <c r="L503" s="149">
        <v>492</v>
      </c>
      <c r="M503" s="145">
        <f t="shared" si="62"/>
        <v>1</v>
      </c>
      <c r="N503" s="145">
        <f t="shared" si="62"/>
        <v>1</v>
      </c>
      <c r="O503" s="145">
        <f t="shared" si="63"/>
        <v>1</v>
      </c>
      <c r="P503" s="145">
        <f t="shared" si="64"/>
        <v>1</v>
      </c>
      <c r="Q503" s="145">
        <f t="shared" si="64"/>
        <v>1</v>
      </c>
      <c r="R503" s="145">
        <f t="shared" si="63"/>
        <v>1</v>
      </c>
      <c r="S503" s="145">
        <f t="shared" si="65"/>
        <v>1</v>
      </c>
      <c r="T503" s="145">
        <f t="shared" si="65"/>
        <v>1</v>
      </c>
      <c r="AH503" s="137"/>
      <c r="AJ503" s="137"/>
      <c r="AK503" s="137"/>
      <c r="AL503" s="137"/>
    </row>
    <row r="504" spans="2:38">
      <c r="B504" s="149">
        <v>493</v>
      </c>
      <c r="C504" s="145">
        <v>19.8</v>
      </c>
      <c r="D504" s="145">
        <v>19.8</v>
      </c>
      <c r="E504" s="149">
        <v>19.8</v>
      </c>
      <c r="F504" s="149">
        <v>19.8</v>
      </c>
      <c r="G504" s="149">
        <v>19.8</v>
      </c>
      <c r="H504" s="145">
        <f t="shared" si="59"/>
        <v>19.8</v>
      </c>
      <c r="I504" s="145">
        <f t="shared" si="60"/>
        <v>19.8</v>
      </c>
      <c r="J504" s="145">
        <f t="shared" si="61"/>
        <v>19.8</v>
      </c>
      <c r="L504" s="149">
        <v>493</v>
      </c>
      <c r="M504" s="145">
        <f t="shared" si="62"/>
        <v>1</v>
      </c>
      <c r="N504" s="145">
        <f t="shared" si="62"/>
        <v>1</v>
      </c>
      <c r="O504" s="145">
        <f t="shared" si="63"/>
        <v>1</v>
      </c>
      <c r="P504" s="145">
        <f t="shared" si="64"/>
        <v>1</v>
      </c>
      <c r="Q504" s="145">
        <f t="shared" si="64"/>
        <v>1</v>
      </c>
      <c r="R504" s="145">
        <f t="shared" si="63"/>
        <v>1</v>
      </c>
      <c r="S504" s="145">
        <f t="shared" si="65"/>
        <v>1</v>
      </c>
      <c r="T504" s="145">
        <f t="shared" si="65"/>
        <v>1</v>
      </c>
      <c r="AH504" s="137"/>
      <c r="AJ504" s="137"/>
      <c r="AK504" s="137"/>
      <c r="AL504" s="137"/>
    </row>
    <row r="505" spans="2:38">
      <c r="B505" s="149">
        <v>494</v>
      </c>
      <c r="C505" s="145">
        <v>20.7</v>
      </c>
      <c r="D505" s="145">
        <v>20.7</v>
      </c>
      <c r="E505" s="149">
        <v>20.7</v>
      </c>
      <c r="F505" s="149">
        <v>20.7</v>
      </c>
      <c r="G505" s="149">
        <v>20.7</v>
      </c>
      <c r="H505" s="145">
        <f t="shared" si="59"/>
        <v>20.7</v>
      </c>
      <c r="I505" s="145">
        <f t="shared" si="60"/>
        <v>20.7</v>
      </c>
      <c r="J505" s="145">
        <f t="shared" si="61"/>
        <v>20.7</v>
      </c>
      <c r="L505" s="149">
        <v>494</v>
      </c>
      <c r="M505" s="145">
        <f t="shared" si="62"/>
        <v>1</v>
      </c>
      <c r="N505" s="145">
        <f t="shared" si="62"/>
        <v>1</v>
      </c>
      <c r="O505" s="145">
        <f t="shared" si="63"/>
        <v>1</v>
      </c>
      <c r="P505" s="145">
        <f t="shared" si="64"/>
        <v>1</v>
      </c>
      <c r="Q505" s="145">
        <f t="shared" si="64"/>
        <v>1</v>
      </c>
      <c r="R505" s="145">
        <f t="shared" si="63"/>
        <v>1</v>
      </c>
      <c r="S505" s="145">
        <f t="shared" si="65"/>
        <v>1</v>
      </c>
      <c r="T505" s="145">
        <f t="shared" si="65"/>
        <v>1</v>
      </c>
      <c r="AH505" s="137"/>
      <c r="AJ505" s="137"/>
      <c r="AK505" s="137"/>
      <c r="AL505" s="137"/>
    </row>
    <row r="506" spans="2:38">
      <c r="B506" s="149">
        <v>495</v>
      </c>
      <c r="C506" s="145">
        <v>23.7</v>
      </c>
      <c r="D506" s="145">
        <v>23.7</v>
      </c>
      <c r="E506" s="149">
        <v>23.6</v>
      </c>
      <c r="F506" s="149">
        <v>23.6</v>
      </c>
      <c r="G506" s="149">
        <v>23.6</v>
      </c>
      <c r="H506" s="145">
        <f t="shared" si="59"/>
        <v>23.6</v>
      </c>
      <c r="I506" s="145">
        <f t="shared" si="60"/>
        <v>23.7</v>
      </c>
      <c r="J506" s="145">
        <f t="shared" si="61"/>
        <v>23.7</v>
      </c>
      <c r="L506" s="149">
        <v>495</v>
      </c>
      <c r="M506" s="145">
        <f t="shared" si="62"/>
        <v>1</v>
      </c>
      <c r="N506" s="145">
        <f t="shared" si="62"/>
        <v>1</v>
      </c>
      <c r="O506" s="145">
        <f t="shared" si="63"/>
        <v>1</v>
      </c>
      <c r="P506" s="145">
        <f t="shared" si="64"/>
        <v>1</v>
      </c>
      <c r="Q506" s="145">
        <f t="shared" si="64"/>
        <v>1</v>
      </c>
      <c r="R506" s="145">
        <f t="shared" si="63"/>
        <v>1</v>
      </c>
      <c r="S506" s="145">
        <f t="shared" si="65"/>
        <v>1</v>
      </c>
      <c r="T506" s="145">
        <f t="shared" si="65"/>
        <v>1</v>
      </c>
      <c r="AH506" s="137"/>
      <c r="AJ506" s="137"/>
      <c r="AK506" s="137"/>
      <c r="AL506" s="137"/>
    </row>
    <row r="507" spans="2:38">
      <c r="B507" s="149">
        <v>496</v>
      </c>
      <c r="C507" s="145">
        <v>27.9</v>
      </c>
      <c r="D507" s="145">
        <v>27.9</v>
      </c>
      <c r="E507" s="149">
        <v>28.1</v>
      </c>
      <c r="F507" s="149">
        <v>28.1</v>
      </c>
      <c r="G507" s="149">
        <v>28.1</v>
      </c>
      <c r="H507" s="145">
        <f t="shared" si="59"/>
        <v>28.1</v>
      </c>
      <c r="I507" s="145">
        <f t="shared" si="60"/>
        <v>27.9</v>
      </c>
      <c r="J507" s="145">
        <f t="shared" si="61"/>
        <v>25</v>
      </c>
      <c r="L507" s="149">
        <v>496</v>
      </c>
      <c r="M507" s="145">
        <f t="shared" si="62"/>
        <v>1</v>
      </c>
      <c r="N507" s="145">
        <f t="shared" si="62"/>
        <v>1</v>
      </c>
      <c r="O507" s="145">
        <f t="shared" si="63"/>
        <v>1</v>
      </c>
      <c r="P507" s="145">
        <f t="shared" si="64"/>
        <v>1</v>
      </c>
      <c r="Q507" s="145">
        <f t="shared" si="64"/>
        <v>1</v>
      </c>
      <c r="R507" s="145">
        <f t="shared" si="63"/>
        <v>1</v>
      </c>
      <c r="S507" s="145">
        <f t="shared" si="65"/>
        <v>1</v>
      </c>
      <c r="T507" s="145">
        <f t="shared" si="65"/>
        <v>1</v>
      </c>
      <c r="AH507" s="137"/>
      <c r="AJ507" s="137"/>
      <c r="AK507" s="137"/>
      <c r="AL507" s="137"/>
    </row>
    <row r="508" spans="2:38">
      <c r="B508" s="149">
        <v>497</v>
      </c>
      <c r="C508" s="145">
        <v>31.9</v>
      </c>
      <c r="D508" s="145">
        <v>31.9</v>
      </c>
      <c r="E508" s="149">
        <v>32.799999999999997</v>
      </c>
      <c r="F508" s="149">
        <v>32.799999999999997</v>
      </c>
      <c r="G508" s="149">
        <v>32.799999999999997</v>
      </c>
      <c r="H508" s="145">
        <f t="shared" si="59"/>
        <v>32.799999999999997</v>
      </c>
      <c r="I508" s="145">
        <f t="shared" si="60"/>
        <v>31.9</v>
      </c>
      <c r="J508" s="145">
        <f t="shared" si="61"/>
        <v>25</v>
      </c>
      <c r="L508" s="149">
        <v>497</v>
      </c>
      <c r="M508" s="145">
        <f t="shared" si="62"/>
        <v>1</v>
      </c>
      <c r="N508" s="145">
        <f t="shared" si="62"/>
        <v>1</v>
      </c>
      <c r="O508" s="145">
        <f t="shared" si="63"/>
        <v>1</v>
      </c>
      <c r="P508" s="145">
        <f t="shared" si="64"/>
        <v>1</v>
      </c>
      <c r="Q508" s="145">
        <f t="shared" si="64"/>
        <v>1</v>
      </c>
      <c r="R508" s="145">
        <f t="shared" si="63"/>
        <v>1</v>
      </c>
      <c r="S508" s="145">
        <f t="shared" si="65"/>
        <v>1</v>
      </c>
      <c r="T508" s="145">
        <f t="shared" si="65"/>
        <v>1</v>
      </c>
      <c r="AH508" s="137"/>
      <c r="AJ508" s="137"/>
      <c r="AK508" s="137"/>
      <c r="AL508" s="137"/>
    </row>
    <row r="509" spans="2:38">
      <c r="B509" s="149">
        <v>498</v>
      </c>
      <c r="C509" s="145">
        <v>35.4</v>
      </c>
      <c r="D509" s="145">
        <v>35.4</v>
      </c>
      <c r="E509" s="149">
        <v>36.299999999999997</v>
      </c>
      <c r="F509" s="149">
        <v>36.299999999999997</v>
      </c>
      <c r="G509" s="149">
        <v>36.299999999999997</v>
      </c>
      <c r="H509" s="145">
        <f t="shared" si="59"/>
        <v>36.299999999999997</v>
      </c>
      <c r="I509" s="145">
        <f t="shared" si="60"/>
        <v>35.4</v>
      </c>
      <c r="J509" s="145">
        <f t="shared" si="61"/>
        <v>25</v>
      </c>
      <c r="L509" s="149">
        <v>498</v>
      </c>
      <c r="M509" s="145">
        <f t="shared" si="62"/>
        <v>1</v>
      </c>
      <c r="N509" s="145">
        <f t="shared" si="62"/>
        <v>1</v>
      </c>
      <c r="O509" s="145">
        <f t="shared" si="63"/>
        <v>1</v>
      </c>
      <c r="P509" s="145">
        <f t="shared" si="64"/>
        <v>1</v>
      </c>
      <c r="Q509" s="145">
        <f t="shared" si="64"/>
        <v>1</v>
      </c>
      <c r="R509" s="145">
        <f t="shared" si="63"/>
        <v>1</v>
      </c>
      <c r="S509" s="145">
        <f t="shared" si="65"/>
        <v>1</v>
      </c>
      <c r="T509" s="145">
        <f t="shared" si="65"/>
        <v>1</v>
      </c>
      <c r="AH509" s="137"/>
      <c r="AJ509" s="137"/>
      <c r="AK509" s="137"/>
      <c r="AL509" s="137"/>
    </row>
    <row r="510" spans="2:38">
      <c r="B510" s="149">
        <v>499</v>
      </c>
      <c r="C510" s="145">
        <v>36.200000000000003</v>
      </c>
      <c r="D510" s="145">
        <v>36.200000000000003</v>
      </c>
      <c r="E510" s="149">
        <v>37.1</v>
      </c>
      <c r="F510" s="149">
        <v>37.1</v>
      </c>
      <c r="G510" s="149">
        <v>37.1</v>
      </c>
      <c r="H510" s="145">
        <f t="shared" si="59"/>
        <v>37.1</v>
      </c>
      <c r="I510" s="145">
        <f t="shared" si="60"/>
        <v>36.200000000000003</v>
      </c>
      <c r="J510" s="145">
        <f t="shared" si="61"/>
        <v>25</v>
      </c>
      <c r="L510" s="149">
        <v>499</v>
      </c>
      <c r="M510" s="145">
        <f t="shared" si="62"/>
        <v>1</v>
      </c>
      <c r="N510" s="145">
        <f t="shared" si="62"/>
        <v>1</v>
      </c>
      <c r="O510" s="145">
        <f t="shared" si="63"/>
        <v>1</v>
      </c>
      <c r="P510" s="145">
        <f t="shared" si="64"/>
        <v>1</v>
      </c>
      <c r="Q510" s="145">
        <f t="shared" si="64"/>
        <v>1</v>
      </c>
      <c r="R510" s="145">
        <f t="shared" si="63"/>
        <v>1</v>
      </c>
      <c r="S510" s="145">
        <f t="shared" si="65"/>
        <v>1</v>
      </c>
      <c r="T510" s="145">
        <f t="shared" si="65"/>
        <v>1</v>
      </c>
      <c r="AH510" s="137"/>
      <c r="AJ510" s="137"/>
      <c r="AK510" s="137"/>
      <c r="AL510" s="137"/>
    </row>
    <row r="511" spans="2:38">
      <c r="B511" s="149">
        <v>500</v>
      </c>
      <c r="C511" s="145">
        <v>34.200000000000003</v>
      </c>
      <c r="D511" s="145">
        <v>34.200000000000003</v>
      </c>
      <c r="E511" s="149">
        <v>35.1</v>
      </c>
      <c r="F511" s="149">
        <v>35.1</v>
      </c>
      <c r="G511" s="149">
        <v>35.1</v>
      </c>
      <c r="H511" s="145">
        <f t="shared" si="59"/>
        <v>35.1</v>
      </c>
      <c r="I511" s="145">
        <f t="shared" si="60"/>
        <v>34.200000000000003</v>
      </c>
      <c r="J511" s="145">
        <f t="shared" si="61"/>
        <v>25</v>
      </c>
      <c r="L511" s="149">
        <v>500</v>
      </c>
      <c r="M511" s="145">
        <f t="shared" si="62"/>
        <v>0</v>
      </c>
      <c r="N511" s="145">
        <f t="shared" si="62"/>
        <v>0</v>
      </c>
      <c r="O511" s="145">
        <f t="shared" si="63"/>
        <v>0</v>
      </c>
      <c r="P511" s="145">
        <f t="shared" si="64"/>
        <v>0</v>
      </c>
      <c r="Q511" s="145">
        <f t="shared" si="64"/>
        <v>0</v>
      </c>
      <c r="R511" s="145">
        <f t="shared" si="63"/>
        <v>0</v>
      </c>
      <c r="S511" s="145">
        <f t="shared" si="65"/>
        <v>0</v>
      </c>
      <c r="T511" s="145">
        <f t="shared" si="65"/>
        <v>1</v>
      </c>
      <c r="AH511" s="137"/>
      <c r="AJ511" s="137"/>
      <c r="AK511" s="137"/>
      <c r="AL511" s="137"/>
    </row>
    <row r="512" spans="2:38">
      <c r="B512" s="149">
        <v>501</v>
      </c>
      <c r="C512" s="145">
        <v>30.2</v>
      </c>
      <c r="D512" s="145">
        <v>30.2</v>
      </c>
      <c r="E512" s="149">
        <v>31.1</v>
      </c>
      <c r="F512" s="149">
        <v>31.1</v>
      </c>
      <c r="G512" s="149">
        <v>31.1</v>
      </c>
      <c r="H512" s="145">
        <f t="shared" si="59"/>
        <v>31.1</v>
      </c>
      <c r="I512" s="145">
        <f t="shared" si="60"/>
        <v>30.2</v>
      </c>
      <c r="J512" s="145">
        <f t="shared" si="61"/>
        <v>25</v>
      </c>
      <c r="L512" s="149">
        <v>501</v>
      </c>
      <c r="M512" s="145">
        <f t="shared" si="62"/>
        <v>0</v>
      </c>
      <c r="N512" s="145">
        <f t="shared" si="62"/>
        <v>0</v>
      </c>
      <c r="O512" s="145">
        <f t="shared" si="63"/>
        <v>0</v>
      </c>
      <c r="P512" s="145">
        <f t="shared" si="64"/>
        <v>0</v>
      </c>
      <c r="Q512" s="145">
        <f t="shared" si="64"/>
        <v>0</v>
      </c>
      <c r="R512" s="145">
        <f t="shared" si="63"/>
        <v>0</v>
      </c>
      <c r="S512" s="145">
        <f t="shared" si="65"/>
        <v>0</v>
      </c>
      <c r="T512" s="145">
        <f t="shared" si="65"/>
        <v>1</v>
      </c>
      <c r="AH512" s="137"/>
      <c r="AJ512" s="137"/>
      <c r="AK512" s="137"/>
      <c r="AL512" s="137"/>
    </row>
    <row r="513" spans="2:38">
      <c r="B513" s="149">
        <v>502</v>
      </c>
      <c r="C513" s="145">
        <v>27.1</v>
      </c>
      <c r="D513" s="145">
        <v>27.1</v>
      </c>
      <c r="E513" s="149">
        <v>28</v>
      </c>
      <c r="F513" s="149">
        <v>28</v>
      </c>
      <c r="G513" s="149">
        <v>28</v>
      </c>
      <c r="H513" s="145">
        <f t="shared" si="59"/>
        <v>28</v>
      </c>
      <c r="I513" s="145">
        <f t="shared" si="60"/>
        <v>27.1</v>
      </c>
      <c r="J513" s="145">
        <f t="shared" si="61"/>
        <v>25</v>
      </c>
      <c r="L513" s="149">
        <v>502</v>
      </c>
      <c r="M513" s="145">
        <f t="shared" si="62"/>
        <v>0</v>
      </c>
      <c r="N513" s="145">
        <f t="shared" si="62"/>
        <v>0</v>
      </c>
      <c r="O513" s="145">
        <f t="shared" si="63"/>
        <v>0</v>
      </c>
      <c r="P513" s="145">
        <f t="shared" si="64"/>
        <v>0</v>
      </c>
      <c r="Q513" s="145">
        <f t="shared" si="64"/>
        <v>0</v>
      </c>
      <c r="R513" s="145">
        <f t="shared" si="63"/>
        <v>0</v>
      </c>
      <c r="S513" s="145">
        <f t="shared" si="65"/>
        <v>0</v>
      </c>
      <c r="T513" s="145">
        <f t="shared" si="65"/>
        <v>1</v>
      </c>
      <c r="AH513" s="137"/>
      <c r="AJ513" s="137"/>
      <c r="AK513" s="137"/>
      <c r="AL513" s="137"/>
    </row>
    <row r="514" spans="2:38">
      <c r="B514" s="149">
        <v>503</v>
      </c>
      <c r="C514" s="145">
        <v>26.6</v>
      </c>
      <c r="D514" s="145">
        <v>26.6</v>
      </c>
      <c r="E514" s="149">
        <v>27.5</v>
      </c>
      <c r="F514" s="149">
        <v>27.5</v>
      </c>
      <c r="G514" s="149">
        <v>27.5</v>
      </c>
      <c r="H514" s="145">
        <f t="shared" si="59"/>
        <v>27.5</v>
      </c>
      <c r="I514" s="145">
        <f t="shared" si="60"/>
        <v>26.6</v>
      </c>
      <c r="J514" s="145">
        <f t="shared" si="61"/>
        <v>25</v>
      </c>
      <c r="L514" s="149">
        <v>503</v>
      </c>
      <c r="M514" s="145">
        <f t="shared" si="62"/>
        <v>0</v>
      </c>
      <c r="N514" s="145">
        <f t="shared" si="62"/>
        <v>0</v>
      </c>
      <c r="O514" s="145">
        <f t="shared" si="63"/>
        <v>0</v>
      </c>
      <c r="P514" s="145">
        <f t="shared" si="64"/>
        <v>0</v>
      </c>
      <c r="Q514" s="145">
        <f t="shared" si="64"/>
        <v>0</v>
      </c>
      <c r="R514" s="145">
        <f t="shared" si="63"/>
        <v>0</v>
      </c>
      <c r="S514" s="145">
        <f t="shared" si="65"/>
        <v>0</v>
      </c>
      <c r="T514" s="145">
        <f t="shared" si="65"/>
        <v>1</v>
      </c>
      <c r="AH514" s="137"/>
      <c r="AJ514" s="137"/>
      <c r="AK514" s="137"/>
      <c r="AL514" s="137"/>
    </row>
    <row r="515" spans="2:38">
      <c r="B515" s="149">
        <v>504</v>
      </c>
      <c r="C515" s="145">
        <v>28.6</v>
      </c>
      <c r="D515" s="145">
        <v>28.6</v>
      </c>
      <c r="E515" s="149">
        <v>29.5</v>
      </c>
      <c r="F515" s="149">
        <v>29.5</v>
      </c>
      <c r="G515" s="149">
        <v>29.5</v>
      </c>
      <c r="H515" s="145">
        <f t="shared" si="59"/>
        <v>29.5</v>
      </c>
      <c r="I515" s="145">
        <f t="shared" si="60"/>
        <v>28.6</v>
      </c>
      <c r="J515" s="145">
        <f t="shared" si="61"/>
        <v>25</v>
      </c>
      <c r="L515" s="149">
        <v>504</v>
      </c>
      <c r="M515" s="145">
        <f t="shared" si="62"/>
        <v>1</v>
      </c>
      <c r="N515" s="145">
        <f t="shared" si="62"/>
        <v>1</v>
      </c>
      <c r="O515" s="145">
        <f t="shared" si="63"/>
        <v>1</v>
      </c>
      <c r="P515" s="145">
        <f t="shared" si="64"/>
        <v>1</v>
      </c>
      <c r="Q515" s="145">
        <f t="shared" si="64"/>
        <v>1</v>
      </c>
      <c r="R515" s="145">
        <f t="shared" si="63"/>
        <v>1</v>
      </c>
      <c r="S515" s="145">
        <f t="shared" si="65"/>
        <v>1</v>
      </c>
      <c r="T515" s="145">
        <f t="shared" si="65"/>
        <v>1</v>
      </c>
      <c r="AH515" s="137"/>
      <c r="AJ515" s="137"/>
      <c r="AK515" s="137"/>
      <c r="AL515" s="137"/>
    </row>
    <row r="516" spans="2:38">
      <c r="B516" s="149">
        <v>505</v>
      </c>
      <c r="C516" s="145">
        <v>32.6</v>
      </c>
      <c r="D516" s="145">
        <v>32.6</v>
      </c>
      <c r="E516" s="149">
        <v>34</v>
      </c>
      <c r="F516" s="149">
        <v>34</v>
      </c>
      <c r="G516" s="149">
        <v>34</v>
      </c>
      <c r="H516" s="145">
        <f t="shared" si="59"/>
        <v>34</v>
      </c>
      <c r="I516" s="145">
        <f t="shared" si="60"/>
        <v>32.6</v>
      </c>
      <c r="J516" s="145">
        <f t="shared" si="61"/>
        <v>25</v>
      </c>
      <c r="L516" s="149">
        <v>505</v>
      </c>
      <c r="M516" s="145">
        <f t="shared" si="62"/>
        <v>1</v>
      </c>
      <c r="N516" s="145">
        <f t="shared" si="62"/>
        <v>1</v>
      </c>
      <c r="O516" s="145">
        <f t="shared" si="63"/>
        <v>1</v>
      </c>
      <c r="P516" s="145">
        <f t="shared" si="64"/>
        <v>1</v>
      </c>
      <c r="Q516" s="145">
        <f t="shared" si="64"/>
        <v>1</v>
      </c>
      <c r="R516" s="145">
        <f t="shared" si="63"/>
        <v>1</v>
      </c>
      <c r="S516" s="145">
        <f t="shared" si="65"/>
        <v>1</v>
      </c>
      <c r="T516" s="145">
        <f t="shared" si="65"/>
        <v>1</v>
      </c>
      <c r="AH516" s="137"/>
      <c r="AJ516" s="137"/>
      <c r="AK516" s="137"/>
      <c r="AL516" s="137"/>
    </row>
    <row r="517" spans="2:38">
      <c r="B517" s="149">
        <v>506</v>
      </c>
      <c r="C517" s="145">
        <v>35.5</v>
      </c>
      <c r="D517" s="145">
        <v>35.5</v>
      </c>
      <c r="E517" s="149">
        <v>37</v>
      </c>
      <c r="F517" s="149">
        <v>37</v>
      </c>
      <c r="G517" s="149">
        <v>37</v>
      </c>
      <c r="H517" s="145">
        <f t="shared" si="59"/>
        <v>37</v>
      </c>
      <c r="I517" s="145">
        <f t="shared" si="60"/>
        <v>35.5</v>
      </c>
      <c r="J517" s="145">
        <f t="shared" si="61"/>
        <v>25</v>
      </c>
      <c r="L517" s="149">
        <v>506</v>
      </c>
      <c r="M517" s="145">
        <f t="shared" si="62"/>
        <v>1</v>
      </c>
      <c r="N517" s="145">
        <f t="shared" si="62"/>
        <v>1</v>
      </c>
      <c r="O517" s="145">
        <f t="shared" si="63"/>
        <v>1</v>
      </c>
      <c r="P517" s="145">
        <f t="shared" si="64"/>
        <v>1</v>
      </c>
      <c r="Q517" s="145">
        <f t="shared" si="64"/>
        <v>1</v>
      </c>
      <c r="R517" s="145">
        <f t="shared" si="63"/>
        <v>1</v>
      </c>
      <c r="S517" s="145">
        <f t="shared" si="65"/>
        <v>1</v>
      </c>
      <c r="T517" s="145">
        <f t="shared" si="65"/>
        <v>1</v>
      </c>
      <c r="AH517" s="137"/>
      <c r="AJ517" s="137"/>
      <c r="AK517" s="137"/>
      <c r="AL517" s="137"/>
    </row>
    <row r="518" spans="2:38">
      <c r="B518" s="149">
        <v>507</v>
      </c>
      <c r="C518" s="145">
        <v>36.6</v>
      </c>
      <c r="D518" s="145">
        <v>36.6</v>
      </c>
      <c r="E518" s="149">
        <v>38</v>
      </c>
      <c r="F518" s="149">
        <v>38</v>
      </c>
      <c r="G518" s="149">
        <v>38</v>
      </c>
      <c r="H518" s="145">
        <f t="shared" si="59"/>
        <v>38</v>
      </c>
      <c r="I518" s="145">
        <f t="shared" si="60"/>
        <v>36.6</v>
      </c>
      <c r="J518" s="145">
        <f t="shared" si="61"/>
        <v>25</v>
      </c>
      <c r="L518" s="149">
        <v>507</v>
      </c>
      <c r="M518" s="145">
        <f t="shared" si="62"/>
        <v>1</v>
      </c>
      <c r="N518" s="145">
        <f t="shared" si="62"/>
        <v>1</v>
      </c>
      <c r="O518" s="145">
        <f t="shared" si="63"/>
        <v>1</v>
      </c>
      <c r="P518" s="145">
        <f t="shared" si="64"/>
        <v>1</v>
      </c>
      <c r="Q518" s="145">
        <f t="shared" si="64"/>
        <v>1</v>
      </c>
      <c r="R518" s="145">
        <f t="shared" si="63"/>
        <v>1</v>
      </c>
      <c r="S518" s="145">
        <f t="shared" si="65"/>
        <v>1</v>
      </c>
      <c r="T518" s="145">
        <f t="shared" si="65"/>
        <v>1</v>
      </c>
      <c r="AH518" s="137"/>
      <c r="AJ518" s="137"/>
      <c r="AK518" s="137"/>
      <c r="AL518" s="137"/>
    </row>
    <row r="519" spans="2:38">
      <c r="B519" s="149">
        <v>508</v>
      </c>
      <c r="C519" s="145">
        <v>34.6</v>
      </c>
      <c r="D519" s="145">
        <v>34.6</v>
      </c>
      <c r="E519" s="149">
        <v>36.1</v>
      </c>
      <c r="F519" s="149">
        <v>36.1</v>
      </c>
      <c r="G519" s="149">
        <v>36.1</v>
      </c>
      <c r="H519" s="145">
        <f t="shared" si="59"/>
        <v>36.1</v>
      </c>
      <c r="I519" s="145">
        <f t="shared" si="60"/>
        <v>34.6</v>
      </c>
      <c r="J519" s="145">
        <f t="shared" si="61"/>
        <v>25</v>
      </c>
      <c r="L519" s="149">
        <v>508</v>
      </c>
      <c r="M519" s="145">
        <f t="shared" si="62"/>
        <v>0</v>
      </c>
      <c r="N519" s="145">
        <f t="shared" si="62"/>
        <v>0</v>
      </c>
      <c r="O519" s="145">
        <f t="shared" si="63"/>
        <v>0</v>
      </c>
      <c r="P519" s="145">
        <f t="shared" si="64"/>
        <v>0</v>
      </c>
      <c r="Q519" s="145">
        <f t="shared" si="64"/>
        <v>0</v>
      </c>
      <c r="R519" s="145">
        <f t="shared" si="63"/>
        <v>0</v>
      </c>
      <c r="S519" s="145">
        <f t="shared" si="65"/>
        <v>0</v>
      </c>
      <c r="T519" s="145">
        <f t="shared" si="65"/>
        <v>1</v>
      </c>
      <c r="AH519" s="137"/>
      <c r="AJ519" s="137"/>
      <c r="AK519" s="137"/>
      <c r="AL519" s="137"/>
    </row>
    <row r="520" spans="2:38">
      <c r="B520" s="149">
        <v>509</v>
      </c>
      <c r="C520" s="145">
        <v>30</v>
      </c>
      <c r="D520" s="145">
        <v>30</v>
      </c>
      <c r="E520" s="149">
        <v>31.5</v>
      </c>
      <c r="F520" s="149">
        <v>31.5</v>
      </c>
      <c r="G520" s="149">
        <v>31.5</v>
      </c>
      <c r="H520" s="145">
        <f t="shared" si="59"/>
        <v>31.5</v>
      </c>
      <c r="I520" s="145">
        <f t="shared" si="60"/>
        <v>30</v>
      </c>
      <c r="J520" s="145">
        <f t="shared" si="61"/>
        <v>25</v>
      </c>
      <c r="L520" s="149">
        <v>509</v>
      </c>
      <c r="M520" s="145">
        <f t="shared" si="62"/>
        <v>0</v>
      </c>
      <c r="N520" s="145">
        <f t="shared" si="62"/>
        <v>0</v>
      </c>
      <c r="O520" s="145">
        <f t="shared" si="63"/>
        <v>0</v>
      </c>
      <c r="P520" s="145">
        <f t="shared" si="64"/>
        <v>0</v>
      </c>
      <c r="Q520" s="145">
        <f t="shared" si="64"/>
        <v>0</v>
      </c>
      <c r="R520" s="145">
        <f t="shared" si="63"/>
        <v>0</v>
      </c>
      <c r="S520" s="145">
        <f t="shared" si="65"/>
        <v>0</v>
      </c>
      <c r="T520" s="145">
        <f t="shared" si="65"/>
        <v>1</v>
      </c>
      <c r="AH520" s="137"/>
      <c r="AJ520" s="137"/>
      <c r="AK520" s="137"/>
      <c r="AL520" s="137"/>
    </row>
    <row r="521" spans="2:38">
      <c r="B521" s="149">
        <v>510</v>
      </c>
      <c r="C521" s="145">
        <v>23.1</v>
      </c>
      <c r="D521" s="145">
        <v>23.1</v>
      </c>
      <c r="E521" s="149">
        <v>24.5</v>
      </c>
      <c r="F521" s="149">
        <v>24.5</v>
      </c>
      <c r="G521" s="149">
        <v>24.5</v>
      </c>
      <c r="H521" s="145">
        <f t="shared" si="59"/>
        <v>24.5</v>
      </c>
      <c r="I521" s="145">
        <f t="shared" si="60"/>
        <v>23.1</v>
      </c>
      <c r="J521" s="145">
        <f t="shared" si="61"/>
        <v>23.1</v>
      </c>
      <c r="L521" s="149">
        <v>510</v>
      </c>
      <c r="M521" s="145">
        <f t="shared" si="62"/>
        <v>0</v>
      </c>
      <c r="N521" s="145">
        <f t="shared" si="62"/>
        <v>0</v>
      </c>
      <c r="O521" s="145">
        <f t="shared" si="63"/>
        <v>0</v>
      </c>
      <c r="P521" s="145">
        <f t="shared" si="64"/>
        <v>0</v>
      </c>
      <c r="Q521" s="145">
        <f t="shared" si="64"/>
        <v>0</v>
      </c>
      <c r="R521" s="145">
        <f t="shared" si="63"/>
        <v>0</v>
      </c>
      <c r="S521" s="145">
        <f t="shared" si="65"/>
        <v>0</v>
      </c>
      <c r="T521" s="145">
        <f t="shared" si="65"/>
        <v>0</v>
      </c>
      <c r="AH521" s="137"/>
      <c r="AJ521" s="137"/>
      <c r="AK521" s="137"/>
      <c r="AL521" s="137"/>
    </row>
    <row r="522" spans="2:38">
      <c r="B522" s="149">
        <v>511</v>
      </c>
      <c r="C522" s="145">
        <v>16.7</v>
      </c>
      <c r="D522" s="145">
        <v>16.7</v>
      </c>
      <c r="E522" s="149">
        <v>17.5</v>
      </c>
      <c r="F522" s="149">
        <v>17.5</v>
      </c>
      <c r="G522" s="149">
        <v>17.5</v>
      </c>
      <c r="H522" s="145">
        <f t="shared" si="59"/>
        <v>17.5</v>
      </c>
      <c r="I522" s="145">
        <f t="shared" si="60"/>
        <v>16.7</v>
      </c>
      <c r="J522" s="145">
        <f t="shared" si="61"/>
        <v>16.7</v>
      </c>
      <c r="L522" s="149">
        <v>511</v>
      </c>
      <c r="M522" s="145">
        <f t="shared" si="62"/>
        <v>0</v>
      </c>
      <c r="N522" s="145">
        <f t="shared" si="62"/>
        <v>0</v>
      </c>
      <c r="O522" s="145">
        <f t="shared" si="63"/>
        <v>0</v>
      </c>
      <c r="P522" s="145">
        <f t="shared" si="64"/>
        <v>0</v>
      </c>
      <c r="Q522" s="145">
        <f t="shared" si="64"/>
        <v>0</v>
      </c>
      <c r="R522" s="145">
        <f t="shared" si="63"/>
        <v>0</v>
      </c>
      <c r="S522" s="145">
        <f t="shared" si="65"/>
        <v>0</v>
      </c>
      <c r="T522" s="145">
        <f t="shared" si="65"/>
        <v>0</v>
      </c>
      <c r="AH522" s="137"/>
      <c r="AJ522" s="137"/>
      <c r="AK522" s="137"/>
      <c r="AL522" s="137"/>
    </row>
    <row r="523" spans="2:38">
      <c r="B523" s="149">
        <v>512</v>
      </c>
      <c r="C523" s="145">
        <v>10.7</v>
      </c>
      <c r="D523" s="145">
        <v>10.7</v>
      </c>
      <c r="E523" s="149">
        <v>10.5</v>
      </c>
      <c r="F523" s="149">
        <v>10.5</v>
      </c>
      <c r="G523" s="149">
        <v>10.5</v>
      </c>
      <c r="H523" s="145">
        <f t="shared" si="59"/>
        <v>10.5</v>
      </c>
      <c r="I523" s="145">
        <f t="shared" si="60"/>
        <v>10.7</v>
      </c>
      <c r="J523" s="145">
        <f t="shared" si="61"/>
        <v>10.7</v>
      </c>
      <c r="L523" s="149">
        <v>512</v>
      </c>
      <c r="M523" s="145">
        <f t="shared" si="62"/>
        <v>0</v>
      </c>
      <c r="N523" s="145">
        <f t="shared" si="62"/>
        <v>0</v>
      </c>
      <c r="O523" s="145">
        <f t="shared" si="63"/>
        <v>0</v>
      </c>
      <c r="P523" s="145">
        <f t="shared" si="64"/>
        <v>0</v>
      </c>
      <c r="Q523" s="145">
        <f t="shared" si="64"/>
        <v>0</v>
      </c>
      <c r="R523" s="145">
        <f t="shared" si="63"/>
        <v>0</v>
      </c>
      <c r="S523" s="145">
        <f t="shared" si="65"/>
        <v>0</v>
      </c>
      <c r="T523" s="145">
        <f t="shared" si="65"/>
        <v>0</v>
      </c>
      <c r="AH523" s="137"/>
      <c r="AJ523" s="137"/>
      <c r="AK523" s="137"/>
      <c r="AL523" s="137"/>
    </row>
    <row r="524" spans="2:38">
      <c r="B524" s="149">
        <v>513</v>
      </c>
      <c r="C524" s="145">
        <v>4.7</v>
      </c>
      <c r="D524" s="145">
        <v>4.7</v>
      </c>
      <c r="E524" s="149">
        <v>4.5</v>
      </c>
      <c r="F524" s="149">
        <v>4.5</v>
      </c>
      <c r="G524" s="149">
        <v>4.5</v>
      </c>
      <c r="H524" s="145">
        <f t="shared" si="59"/>
        <v>4.5</v>
      </c>
      <c r="I524" s="145">
        <f t="shared" si="60"/>
        <v>4.7</v>
      </c>
      <c r="J524" s="145">
        <f t="shared" si="61"/>
        <v>4.7</v>
      </c>
      <c r="L524" s="149">
        <v>513</v>
      </c>
      <c r="M524" s="145">
        <f t="shared" si="62"/>
        <v>0</v>
      </c>
      <c r="N524" s="145">
        <f t="shared" si="62"/>
        <v>0</v>
      </c>
      <c r="O524" s="145">
        <f t="shared" si="63"/>
        <v>0</v>
      </c>
      <c r="P524" s="145">
        <f t="shared" si="64"/>
        <v>0</v>
      </c>
      <c r="Q524" s="145">
        <f t="shared" si="64"/>
        <v>0</v>
      </c>
      <c r="R524" s="145">
        <f t="shared" si="63"/>
        <v>0</v>
      </c>
      <c r="S524" s="145">
        <f t="shared" si="65"/>
        <v>0</v>
      </c>
      <c r="T524" s="145">
        <f t="shared" si="65"/>
        <v>0</v>
      </c>
      <c r="AH524" s="137"/>
      <c r="AJ524" s="137"/>
      <c r="AK524" s="137"/>
      <c r="AL524" s="137"/>
    </row>
    <row r="525" spans="2:38">
      <c r="B525" s="149">
        <v>514</v>
      </c>
      <c r="C525" s="145">
        <v>1.2</v>
      </c>
      <c r="D525" s="145">
        <v>1.2</v>
      </c>
      <c r="E525" s="149">
        <v>1</v>
      </c>
      <c r="F525" s="149">
        <v>1</v>
      </c>
      <c r="G525" s="149">
        <v>1</v>
      </c>
      <c r="H525" s="145">
        <f t="shared" ref="H525:H588" si="66">IF($E525="",0,MIN($E525,$H$2))</f>
        <v>1</v>
      </c>
      <c r="I525" s="145">
        <f t="shared" ref="I525:I588" si="67">IF($C525="",0,MIN($C525,$I$2))</f>
        <v>1.2</v>
      </c>
      <c r="J525" s="145">
        <f t="shared" ref="J525:J588" si="68">IF($C525="",0,MIN($C525,$J$2))</f>
        <v>1.2</v>
      </c>
      <c r="L525" s="149">
        <v>514</v>
      </c>
      <c r="M525" s="145">
        <f t="shared" si="62"/>
        <v>0</v>
      </c>
      <c r="N525" s="145">
        <f t="shared" si="62"/>
        <v>0</v>
      </c>
      <c r="O525" s="145">
        <f t="shared" si="63"/>
        <v>0</v>
      </c>
      <c r="P525" s="145">
        <f t="shared" si="64"/>
        <v>0</v>
      </c>
      <c r="Q525" s="145">
        <f t="shared" si="64"/>
        <v>0</v>
      </c>
      <c r="R525" s="145">
        <f t="shared" ref="R525:T588" si="69">IF(AND(H525&gt;0,H525&gt;=H524),1,0)</f>
        <v>0</v>
      </c>
      <c r="S525" s="145">
        <f t="shared" si="65"/>
        <v>0</v>
      </c>
      <c r="T525" s="145">
        <f t="shared" si="65"/>
        <v>0</v>
      </c>
      <c r="AH525" s="137"/>
      <c r="AJ525" s="137"/>
      <c r="AK525" s="137"/>
      <c r="AL525" s="137"/>
    </row>
    <row r="526" spans="2:38">
      <c r="B526" s="149">
        <v>515</v>
      </c>
      <c r="C526" s="145">
        <v>0</v>
      </c>
      <c r="D526" s="145">
        <v>0</v>
      </c>
      <c r="E526" s="149">
        <v>0</v>
      </c>
      <c r="F526" s="149">
        <v>0</v>
      </c>
      <c r="G526" s="149">
        <v>0</v>
      </c>
      <c r="H526" s="145">
        <f t="shared" si="66"/>
        <v>0</v>
      </c>
      <c r="I526" s="145">
        <f t="shared" si="67"/>
        <v>0</v>
      </c>
      <c r="J526" s="145">
        <f t="shared" si="68"/>
        <v>0</v>
      </c>
      <c r="L526" s="149">
        <v>515</v>
      </c>
      <c r="M526" s="145">
        <f t="shared" ref="M526:N589" si="70">IF(AND(C526&gt;0,C526&gt;=C525),1,0)</f>
        <v>0</v>
      </c>
      <c r="N526" s="145">
        <f t="shared" si="70"/>
        <v>0</v>
      </c>
      <c r="O526" s="145">
        <f t="shared" ref="O526:T589" si="71">IF(AND(E526&gt;0,E526&gt;=E525),1,0)</f>
        <v>0</v>
      </c>
      <c r="P526" s="145">
        <f t="shared" si="71"/>
        <v>0</v>
      </c>
      <c r="Q526" s="145">
        <f t="shared" ref="Q526:Q589" si="72">IF(AND(G526&gt;0,G526&gt;=G525),1,0)</f>
        <v>0</v>
      </c>
      <c r="R526" s="145">
        <f t="shared" si="69"/>
        <v>0</v>
      </c>
      <c r="S526" s="145">
        <f t="shared" si="69"/>
        <v>0</v>
      </c>
      <c r="T526" s="145">
        <f t="shared" si="69"/>
        <v>0</v>
      </c>
      <c r="AH526" s="137"/>
      <c r="AJ526" s="137"/>
      <c r="AK526" s="137"/>
      <c r="AL526" s="137"/>
    </row>
    <row r="527" spans="2:38">
      <c r="B527" s="149">
        <v>516</v>
      </c>
      <c r="C527" s="145">
        <v>0</v>
      </c>
      <c r="D527" s="145">
        <v>0</v>
      </c>
      <c r="E527" s="149">
        <v>0</v>
      </c>
      <c r="F527" s="149">
        <v>0</v>
      </c>
      <c r="G527" s="149">
        <v>0</v>
      </c>
      <c r="H527" s="145">
        <f t="shared" si="66"/>
        <v>0</v>
      </c>
      <c r="I527" s="145">
        <f t="shared" si="67"/>
        <v>0</v>
      </c>
      <c r="J527" s="145">
        <f t="shared" si="68"/>
        <v>0</v>
      </c>
      <c r="L527" s="149">
        <v>516</v>
      </c>
      <c r="M527" s="145">
        <f t="shared" si="70"/>
        <v>0</v>
      </c>
      <c r="N527" s="145">
        <f t="shared" si="70"/>
        <v>0</v>
      </c>
      <c r="O527" s="145">
        <f t="shared" si="71"/>
        <v>0</v>
      </c>
      <c r="P527" s="145">
        <f t="shared" si="71"/>
        <v>0</v>
      </c>
      <c r="Q527" s="145">
        <f t="shared" si="72"/>
        <v>0</v>
      </c>
      <c r="R527" s="145">
        <f t="shared" si="69"/>
        <v>0</v>
      </c>
      <c r="S527" s="145">
        <f t="shared" si="69"/>
        <v>0</v>
      </c>
      <c r="T527" s="145">
        <f t="shared" si="69"/>
        <v>0</v>
      </c>
      <c r="AH527" s="137"/>
      <c r="AJ527" s="137"/>
      <c r="AK527" s="137"/>
      <c r="AL527" s="137"/>
    </row>
    <row r="528" spans="2:38">
      <c r="B528" s="149">
        <v>517</v>
      </c>
      <c r="C528" s="145">
        <v>0</v>
      </c>
      <c r="D528" s="145">
        <v>0</v>
      </c>
      <c r="E528" s="149">
        <v>0</v>
      </c>
      <c r="F528" s="149">
        <v>0</v>
      </c>
      <c r="G528" s="149">
        <v>0</v>
      </c>
      <c r="H528" s="145">
        <f t="shared" si="66"/>
        <v>0</v>
      </c>
      <c r="I528" s="145">
        <f t="shared" si="67"/>
        <v>0</v>
      </c>
      <c r="J528" s="145">
        <f t="shared" si="68"/>
        <v>0</v>
      </c>
      <c r="L528" s="149">
        <v>517</v>
      </c>
      <c r="M528" s="145">
        <f t="shared" si="70"/>
        <v>0</v>
      </c>
      <c r="N528" s="145">
        <f t="shared" si="70"/>
        <v>0</v>
      </c>
      <c r="O528" s="145">
        <f t="shared" si="71"/>
        <v>0</v>
      </c>
      <c r="P528" s="145">
        <f t="shared" si="71"/>
        <v>0</v>
      </c>
      <c r="Q528" s="145">
        <f t="shared" si="72"/>
        <v>0</v>
      </c>
      <c r="R528" s="145">
        <f t="shared" si="69"/>
        <v>0</v>
      </c>
      <c r="S528" s="145">
        <f t="shared" si="69"/>
        <v>0</v>
      </c>
      <c r="T528" s="145">
        <f t="shared" si="69"/>
        <v>0</v>
      </c>
      <c r="AH528" s="137"/>
      <c r="AJ528" s="137"/>
      <c r="AK528" s="137"/>
      <c r="AL528" s="137"/>
    </row>
    <row r="529" spans="2:38">
      <c r="B529" s="149">
        <v>518</v>
      </c>
      <c r="C529" s="145">
        <v>0</v>
      </c>
      <c r="D529" s="145">
        <v>0</v>
      </c>
      <c r="E529" s="149">
        <v>0</v>
      </c>
      <c r="F529" s="149">
        <v>0</v>
      </c>
      <c r="G529" s="149">
        <v>0</v>
      </c>
      <c r="H529" s="145">
        <f t="shared" si="66"/>
        <v>0</v>
      </c>
      <c r="I529" s="145">
        <f t="shared" si="67"/>
        <v>0</v>
      </c>
      <c r="J529" s="145">
        <f t="shared" si="68"/>
        <v>0</v>
      </c>
      <c r="L529" s="149">
        <v>518</v>
      </c>
      <c r="M529" s="145">
        <f t="shared" si="70"/>
        <v>0</v>
      </c>
      <c r="N529" s="145">
        <f t="shared" si="70"/>
        <v>0</v>
      </c>
      <c r="O529" s="145">
        <f t="shared" si="71"/>
        <v>0</v>
      </c>
      <c r="P529" s="145">
        <f t="shared" si="71"/>
        <v>0</v>
      </c>
      <c r="Q529" s="145">
        <f t="shared" si="72"/>
        <v>0</v>
      </c>
      <c r="R529" s="145">
        <f t="shared" si="69"/>
        <v>0</v>
      </c>
      <c r="S529" s="145">
        <f t="shared" si="69"/>
        <v>0</v>
      </c>
      <c r="T529" s="145">
        <f t="shared" si="69"/>
        <v>0</v>
      </c>
      <c r="AH529" s="137"/>
      <c r="AJ529" s="137"/>
      <c r="AK529" s="137"/>
      <c r="AL529" s="137"/>
    </row>
    <row r="530" spans="2:38">
      <c r="B530" s="149">
        <v>519</v>
      </c>
      <c r="C530" s="145">
        <v>3</v>
      </c>
      <c r="D530" s="145">
        <v>3</v>
      </c>
      <c r="E530" s="149">
        <v>2.9</v>
      </c>
      <c r="F530" s="149">
        <v>2.9</v>
      </c>
      <c r="G530" s="149">
        <v>2.9</v>
      </c>
      <c r="H530" s="145">
        <f t="shared" si="66"/>
        <v>2.9</v>
      </c>
      <c r="I530" s="145">
        <f t="shared" si="67"/>
        <v>3</v>
      </c>
      <c r="J530" s="145">
        <f t="shared" si="68"/>
        <v>3</v>
      </c>
      <c r="L530" s="149">
        <v>519</v>
      </c>
      <c r="M530" s="145">
        <f t="shared" si="70"/>
        <v>1</v>
      </c>
      <c r="N530" s="145">
        <f t="shared" si="70"/>
        <v>1</v>
      </c>
      <c r="O530" s="145">
        <f t="shared" si="71"/>
        <v>1</v>
      </c>
      <c r="P530" s="145">
        <f t="shared" si="71"/>
        <v>1</v>
      </c>
      <c r="Q530" s="145">
        <f t="shared" si="72"/>
        <v>1</v>
      </c>
      <c r="R530" s="145">
        <f t="shared" si="69"/>
        <v>1</v>
      </c>
      <c r="S530" s="145">
        <f t="shared" si="69"/>
        <v>1</v>
      </c>
      <c r="T530" s="145">
        <f t="shared" si="69"/>
        <v>1</v>
      </c>
      <c r="AH530" s="137"/>
      <c r="AJ530" s="137"/>
      <c r="AK530" s="137"/>
      <c r="AL530" s="137"/>
    </row>
    <row r="531" spans="2:38">
      <c r="B531" s="149">
        <v>520</v>
      </c>
      <c r="C531" s="145">
        <v>8.1999999999999993</v>
      </c>
      <c r="D531" s="145">
        <v>8.1999999999999993</v>
      </c>
      <c r="E531" s="149">
        <v>8</v>
      </c>
      <c r="F531" s="149">
        <v>8</v>
      </c>
      <c r="G531" s="149">
        <v>8</v>
      </c>
      <c r="H531" s="145">
        <f t="shared" si="66"/>
        <v>8</v>
      </c>
      <c r="I531" s="145">
        <f t="shared" si="67"/>
        <v>8.1999999999999993</v>
      </c>
      <c r="J531" s="145">
        <f t="shared" si="68"/>
        <v>8.1999999999999993</v>
      </c>
      <c r="L531" s="149">
        <v>520</v>
      </c>
      <c r="M531" s="145">
        <f t="shared" si="70"/>
        <v>1</v>
      </c>
      <c r="N531" s="145">
        <f t="shared" si="70"/>
        <v>1</v>
      </c>
      <c r="O531" s="145">
        <f t="shared" si="71"/>
        <v>1</v>
      </c>
      <c r="P531" s="145">
        <f t="shared" si="71"/>
        <v>1</v>
      </c>
      <c r="Q531" s="145">
        <f t="shared" si="72"/>
        <v>1</v>
      </c>
      <c r="R531" s="145">
        <f t="shared" si="69"/>
        <v>1</v>
      </c>
      <c r="S531" s="145">
        <f t="shared" si="69"/>
        <v>1</v>
      </c>
      <c r="T531" s="145">
        <f t="shared" si="69"/>
        <v>1</v>
      </c>
      <c r="AH531" s="137"/>
      <c r="AJ531" s="137"/>
      <c r="AK531" s="137"/>
      <c r="AL531" s="137"/>
    </row>
    <row r="532" spans="2:38">
      <c r="B532" s="149">
        <v>521</v>
      </c>
      <c r="C532" s="145">
        <v>14.3</v>
      </c>
      <c r="D532" s="145">
        <v>14.3</v>
      </c>
      <c r="E532" s="149">
        <v>16</v>
      </c>
      <c r="F532" s="149">
        <v>16</v>
      </c>
      <c r="G532" s="149">
        <v>16</v>
      </c>
      <c r="H532" s="145">
        <f t="shared" si="66"/>
        <v>16</v>
      </c>
      <c r="I532" s="145">
        <f t="shared" si="67"/>
        <v>14.3</v>
      </c>
      <c r="J532" s="145">
        <f t="shared" si="68"/>
        <v>14.3</v>
      </c>
      <c r="L532" s="149">
        <v>521</v>
      </c>
      <c r="M532" s="145">
        <f t="shared" si="70"/>
        <v>1</v>
      </c>
      <c r="N532" s="145">
        <f t="shared" si="70"/>
        <v>1</v>
      </c>
      <c r="O532" s="145">
        <f t="shared" si="71"/>
        <v>1</v>
      </c>
      <c r="P532" s="145">
        <f t="shared" si="71"/>
        <v>1</v>
      </c>
      <c r="Q532" s="145">
        <f t="shared" si="72"/>
        <v>1</v>
      </c>
      <c r="R532" s="145">
        <f t="shared" si="69"/>
        <v>1</v>
      </c>
      <c r="S532" s="145">
        <f t="shared" si="69"/>
        <v>1</v>
      </c>
      <c r="T532" s="145">
        <f t="shared" si="69"/>
        <v>1</v>
      </c>
      <c r="AH532" s="137"/>
      <c r="AJ532" s="137"/>
      <c r="AK532" s="137"/>
      <c r="AL532" s="137"/>
    </row>
    <row r="533" spans="2:38">
      <c r="B533" s="149">
        <v>522</v>
      </c>
      <c r="C533" s="145">
        <v>19.3</v>
      </c>
      <c r="D533" s="145">
        <v>19.3</v>
      </c>
      <c r="E533" s="149">
        <v>24</v>
      </c>
      <c r="F533" s="149">
        <v>24</v>
      </c>
      <c r="G533" s="149">
        <v>24</v>
      </c>
      <c r="H533" s="145">
        <f t="shared" si="66"/>
        <v>24</v>
      </c>
      <c r="I533" s="145">
        <f t="shared" si="67"/>
        <v>19.3</v>
      </c>
      <c r="J533" s="145">
        <f t="shared" si="68"/>
        <v>19.3</v>
      </c>
      <c r="L533" s="149">
        <v>522</v>
      </c>
      <c r="M533" s="145">
        <f t="shared" si="70"/>
        <v>1</v>
      </c>
      <c r="N533" s="145">
        <f t="shared" si="70"/>
        <v>1</v>
      </c>
      <c r="O533" s="145">
        <f t="shared" si="71"/>
        <v>1</v>
      </c>
      <c r="P533" s="145">
        <f t="shared" si="71"/>
        <v>1</v>
      </c>
      <c r="Q533" s="145">
        <f t="shared" si="72"/>
        <v>1</v>
      </c>
      <c r="R533" s="145">
        <f t="shared" si="69"/>
        <v>1</v>
      </c>
      <c r="S533" s="145">
        <f t="shared" si="69"/>
        <v>1</v>
      </c>
      <c r="T533" s="145">
        <f t="shared" si="69"/>
        <v>1</v>
      </c>
      <c r="AH533" s="137"/>
      <c r="AJ533" s="137"/>
      <c r="AK533" s="137"/>
      <c r="AL533" s="137"/>
    </row>
    <row r="534" spans="2:38">
      <c r="B534" s="149">
        <v>523</v>
      </c>
      <c r="C534" s="145">
        <v>23.5</v>
      </c>
      <c r="D534" s="145">
        <v>23.5</v>
      </c>
      <c r="E534" s="149">
        <v>32</v>
      </c>
      <c r="F534" s="149">
        <v>32</v>
      </c>
      <c r="G534" s="149">
        <v>32</v>
      </c>
      <c r="H534" s="145">
        <f t="shared" si="66"/>
        <v>32</v>
      </c>
      <c r="I534" s="145">
        <f t="shared" si="67"/>
        <v>23.5</v>
      </c>
      <c r="J534" s="145">
        <f t="shared" si="68"/>
        <v>23.5</v>
      </c>
      <c r="L534" s="149">
        <v>523</v>
      </c>
      <c r="M534" s="145">
        <f t="shared" si="70"/>
        <v>1</v>
      </c>
      <c r="N534" s="145">
        <f t="shared" si="70"/>
        <v>1</v>
      </c>
      <c r="O534" s="145">
        <f t="shared" si="71"/>
        <v>1</v>
      </c>
      <c r="P534" s="145">
        <f t="shared" si="71"/>
        <v>1</v>
      </c>
      <c r="Q534" s="145">
        <f t="shared" si="72"/>
        <v>1</v>
      </c>
      <c r="R534" s="145">
        <f t="shared" si="69"/>
        <v>1</v>
      </c>
      <c r="S534" s="145">
        <f t="shared" si="69"/>
        <v>1</v>
      </c>
      <c r="T534" s="145">
        <f t="shared" si="69"/>
        <v>1</v>
      </c>
      <c r="AH534" s="137"/>
      <c r="AJ534" s="137"/>
      <c r="AK534" s="137"/>
      <c r="AL534" s="137"/>
    </row>
    <row r="535" spans="2:38">
      <c r="B535" s="149">
        <v>524</v>
      </c>
      <c r="C535" s="145">
        <v>27.3</v>
      </c>
      <c r="D535" s="145">
        <v>27.3</v>
      </c>
      <c r="E535" s="149">
        <v>38.799999999999997</v>
      </c>
      <c r="F535" s="149">
        <v>38.799999999999997</v>
      </c>
      <c r="G535" s="149">
        <v>38.799999999999997</v>
      </c>
      <c r="H535" s="145">
        <f t="shared" si="66"/>
        <v>38.799999999999997</v>
      </c>
      <c r="I535" s="145">
        <f t="shared" si="67"/>
        <v>27.3</v>
      </c>
      <c r="J535" s="145">
        <f t="shared" si="68"/>
        <v>25</v>
      </c>
      <c r="L535" s="149">
        <v>524</v>
      </c>
      <c r="M535" s="145">
        <f t="shared" si="70"/>
        <v>1</v>
      </c>
      <c r="N535" s="145">
        <f t="shared" si="70"/>
        <v>1</v>
      </c>
      <c r="O535" s="145">
        <f t="shared" si="71"/>
        <v>1</v>
      </c>
      <c r="P535" s="145">
        <f t="shared" si="71"/>
        <v>1</v>
      </c>
      <c r="Q535" s="145">
        <f t="shared" si="72"/>
        <v>1</v>
      </c>
      <c r="R535" s="145">
        <f t="shared" si="69"/>
        <v>1</v>
      </c>
      <c r="S535" s="145">
        <f t="shared" si="69"/>
        <v>1</v>
      </c>
      <c r="T535" s="145">
        <f t="shared" si="69"/>
        <v>1</v>
      </c>
      <c r="AH535" s="137"/>
      <c r="AJ535" s="137"/>
      <c r="AK535" s="137"/>
      <c r="AL535" s="137"/>
    </row>
    <row r="536" spans="2:38">
      <c r="B536" s="149">
        <v>525</v>
      </c>
      <c r="C536" s="145">
        <v>30.8</v>
      </c>
      <c r="D536" s="145">
        <v>30.8</v>
      </c>
      <c r="E536" s="149">
        <v>43.1</v>
      </c>
      <c r="F536" s="149">
        <v>43.1</v>
      </c>
      <c r="G536" s="149">
        <v>43.1</v>
      </c>
      <c r="H536" s="145">
        <f t="shared" si="66"/>
        <v>43.1</v>
      </c>
      <c r="I536" s="145">
        <f t="shared" si="67"/>
        <v>30.8</v>
      </c>
      <c r="J536" s="145">
        <f t="shared" si="68"/>
        <v>25</v>
      </c>
      <c r="L536" s="149">
        <v>525</v>
      </c>
      <c r="M536" s="145">
        <f t="shared" si="70"/>
        <v>1</v>
      </c>
      <c r="N536" s="145">
        <f t="shared" si="70"/>
        <v>1</v>
      </c>
      <c r="O536" s="145">
        <f t="shared" si="71"/>
        <v>1</v>
      </c>
      <c r="P536" s="145">
        <f t="shared" si="71"/>
        <v>1</v>
      </c>
      <c r="Q536" s="145">
        <f t="shared" si="72"/>
        <v>1</v>
      </c>
      <c r="R536" s="145">
        <f t="shared" si="69"/>
        <v>1</v>
      </c>
      <c r="S536" s="145">
        <f t="shared" si="69"/>
        <v>1</v>
      </c>
      <c r="T536" s="145">
        <f t="shared" si="69"/>
        <v>1</v>
      </c>
      <c r="AH536" s="137"/>
      <c r="AJ536" s="137"/>
      <c r="AK536" s="137"/>
      <c r="AL536" s="137"/>
    </row>
    <row r="537" spans="2:38">
      <c r="B537" s="149">
        <v>526</v>
      </c>
      <c r="C537" s="145">
        <v>33.700000000000003</v>
      </c>
      <c r="D537" s="145">
        <v>33.700000000000003</v>
      </c>
      <c r="E537" s="149">
        <v>46</v>
      </c>
      <c r="F537" s="149">
        <v>46</v>
      </c>
      <c r="G537" s="149">
        <v>46</v>
      </c>
      <c r="H537" s="145">
        <f t="shared" si="66"/>
        <v>46</v>
      </c>
      <c r="I537" s="145">
        <f t="shared" si="67"/>
        <v>33.700000000000003</v>
      </c>
      <c r="J537" s="145">
        <f t="shared" si="68"/>
        <v>25</v>
      </c>
      <c r="L537" s="149">
        <v>526</v>
      </c>
      <c r="M537" s="145">
        <f t="shared" si="70"/>
        <v>1</v>
      </c>
      <c r="N537" s="145">
        <f t="shared" si="70"/>
        <v>1</v>
      </c>
      <c r="O537" s="145">
        <f t="shared" si="71"/>
        <v>1</v>
      </c>
      <c r="P537" s="145">
        <f t="shared" si="71"/>
        <v>1</v>
      </c>
      <c r="Q537" s="145">
        <f t="shared" si="72"/>
        <v>1</v>
      </c>
      <c r="R537" s="145">
        <f t="shared" si="69"/>
        <v>1</v>
      </c>
      <c r="S537" s="145">
        <f t="shared" si="69"/>
        <v>1</v>
      </c>
      <c r="T537" s="145">
        <f t="shared" si="69"/>
        <v>1</v>
      </c>
      <c r="AH537" s="137"/>
      <c r="AJ537" s="137"/>
      <c r="AK537" s="137"/>
      <c r="AL537" s="137"/>
    </row>
    <row r="538" spans="2:38">
      <c r="B538" s="149">
        <v>527</v>
      </c>
      <c r="C538" s="145">
        <v>35.200000000000003</v>
      </c>
      <c r="D538" s="145">
        <v>35.200000000000003</v>
      </c>
      <c r="E538" s="149">
        <v>47.5</v>
      </c>
      <c r="F538" s="149">
        <v>47.5</v>
      </c>
      <c r="G538" s="149">
        <v>47.5</v>
      </c>
      <c r="H538" s="145">
        <f t="shared" si="66"/>
        <v>47.5</v>
      </c>
      <c r="I538" s="145">
        <f t="shared" si="67"/>
        <v>35.200000000000003</v>
      </c>
      <c r="J538" s="145">
        <f t="shared" si="68"/>
        <v>25</v>
      </c>
      <c r="L538" s="149">
        <v>527</v>
      </c>
      <c r="M538" s="145">
        <f t="shared" si="70"/>
        <v>1</v>
      </c>
      <c r="N538" s="145">
        <f t="shared" si="70"/>
        <v>1</v>
      </c>
      <c r="O538" s="145">
        <f t="shared" si="71"/>
        <v>1</v>
      </c>
      <c r="P538" s="145">
        <f t="shared" si="71"/>
        <v>1</v>
      </c>
      <c r="Q538" s="145">
        <f t="shared" si="72"/>
        <v>1</v>
      </c>
      <c r="R538" s="145">
        <f t="shared" si="69"/>
        <v>1</v>
      </c>
      <c r="S538" s="145">
        <f t="shared" si="69"/>
        <v>1</v>
      </c>
      <c r="T538" s="145">
        <f t="shared" si="69"/>
        <v>1</v>
      </c>
      <c r="AH538" s="137"/>
      <c r="AJ538" s="137"/>
      <c r="AK538" s="137"/>
      <c r="AL538" s="137"/>
    </row>
    <row r="539" spans="2:38">
      <c r="B539" s="149">
        <v>528</v>
      </c>
      <c r="C539" s="145">
        <v>35.200000000000003</v>
      </c>
      <c r="D539" s="145">
        <v>35.200000000000003</v>
      </c>
      <c r="E539" s="149">
        <v>47.5</v>
      </c>
      <c r="F539" s="149">
        <v>47.5</v>
      </c>
      <c r="G539" s="149">
        <v>47.5</v>
      </c>
      <c r="H539" s="145">
        <f t="shared" si="66"/>
        <v>47.5</v>
      </c>
      <c r="I539" s="145">
        <f t="shared" si="67"/>
        <v>35.200000000000003</v>
      </c>
      <c r="J539" s="145">
        <f t="shared" si="68"/>
        <v>25</v>
      </c>
      <c r="L539" s="149">
        <v>528</v>
      </c>
      <c r="M539" s="145">
        <f t="shared" si="70"/>
        <v>1</v>
      </c>
      <c r="N539" s="145">
        <f t="shared" si="70"/>
        <v>1</v>
      </c>
      <c r="O539" s="145">
        <f t="shared" si="71"/>
        <v>1</v>
      </c>
      <c r="P539" s="145">
        <f t="shared" si="71"/>
        <v>1</v>
      </c>
      <c r="Q539" s="145">
        <f t="shared" si="72"/>
        <v>1</v>
      </c>
      <c r="R539" s="145">
        <f t="shared" si="69"/>
        <v>1</v>
      </c>
      <c r="S539" s="145">
        <f t="shared" si="69"/>
        <v>1</v>
      </c>
      <c r="T539" s="145">
        <f t="shared" si="69"/>
        <v>1</v>
      </c>
      <c r="AH539" s="137"/>
      <c r="AJ539" s="137"/>
      <c r="AK539" s="137"/>
      <c r="AL539" s="137"/>
    </row>
    <row r="540" spans="2:38">
      <c r="B540" s="149">
        <v>529</v>
      </c>
      <c r="C540" s="145">
        <v>32.5</v>
      </c>
      <c r="D540" s="145">
        <v>32.5</v>
      </c>
      <c r="E540" s="149">
        <v>44.8</v>
      </c>
      <c r="F540" s="149">
        <v>44.8</v>
      </c>
      <c r="G540" s="149">
        <v>44.8</v>
      </c>
      <c r="H540" s="145">
        <f t="shared" si="66"/>
        <v>44.8</v>
      </c>
      <c r="I540" s="145">
        <f t="shared" si="67"/>
        <v>32.5</v>
      </c>
      <c r="J540" s="145">
        <f t="shared" si="68"/>
        <v>25</v>
      </c>
      <c r="L540" s="149">
        <v>529</v>
      </c>
      <c r="M540" s="145">
        <f t="shared" si="70"/>
        <v>0</v>
      </c>
      <c r="N540" s="145">
        <f t="shared" si="70"/>
        <v>0</v>
      </c>
      <c r="O540" s="145">
        <f t="shared" si="71"/>
        <v>0</v>
      </c>
      <c r="P540" s="145">
        <f t="shared" si="71"/>
        <v>0</v>
      </c>
      <c r="Q540" s="145">
        <f t="shared" si="72"/>
        <v>0</v>
      </c>
      <c r="R540" s="145">
        <f t="shared" si="69"/>
        <v>0</v>
      </c>
      <c r="S540" s="145">
        <f t="shared" si="69"/>
        <v>0</v>
      </c>
      <c r="T540" s="145">
        <f t="shared" si="69"/>
        <v>1</v>
      </c>
      <c r="AH540" s="137"/>
      <c r="AJ540" s="137"/>
      <c r="AK540" s="137"/>
      <c r="AL540" s="137"/>
    </row>
    <row r="541" spans="2:38">
      <c r="B541" s="149">
        <v>530</v>
      </c>
      <c r="C541" s="145">
        <v>27.9</v>
      </c>
      <c r="D541" s="145">
        <v>27.9</v>
      </c>
      <c r="E541" s="149">
        <v>40.1</v>
      </c>
      <c r="F541" s="149">
        <v>40.1</v>
      </c>
      <c r="G541" s="149">
        <v>40.1</v>
      </c>
      <c r="H541" s="145">
        <f t="shared" si="66"/>
        <v>40.1</v>
      </c>
      <c r="I541" s="145">
        <f t="shared" si="67"/>
        <v>27.9</v>
      </c>
      <c r="J541" s="145">
        <f t="shared" si="68"/>
        <v>25</v>
      </c>
      <c r="L541" s="149">
        <v>530</v>
      </c>
      <c r="M541" s="145">
        <f t="shared" si="70"/>
        <v>0</v>
      </c>
      <c r="N541" s="145">
        <f t="shared" si="70"/>
        <v>0</v>
      </c>
      <c r="O541" s="145">
        <f t="shared" si="71"/>
        <v>0</v>
      </c>
      <c r="P541" s="145">
        <f t="shared" si="71"/>
        <v>0</v>
      </c>
      <c r="Q541" s="145">
        <f t="shared" si="72"/>
        <v>0</v>
      </c>
      <c r="R541" s="145">
        <f t="shared" si="69"/>
        <v>0</v>
      </c>
      <c r="S541" s="145">
        <f t="shared" si="69"/>
        <v>0</v>
      </c>
      <c r="T541" s="145">
        <f t="shared" si="69"/>
        <v>1</v>
      </c>
      <c r="AH541" s="137"/>
      <c r="AJ541" s="137"/>
      <c r="AK541" s="137"/>
      <c r="AL541" s="137"/>
    </row>
    <row r="542" spans="2:38">
      <c r="B542" s="149">
        <v>531</v>
      </c>
      <c r="C542" s="145">
        <v>23.2</v>
      </c>
      <c r="D542" s="145">
        <v>23.2</v>
      </c>
      <c r="E542" s="149">
        <v>33.799999999999997</v>
      </c>
      <c r="F542" s="149">
        <v>33.799999999999997</v>
      </c>
      <c r="G542" s="149">
        <v>33.799999999999997</v>
      </c>
      <c r="H542" s="145">
        <f t="shared" si="66"/>
        <v>33.799999999999997</v>
      </c>
      <c r="I542" s="145">
        <f t="shared" si="67"/>
        <v>23.2</v>
      </c>
      <c r="J542" s="145">
        <f t="shared" si="68"/>
        <v>23.2</v>
      </c>
      <c r="L542" s="149">
        <v>531</v>
      </c>
      <c r="M542" s="145">
        <f t="shared" si="70"/>
        <v>0</v>
      </c>
      <c r="N542" s="145">
        <f t="shared" si="70"/>
        <v>0</v>
      </c>
      <c r="O542" s="145">
        <f t="shared" si="71"/>
        <v>0</v>
      </c>
      <c r="P542" s="145">
        <f t="shared" si="71"/>
        <v>0</v>
      </c>
      <c r="Q542" s="145">
        <f t="shared" si="72"/>
        <v>0</v>
      </c>
      <c r="R542" s="145">
        <f t="shared" si="69"/>
        <v>0</v>
      </c>
      <c r="S542" s="145">
        <f t="shared" si="69"/>
        <v>0</v>
      </c>
      <c r="T542" s="145">
        <f t="shared" si="69"/>
        <v>0</v>
      </c>
      <c r="AH542" s="137"/>
      <c r="AJ542" s="137"/>
      <c r="AK542" s="137"/>
      <c r="AL542" s="137"/>
    </row>
    <row r="543" spans="2:38">
      <c r="B543" s="149">
        <v>532</v>
      </c>
      <c r="C543" s="145">
        <v>18.5</v>
      </c>
      <c r="D543" s="145">
        <v>18.5</v>
      </c>
      <c r="E543" s="149">
        <v>27.2</v>
      </c>
      <c r="F543" s="149">
        <v>27.2</v>
      </c>
      <c r="G543" s="149">
        <v>27.2</v>
      </c>
      <c r="H543" s="145">
        <f t="shared" si="66"/>
        <v>27.2</v>
      </c>
      <c r="I543" s="145">
        <f t="shared" si="67"/>
        <v>18.5</v>
      </c>
      <c r="J543" s="145">
        <f t="shared" si="68"/>
        <v>18.5</v>
      </c>
      <c r="L543" s="149">
        <v>532</v>
      </c>
      <c r="M543" s="145">
        <f t="shared" si="70"/>
        <v>0</v>
      </c>
      <c r="N543" s="145">
        <f t="shared" si="70"/>
        <v>0</v>
      </c>
      <c r="O543" s="145">
        <f t="shared" si="71"/>
        <v>0</v>
      </c>
      <c r="P543" s="145">
        <f t="shared" si="71"/>
        <v>0</v>
      </c>
      <c r="Q543" s="145">
        <f t="shared" si="72"/>
        <v>0</v>
      </c>
      <c r="R543" s="145">
        <f t="shared" si="69"/>
        <v>0</v>
      </c>
      <c r="S543" s="145">
        <f t="shared" si="69"/>
        <v>0</v>
      </c>
      <c r="T543" s="145">
        <f t="shared" si="69"/>
        <v>0</v>
      </c>
      <c r="AH543" s="137"/>
      <c r="AJ543" s="137"/>
      <c r="AK543" s="137"/>
      <c r="AL543" s="137"/>
    </row>
    <row r="544" spans="2:38">
      <c r="B544" s="149">
        <v>533</v>
      </c>
      <c r="C544" s="145">
        <v>13.8</v>
      </c>
      <c r="D544" s="145">
        <v>13.8</v>
      </c>
      <c r="E544" s="149">
        <v>20</v>
      </c>
      <c r="F544" s="149">
        <v>20</v>
      </c>
      <c r="G544" s="149">
        <v>20</v>
      </c>
      <c r="H544" s="145">
        <f t="shared" si="66"/>
        <v>20</v>
      </c>
      <c r="I544" s="145">
        <f t="shared" si="67"/>
        <v>13.8</v>
      </c>
      <c r="J544" s="145">
        <f t="shared" si="68"/>
        <v>13.8</v>
      </c>
      <c r="L544" s="149">
        <v>533</v>
      </c>
      <c r="M544" s="145">
        <f t="shared" si="70"/>
        <v>0</v>
      </c>
      <c r="N544" s="145">
        <f t="shared" si="70"/>
        <v>0</v>
      </c>
      <c r="O544" s="145">
        <f t="shared" si="71"/>
        <v>0</v>
      </c>
      <c r="P544" s="145">
        <f t="shared" si="71"/>
        <v>0</v>
      </c>
      <c r="Q544" s="145">
        <f t="shared" si="72"/>
        <v>0</v>
      </c>
      <c r="R544" s="145">
        <f t="shared" si="69"/>
        <v>0</v>
      </c>
      <c r="S544" s="145">
        <f t="shared" si="69"/>
        <v>0</v>
      </c>
      <c r="T544" s="145">
        <f t="shared" si="69"/>
        <v>0</v>
      </c>
      <c r="AH544" s="137"/>
      <c r="AJ544" s="137"/>
      <c r="AK544" s="137"/>
      <c r="AL544" s="137"/>
    </row>
    <row r="545" spans="2:38">
      <c r="B545" s="149">
        <v>534</v>
      </c>
      <c r="C545" s="145">
        <v>9.1</v>
      </c>
      <c r="D545" s="145">
        <v>9.1</v>
      </c>
      <c r="E545" s="149">
        <v>12.8</v>
      </c>
      <c r="F545" s="149">
        <v>12.8</v>
      </c>
      <c r="G545" s="149">
        <v>12.8</v>
      </c>
      <c r="H545" s="145">
        <f t="shared" si="66"/>
        <v>12.8</v>
      </c>
      <c r="I545" s="145">
        <f t="shared" si="67"/>
        <v>9.1</v>
      </c>
      <c r="J545" s="145">
        <f t="shared" si="68"/>
        <v>9.1</v>
      </c>
      <c r="L545" s="149">
        <v>534</v>
      </c>
      <c r="M545" s="145">
        <f t="shared" si="70"/>
        <v>0</v>
      </c>
      <c r="N545" s="145">
        <f t="shared" si="70"/>
        <v>0</v>
      </c>
      <c r="O545" s="145">
        <f t="shared" si="71"/>
        <v>0</v>
      </c>
      <c r="P545" s="145">
        <f t="shared" si="71"/>
        <v>0</v>
      </c>
      <c r="Q545" s="145">
        <f t="shared" si="72"/>
        <v>0</v>
      </c>
      <c r="R545" s="145">
        <f t="shared" si="69"/>
        <v>0</v>
      </c>
      <c r="S545" s="145">
        <f t="shared" si="69"/>
        <v>0</v>
      </c>
      <c r="T545" s="145">
        <f t="shared" si="69"/>
        <v>0</v>
      </c>
      <c r="AH545" s="137"/>
      <c r="AJ545" s="137"/>
      <c r="AK545" s="137"/>
      <c r="AL545" s="137"/>
    </row>
    <row r="546" spans="2:38">
      <c r="B546" s="149">
        <v>535</v>
      </c>
      <c r="C546" s="145">
        <v>4.5</v>
      </c>
      <c r="D546" s="145">
        <v>4.5</v>
      </c>
      <c r="E546" s="149">
        <v>7</v>
      </c>
      <c r="F546" s="149">
        <v>7</v>
      </c>
      <c r="G546" s="149">
        <v>7</v>
      </c>
      <c r="H546" s="145">
        <f t="shared" si="66"/>
        <v>7</v>
      </c>
      <c r="I546" s="145">
        <f t="shared" si="67"/>
        <v>4.5</v>
      </c>
      <c r="J546" s="145">
        <f t="shared" si="68"/>
        <v>4.5</v>
      </c>
      <c r="L546" s="149">
        <v>535</v>
      </c>
      <c r="M546" s="145">
        <f t="shared" si="70"/>
        <v>0</v>
      </c>
      <c r="N546" s="145">
        <f t="shared" si="70"/>
        <v>0</v>
      </c>
      <c r="O546" s="145">
        <f t="shared" si="71"/>
        <v>0</v>
      </c>
      <c r="P546" s="145">
        <f t="shared" si="71"/>
        <v>0</v>
      </c>
      <c r="Q546" s="145">
        <f t="shared" si="72"/>
        <v>0</v>
      </c>
      <c r="R546" s="145">
        <f t="shared" si="69"/>
        <v>0</v>
      </c>
      <c r="S546" s="145">
        <f t="shared" si="69"/>
        <v>0</v>
      </c>
      <c r="T546" s="145">
        <f t="shared" si="69"/>
        <v>0</v>
      </c>
      <c r="AH546" s="137"/>
      <c r="AJ546" s="137"/>
      <c r="AK546" s="137"/>
      <c r="AL546" s="137"/>
    </row>
    <row r="547" spans="2:38">
      <c r="B547" s="149">
        <v>536</v>
      </c>
      <c r="C547" s="145">
        <v>2.2999999999999998</v>
      </c>
      <c r="D547" s="145">
        <v>2.2999999999999998</v>
      </c>
      <c r="E547" s="149">
        <v>2.2000000000000002</v>
      </c>
      <c r="F547" s="149">
        <v>2.2000000000000002</v>
      </c>
      <c r="G547" s="149">
        <v>2.2000000000000002</v>
      </c>
      <c r="H547" s="145">
        <f t="shared" si="66"/>
        <v>2.2000000000000002</v>
      </c>
      <c r="I547" s="145">
        <f t="shared" si="67"/>
        <v>2.2999999999999998</v>
      </c>
      <c r="J547" s="145">
        <f t="shared" si="68"/>
        <v>2.2999999999999998</v>
      </c>
      <c r="L547" s="149">
        <v>536</v>
      </c>
      <c r="M547" s="145">
        <f t="shared" si="70"/>
        <v>0</v>
      </c>
      <c r="N547" s="145">
        <f t="shared" si="70"/>
        <v>0</v>
      </c>
      <c r="O547" s="145">
        <f t="shared" si="71"/>
        <v>0</v>
      </c>
      <c r="P547" s="145">
        <f t="shared" si="71"/>
        <v>0</v>
      </c>
      <c r="Q547" s="145">
        <f t="shared" si="72"/>
        <v>0</v>
      </c>
      <c r="R547" s="145">
        <f t="shared" si="69"/>
        <v>0</v>
      </c>
      <c r="S547" s="145">
        <f t="shared" si="69"/>
        <v>0</v>
      </c>
      <c r="T547" s="145">
        <f t="shared" si="69"/>
        <v>0</v>
      </c>
      <c r="AH547" s="137"/>
      <c r="AJ547" s="137"/>
      <c r="AK547" s="137"/>
      <c r="AL547" s="137"/>
    </row>
    <row r="548" spans="2:38">
      <c r="B548" s="149">
        <v>537</v>
      </c>
      <c r="C548" s="145">
        <v>0</v>
      </c>
      <c r="D548" s="145">
        <v>0</v>
      </c>
      <c r="E548" s="149">
        <v>0</v>
      </c>
      <c r="F548" s="149">
        <v>0</v>
      </c>
      <c r="G548" s="149">
        <v>0</v>
      </c>
      <c r="H548" s="145">
        <f t="shared" si="66"/>
        <v>0</v>
      </c>
      <c r="I548" s="145">
        <f t="shared" si="67"/>
        <v>0</v>
      </c>
      <c r="J548" s="145">
        <f t="shared" si="68"/>
        <v>0</v>
      </c>
      <c r="L548" s="149">
        <v>537</v>
      </c>
      <c r="M548" s="145">
        <f t="shared" si="70"/>
        <v>0</v>
      </c>
      <c r="N548" s="145">
        <f t="shared" si="70"/>
        <v>0</v>
      </c>
      <c r="O548" s="145">
        <f t="shared" si="71"/>
        <v>0</v>
      </c>
      <c r="P548" s="145">
        <f t="shared" si="71"/>
        <v>0</v>
      </c>
      <c r="Q548" s="145">
        <f t="shared" si="72"/>
        <v>0</v>
      </c>
      <c r="R548" s="145">
        <f t="shared" si="69"/>
        <v>0</v>
      </c>
      <c r="S548" s="145">
        <f t="shared" si="69"/>
        <v>0</v>
      </c>
      <c r="T548" s="145">
        <f t="shared" si="69"/>
        <v>0</v>
      </c>
      <c r="AH548" s="137"/>
      <c r="AJ548" s="137"/>
      <c r="AK548" s="137"/>
      <c r="AL548" s="137"/>
    </row>
    <row r="549" spans="2:38">
      <c r="B549" s="149">
        <v>538</v>
      </c>
      <c r="C549" s="145">
        <v>0</v>
      </c>
      <c r="D549" s="145">
        <v>0</v>
      </c>
      <c r="E549" s="149">
        <v>0</v>
      </c>
      <c r="F549" s="149">
        <v>0</v>
      </c>
      <c r="G549" s="149">
        <v>0</v>
      </c>
      <c r="H549" s="145">
        <f t="shared" si="66"/>
        <v>0</v>
      </c>
      <c r="I549" s="145">
        <f t="shared" si="67"/>
        <v>0</v>
      </c>
      <c r="J549" s="145">
        <f t="shared" si="68"/>
        <v>0</v>
      </c>
      <c r="L549" s="149">
        <v>538</v>
      </c>
      <c r="M549" s="145">
        <f t="shared" si="70"/>
        <v>0</v>
      </c>
      <c r="N549" s="145">
        <f t="shared" si="70"/>
        <v>0</v>
      </c>
      <c r="O549" s="145">
        <f t="shared" si="71"/>
        <v>0</v>
      </c>
      <c r="P549" s="145">
        <f t="shared" si="71"/>
        <v>0</v>
      </c>
      <c r="Q549" s="145">
        <f t="shared" si="72"/>
        <v>0</v>
      </c>
      <c r="R549" s="145">
        <f t="shared" si="69"/>
        <v>0</v>
      </c>
      <c r="S549" s="145">
        <f t="shared" si="69"/>
        <v>0</v>
      </c>
      <c r="T549" s="145">
        <f t="shared" si="69"/>
        <v>0</v>
      </c>
      <c r="AH549" s="137"/>
      <c r="AJ549" s="137"/>
      <c r="AK549" s="137"/>
      <c r="AL549" s="137"/>
    </row>
    <row r="550" spans="2:38">
      <c r="B550" s="149">
        <v>539</v>
      </c>
      <c r="C550" s="145">
        <v>0</v>
      </c>
      <c r="D550" s="145">
        <v>0</v>
      </c>
      <c r="E550" s="149">
        <v>0</v>
      </c>
      <c r="F550" s="149">
        <v>0</v>
      </c>
      <c r="G550" s="149">
        <v>0</v>
      </c>
      <c r="H550" s="145">
        <f t="shared" si="66"/>
        <v>0</v>
      </c>
      <c r="I550" s="145">
        <f t="shared" si="67"/>
        <v>0</v>
      </c>
      <c r="J550" s="145">
        <f t="shared" si="68"/>
        <v>0</v>
      </c>
      <c r="L550" s="149">
        <v>539</v>
      </c>
      <c r="M550" s="145">
        <f t="shared" si="70"/>
        <v>0</v>
      </c>
      <c r="N550" s="145">
        <f t="shared" si="70"/>
        <v>0</v>
      </c>
      <c r="O550" s="145">
        <f t="shared" si="71"/>
        <v>0</v>
      </c>
      <c r="P550" s="145">
        <f t="shared" si="71"/>
        <v>0</v>
      </c>
      <c r="Q550" s="145">
        <f t="shared" si="72"/>
        <v>0</v>
      </c>
      <c r="R550" s="145">
        <f t="shared" si="69"/>
        <v>0</v>
      </c>
      <c r="S550" s="145">
        <f t="shared" si="69"/>
        <v>0</v>
      </c>
      <c r="T550" s="145">
        <f t="shared" si="69"/>
        <v>0</v>
      </c>
      <c r="AH550" s="137"/>
      <c r="AJ550" s="137"/>
      <c r="AK550" s="137"/>
      <c r="AL550" s="137"/>
    </row>
    <row r="551" spans="2:38">
      <c r="B551" s="149">
        <v>540</v>
      </c>
      <c r="C551" s="145">
        <v>0</v>
      </c>
      <c r="D551" s="145">
        <v>0</v>
      </c>
      <c r="E551" s="149">
        <v>0</v>
      </c>
      <c r="F551" s="149">
        <v>0</v>
      </c>
      <c r="G551" s="149">
        <v>0</v>
      </c>
      <c r="H551" s="145">
        <f t="shared" si="66"/>
        <v>0</v>
      </c>
      <c r="I551" s="145">
        <f t="shared" si="67"/>
        <v>0</v>
      </c>
      <c r="J551" s="145">
        <f t="shared" si="68"/>
        <v>0</v>
      </c>
      <c r="L551" s="149">
        <v>540</v>
      </c>
      <c r="M551" s="145">
        <f t="shared" si="70"/>
        <v>0</v>
      </c>
      <c r="N551" s="145">
        <f t="shared" si="70"/>
        <v>0</v>
      </c>
      <c r="O551" s="145">
        <f t="shared" si="71"/>
        <v>0</v>
      </c>
      <c r="P551" s="145">
        <f t="shared" si="71"/>
        <v>0</v>
      </c>
      <c r="Q551" s="145">
        <f t="shared" si="72"/>
        <v>0</v>
      </c>
      <c r="R551" s="145">
        <f t="shared" si="69"/>
        <v>0</v>
      </c>
      <c r="S551" s="145">
        <f t="shared" si="69"/>
        <v>0</v>
      </c>
      <c r="T551" s="145">
        <f t="shared" si="69"/>
        <v>0</v>
      </c>
      <c r="AH551" s="137"/>
      <c r="AJ551" s="137"/>
      <c r="AK551" s="137"/>
      <c r="AL551" s="137"/>
    </row>
    <row r="552" spans="2:38">
      <c r="B552" s="149">
        <v>541</v>
      </c>
      <c r="C552" s="145">
        <v>0</v>
      </c>
      <c r="D552" s="145">
        <v>0</v>
      </c>
      <c r="E552" s="149">
        <v>0</v>
      </c>
      <c r="F552" s="149">
        <v>0</v>
      </c>
      <c r="G552" s="149">
        <v>0</v>
      </c>
      <c r="H552" s="145">
        <f t="shared" si="66"/>
        <v>0</v>
      </c>
      <c r="I552" s="145">
        <f t="shared" si="67"/>
        <v>0</v>
      </c>
      <c r="J552" s="145">
        <f t="shared" si="68"/>
        <v>0</v>
      </c>
      <c r="L552" s="149">
        <v>541</v>
      </c>
      <c r="M552" s="145">
        <f t="shared" si="70"/>
        <v>0</v>
      </c>
      <c r="N552" s="145">
        <f t="shared" si="70"/>
        <v>0</v>
      </c>
      <c r="O552" s="145">
        <f t="shared" si="71"/>
        <v>0</v>
      </c>
      <c r="P552" s="145">
        <f t="shared" si="71"/>
        <v>0</v>
      </c>
      <c r="Q552" s="145">
        <f t="shared" si="72"/>
        <v>0</v>
      </c>
      <c r="R552" s="145">
        <f t="shared" si="69"/>
        <v>0</v>
      </c>
      <c r="S552" s="145">
        <f t="shared" si="69"/>
        <v>0</v>
      </c>
      <c r="T552" s="145">
        <f t="shared" si="69"/>
        <v>0</v>
      </c>
      <c r="AH552" s="137"/>
      <c r="AJ552" s="137"/>
      <c r="AK552" s="137"/>
      <c r="AL552" s="137"/>
    </row>
    <row r="553" spans="2:38">
      <c r="B553" s="149">
        <v>542</v>
      </c>
      <c r="C553" s="145">
        <v>2.8</v>
      </c>
      <c r="D553" s="145">
        <v>2.8</v>
      </c>
      <c r="E553" s="149">
        <v>2.7</v>
      </c>
      <c r="F553" s="149">
        <v>2.7</v>
      </c>
      <c r="G553" s="149">
        <v>2.7</v>
      </c>
      <c r="H553" s="145">
        <f t="shared" si="66"/>
        <v>2.7</v>
      </c>
      <c r="I553" s="145">
        <f t="shared" si="67"/>
        <v>2.8</v>
      </c>
      <c r="J553" s="145">
        <f t="shared" si="68"/>
        <v>2.8</v>
      </c>
      <c r="L553" s="149">
        <v>542</v>
      </c>
      <c r="M553" s="145">
        <f t="shared" si="70"/>
        <v>1</v>
      </c>
      <c r="N553" s="145">
        <f t="shared" si="70"/>
        <v>1</v>
      </c>
      <c r="O553" s="145">
        <f t="shared" si="71"/>
        <v>1</v>
      </c>
      <c r="P553" s="145">
        <f t="shared" si="71"/>
        <v>1</v>
      </c>
      <c r="Q553" s="145">
        <f t="shared" si="72"/>
        <v>1</v>
      </c>
      <c r="R553" s="145">
        <f t="shared" si="69"/>
        <v>1</v>
      </c>
      <c r="S553" s="145">
        <f t="shared" si="69"/>
        <v>1</v>
      </c>
      <c r="T553" s="145">
        <f t="shared" si="69"/>
        <v>1</v>
      </c>
      <c r="AH553" s="137"/>
      <c r="AJ553" s="137"/>
      <c r="AK553" s="137"/>
      <c r="AL553" s="137"/>
    </row>
    <row r="554" spans="2:38">
      <c r="B554" s="149">
        <v>543</v>
      </c>
      <c r="C554" s="145">
        <v>8.1</v>
      </c>
      <c r="D554" s="145">
        <v>8.1</v>
      </c>
      <c r="E554" s="149">
        <v>8</v>
      </c>
      <c r="F554" s="149">
        <v>8</v>
      </c>
      <c r="G554" s="149">
        <v>8</v>
      </c>
      <c r="H554" s="145">
        <f t="shared" si="66"/>
        <v>8</v>
      </c>
      <c r="I554" s="145">
        <f t="shared" si="67"/>
        <v>8.1</v>
      </c>
      <c r="J554" s="145">
        <f t="shared" si="68"/>
        <v>8.1</v>
      </c>
      <c r="L554" s="149">
        <v>543</v>
      </c>
      <c r="M554" s="145">
        <f t="shared" si="70"/>
        <v>1</v>
      </c>
      <c r="N554" s="145">
        <f t="shared" si="70"/>
        <v>1</v>
      </c>
      <c r="O554" s="145">
        <f t="shared" si="71"/>
        <v>1</v>
      </c>
      <c r="P554" s="145">
        <f t="shared" si="71"/>
        <v>1</v>
      </c>
      <c r="Q554" s="145">
        <f t="shared" si="72"/>
        <v>1</v>
      </c>
      <c r="R554" s="145">
        <f t="shared" si="69"/>
        <v>1</v>
      </c>
      <c r="S554" s="145">
        <f t="shared" si="69"/>
        <v>1</v>
      </c>
      <c r="T554" s="145">
        <f t="shared" si="69"/>
        <v>1</v>
      </c>
      <c r="AH554" s="137"/>
      <c r="AJ554" s="137"/>
      <c r="AK554" s="137"/>
      <c r="AL554" s="137"/>
    </row>
    <row r="555" spans="2:38">
      <c r="B555" s="149">
        <v>544</v>
      </c>
      <c r="C555" s="145">
        <v>14.3</v>
      </c>
      <c r="D555" s="145">
        <v>14.3</v>
      </c>
      <c r="E555" s="149">
        <v>16</v>
      </c>
      <c r="F555" s="149">
        <v>16</v>
      </c>
      <c r="G555" s="149">
        <v>16</v>
      </c>
      <c r="H555" s="145">
        <f t="shared" si="66"/>
        <v>16</v>
      </c>
      <c r="I555" s="145">
        <f t="shared" si="67"/>
        <v>14.3</v>
      </c>
      <c r="J555" s="145">
        <f t="shared" si="68"/>
        <v>14.3</v>
      </c>
      <c r="L555" s="149">
        <v>544</v>
      </c>
      <c r="M555" s="145">
        <f t="shared" si="70"/>
        <v>1</v>
      </c>
      <c r="N555" s="145">
        <f t="shared" si="70"/>
        <v>1</v>
      </c>
      <c r="O555" s="145">
        <f t="shared" si="71"/>
        <v>1</v>
      </c>
      <c r="P555" s="145">
        <f t="shared" si="71"/>
        <v>1</v>
      </c>
      <c r="Q555" s="145">
        <f t="shared" si="72"/>
        <v>1</v>
      </c>
      <c r="R555" s="145">
        <f t="shared" si="69"/>
        <v>1</v>
      </c>
      <c r="S555" s="145">
        <f t="shared" si="69"/>
        <v>1</v>
      </c>
      <c r="T555" s="145">
        <f t="shared" si="69"/>
        <v>1</v>
      </c>
      <c r="AH555" s="137"/>
      <c r="AJ555" s="137"/>
      <c r="AK555" s="137"/>
      <c r="AL555" s="137"/>
    </row>
    <row r="556" spans="2:38">
      <c r="B556" s="149">
        <v>545</v>
      </c>
      <c r="C556" s="145">
        <v>19.2</v>
      </c>
      <c r="D556" s="145">
        <v>19.2</v>
      </c>
      <c r="E556" s="149">
        <v>24</v>
      </c>
      <c r="F556" s="149">
        <v>24</v>
      </c>
      <c r="G556" s="149">
        <v>24</v>
      </c>
      <c r="H556" s="145">
        <f t="shared" si="66"/>
        <v>24</v>
      </c>
      <c r="I556" s="145">
        <f t="shared" si="67"/>
        <v>19.2</v>
      </c>
      <c r="J556" s="145">
        <f t="shared" si="68"/>
        <v>19.2</v>
      </c>
      <c r="L556" s="149">
        <v>545</v>
      </c>
      <c r="M556" s="145">
        <f t="shared" si="70"/>
        <v>1</v>
      </c>
      <c r="N556" s="145">
        <f t="shared" si="70"/>
        <v>1</v>
      </c>
      <c r="O556" s="145">
        <f t="shared" si="71"/>
        <v>1</v>
      </c>
      <c r="P556" s="145">
        <f t="shared" si="71"/>
        <v>1</v>
      </c>
      <c r="Q556" s="145">
        <f t="shared" si="72"/>
        <v>1</v>
      </c>
      <c r="R556" s="145">
        <f t="shared" si="69"/>
        <v>1</v>
      </c>
      <c r="S556" s="145">
        <f t="shared" si="69"/>
        <v>1</v>
      </c>
      <c r="T556" s="145">
        <f t="shared" si="69"/>
        <v>1</v>
      </c>
      <c r="AH556" s="137"/>
      <c r="AJ556" s="137"/>
      <c r="AK556" s="137"/>
      <c r="AL556" s="137"/>
    </row>
    <row r="557" spans="2:38">
      <c r="B557" s="149">
        <v>546</v>
      </c>
      <c r="C557" s="145">
        <v>23.5</v>
      </c>
      <c r="D557" s="145">
        <v>23.5</v>
      </c>
      <c r="E557" s="149">
        <v>32</v>
      </c>
      <c r="F557" s="149">
        <v>32</v>
      </c>
      <c r="G557" s="149">
        <v>32</v>
      </c>
      <c r="H557" s="145">
        <f t="shared" si="66"/>
        <v>32</v>
      </c>
      <c r="I557" s="145">
        <f t="shared" si="67"/>
        <v>23.5</v>
      </c>
      <c r="J557" s="145">
        <f t="shared" si="68"/>
        <v>23.5</v>
      </c>
      <c r="L557" s="149">
        <v>546</v>
      </c>
      <c r="M557" s="145">
        <f t="shared" si="70"/>
        <v>1</v>
      </c>
      <c r="N557" s="145">
        <f t="shared" si="70"/>
        <v>1</v>
      </c>
      <c r="O557" s="145">
        <f t="shared" si="71"/>
        <v>1</v>
      </c>
      <c r="P557" s="145">
        <f t="shared" si="71"/>
        <v>1</v>
      </c>
      <c r="Q557" s="145">
        <f t="shared" si="72"/>
        <v>1</v>
      </c>
      <c r="R557" s="145">
        <f t="shared" si="69"/>
        <v>1</v>
      </c>
      <c r="S557" s="145">
        <f t="shared" si="69"/>
        <v>1</v>
      </c>
      <c r="T557" s="145">
        <f t="shared" si="69"/>
        <v>1</v>
      </c>
      <c r="AH557" s="137"/>
      <c r="AJ557" s="137"/>
      <c r="AK557" s="137"/>
      <c r="AL557" s="137"/>
    </row>
    <row r="558" spans="2:38">
      <c r="B558" s="149">
        <v>547</v>
      </c>
      <c r="C558" s="145">
        <v>27.2</v>
      </c>
      <c r="D558" s="145">
        <v>27.2</v>
      </c>
      <c r="E558" s="149">
        <v>37.200000000000003</v>
      </c>
      <c r="F558" s="149">
        <v>37.200000000000003</v>
      </c>
      <c r="G558" s="149">
        <v>37.200000000000003</v>
      </c>
      <c r="H558" s="145">
        <f t="shared" si="66"/>
        <v>37.200000000000003</v>
      </c>
      <c r="I558" s="145">
        <f t="shared" si="67"/>
        <v>27.2</v>
      </c>
      <c r="J558" s="145">
        <f t="shared" si="68"/>
        <v>25</v>
      </c>
      <c r="L558" s="149">
        <v>547</v>
      </c>
      <c r="M558" s="145">
        <f t="shared" si="70"/>
        <v>1</v>
      </c>
      <c r="N558" s="145">
        <f t="shared" si="70"/>
        <v>1</v>
      </c>
      <c r="O558" s="145">
        <f t="shared" si="71"/>
        <v>1</v>
      </c>
      <c r="P558" s="145">
        <f t="shared" si="71"/>
        <v>1</v>
      </c>
      <c r="Q558" s="145">
        <f t="shared" si="72"/>
        <v>1</v>
      </c>
      <c r="R558" s="145">
        <f t="shared" si="69"/>
        <v>1</v>
      </c>
      <c r="S558" s="145">
        <f t="shared" si="69"/>
        <v>1</v>
      </c>
      <c r="T558" s="145">
        <f t="shared" si="69"/>
        <v>1</v>
      </c>
      <c r="AH558" s="137"/>
      <c r="AJ558" s="137"/>
      <c r="AK558" s="137"/>
      <c r="AL558" s="137"/>
    </row>
    <row r="559" spans="2:38">
      <c r="B559" s="149">
        <v>548</v>
      </c>
      <c r="C559" s="145">
        <v>30.5</v>
      </c>
      <c r="D559" s="145">
        <v>30.5</v>
      </c>
      <c r="E559" s="149">
        <v>40.4</v>
      </c>
      <c r="F559" s="149">
        <v>40.4</v>
      </c>
      <c r="G559" s="149">
        <v>40.4</v>
      </c>
      <c r="H559" s="145">
        <f t="shared" si="66"/>
        <v>40.4</v>
      </c>
      <c r="I559" s="145">
        <f t="shared" si="67"/>
        <v>30.5</v>
      </c>
      <c r="J559" s="145">
        <f t="shared" si="68"/>
        <v>25</v>
      </c>
      <c r="L559" s="149">
        <v>548</v>
      </c>
      <c r="M559" s="145">
        <f t="shared" si="70"/>
        <v>1</v>
      </c>
      <c r="N559" s="145">
        <f t="shared" si="70"/>
        <v>1</v>
      </c>
      <c r="O559" s="145">
        <f t="shared" si="71"/>
        <v>1</v>
      </c>
      <c r="P559" s="145">
        <f t="shared" si="71"/>
        <v>1</v>
      </c>
      <c r="Q559" s="145">
        <f t="shared" si="72"/>
        <v>1</v>
      </c>
      <c r="R559" s="145">
        <f t="shared" si="69"/>
        <v>1</v>
      </c>
      <c r="S559" s="145">
        <f t="shared" si="69"/>
        <v>1</v>
      </c>
      <c r="T559" s="145">
        <f t="shared" si="69"/>
        <v>1</v>
      </c>
      <c r="AH559" s="137"/>
      <c r="AJ559" s="137"/>
      <c r="AK559" s="137"/>
      <c r="AL559" s="137"/>
    </row>
    <row r="560" spans="2:38">
      <c r="B560" s="149">
        <v>549</v>
      </c>
      <c r="C560" s="145">
        <v>33.1</v>
      </c>
      <c r="D560" s="145">
        <v>33.1</v>
      </c>
      <c r="E560" s="149">
        <v>43.1</v>
      </c>
      <c r="F560" s="149">
        <v>43.1</v>
      </c>
      <c r="G560" s="149">
        <v>43.1</v>
      </c>
      <c r="H560" s="145">
        <f t="shared" si="66"/>
        <v>43.1</v>
      </c>
      <c r="I560" s="145">
        <f t="shared" si="67"/>
        <v>33.1</v>
      </c>
      <c r="J560" s="145">
        <f t="shared" si="68"/>
        <v>25</v>
      </c>
      <c r="L560" s="149">
        <v>549</v>
      </c>
      <c r="M560" s="145">
        <f t="shared" si="70"/>
        <v>1</v>
      </c>
      <c r="N560" s="145">
        <f t="shared" si="70"/>
        <v>1</v>
      </c>
      <c r="O560" s="145">
        <f t="shared" si="71"/>
        <v>1</v>
      </c>
      <c r="P560" s="145">
        <f t="shared" si="71"/>
        <v>1</v>
      </c>
      <c r="Q560" s="145">
        <f t="shared" si="72"/>
        <v>1</v>
      </c>
      <c r="R560" s="145">
        <f t="shared" si="69"/>
        <v>1</v>
      </c>
      <c r="S560" s="145">
        <f t="shared" si="69"/>
        <v>1</v>
      </c>
      <c r="T560" s="145">
        <f t="shared" si="69"/>
        <v>1</v>
      </c>
      <c r="AH560" s="137"/>
      <c r="AJ560" s="137"/>
      <c r="AK560" s="137"/>
      <c r="AL560" s="137"/>
    </row>
    <row r="561" spans="2:38">
      <c r="B561" s="149">
        <v>550</v>
      </c>
      <c r="C561" s="145">
        <v>35.700000000000003</v>
      </c>
      <c r="D561" s="145">
        <v>35.700000000000003</v>
      </c>
      <c r="E561" s="149">
        <v>44.6</v>
      </c>
      <c r="F561" s="149">
        <v>44.6</v>
      </c>
      <c r="G561" s="149">
        <v>44.6</v>
      </c>
      <c r="H561" s="145">
        <f t="shared" si="66"/>
        <v>44.6</v>
      </c>
      <c r="I561" s="145">
        <f t="shared" si="67"/>
        <v>35.700000000000003</v>
      </c>
      <c r="J561" s="145">
        <f t="shared" si="68"/>
        <v>25</v>
      </c>
      <c r="L561" s="149">
        <v>550</v>
      </c>
      <c r="M561" s="145">
        <f t="shared" si="70"/>
        <v>1</v>
      </c>
      <c r="N561" s="145">
        <f t="shared" si="70"/>
        <v>1</v>
      </c>
      <c r="O561" s="145">
        <f t="shared" si="71"/>
        <v>1</v>
      </c>
      <c r="P561" s="145">
        <f t="shared" si="71"/>
        <v>1</v>
      </c>
      <c r="Q561" s="145">
        <f t="shared" si="72"/>
        <v>1</v>
      </c>
      <c r="R561" s="145">
        <f t="shared" si="69"/>
        <v>1</v>
      </c>
      <c r="S561" s="145">
        <f t="shared" si="69"/>
        <v>1</v>
      </c>
      <c r="T561" s="145">
        <f t="shared" si="69"/>
        <v>1</v>
      </c>
      <c r="AH561" s="137"/>
      <c r="AJ561" s="137"/>
      <c r="AK561" s="137"/>
      <c r="AL561" s="137"/>
    </row>
    <row r="562" spans="2:38">
      <c r="B562" s="149">
        <v>551</v>
      </c>
      <c r="C562" s="145">
        <v>38.299999999999997</v>
      </c>
      <c r="D562" s="145">
        <v>38.299999999999997</v>
      </c>
      <c r="E562" s="149">
        <v>45.2</v>
      </c>
      <c r="F562" s="149">
        <v>45.2</v>
      </c>
      <c r="G562" s="149">
        <v>45.2</v>
      </c>
      <c r="H562" s="145">
        <f t="shared" si="66"/>
        <v>45.2</v>
      </c>
      <c r="I562" s="145">
        <f t="shared" si="67"/>
        <v>38.299999999999997</v>
      </c>
      <c r="J562" s="145">
        <f t="shared" si="68"/>
        <v>25</v>
      </c>
      <c r="L562" s="149">
        <v>551</v>
      </c>
      <c r="M562" s="145">
        <f t="shared" si="70"/>
        <v>1</v>
      </c>
      <c r="N562" s="145">
        <f t="shared" si="70"/>
        <v>1</v>
      </c>
      <c r="O562" s="145">
        <f t="shared" si="71"/>
        <v>1</v>
      </c>
      <c r="P562" s="145">
        <f t="shared" si="71"/>
        <v>1</v>
      </c>
      <c r="Q562" s="145">
        <f t="shared" si="72"/>
        <v>1</v>
      </c>
      <c r="R562" s="145">
        <f t="shared" si="69"/>
        <v>1</v>
      </c>
      <c r="S562" s="145">
        <f t="shared" si="69"/>
        <v>1</v>
      </c>
      <c r="T562" s="145">
        <f t="shared" si="69"/>
        <v>1</v>
      </c>
      <c r="AH562" s="137"/>
      <c r="AJ562" s="137"/>
      <c r="AK562" s="137"/>
      <c r="AL562" s="137"/>
    </row>
    <row r="563" spans="2:38">
      <c r="B563" s="149">
        <v>552</v>
      </c>
      <c r="C563" s="145">
        <v>41</v>
      </c>
      <c r="D563" s="145">
        <v>41</v>
      </c>
      <c r="E563" s="149">
        <v>45.3</v>
      </c>
      <c r="F563" s="149">
        <v>45.3</v>
      </c>
      <c r="G563" s="149">
        <v>45.3</v>
      </c>
      <c r="H563" s="145">
        <f t="shared" si="66"/>
        <v>45.3</v>
      </c>
      <c r="I563" s="145">
        <f t="shared" si="67"/>
        <v>41</v>
      </c>
      <c r="J563" s="145">
        <f t="shared" si="68"/>
        <v>25</v>
      </c>
      <c r="L563" s="149">
        <v>552</v>
      </c>
      <c r="M563" s="145">
        <f t="shared" si="70"/>
        <v>1</v>
      </c>
      <c r="N563" s="145">
        <f t="shared" si="70"/>
        <v>1</v>
      </c>
      <c r="O563" s="145">
        <f t="shared" si="71"/>
        <v>1</v>
      </c>
      <c r="P563" s="145">
        <f t="shared" si="71"/>
        <v>1</v>
      </c>
      <c r="Q563" s="145">
        <f t="shared" si="72"/>
        <v>1</v>
      </c>
      <c r="R563" s="145">
        <f t="shared" si="69"/>
        <v>1</v>
      </c>
      <c r="S563" s="145">
        <f t="shared" si="69"/>
        <v>1</v>
      </c>
      <c r="T563" s="145">
        <f t="shared" si="69"/>
        <v>1</v>
      </c>
      <c r="AH563" s="137"/>
      <c r="AJ563" s="137"/>
      <c r="AK563" s="137"/>
      <c r="AL563" s="137"/>
    </row>
    <row r="564" spans="2:38">
      <c r="B564" s="149">
        <v>553</v>
      </c>
      <c r="C564" s="145">
        <v>43.6</v>
      </c>
      <c r="D564" s="145">
        <v>43.6</v>
      </c>
      <c r="E564" s="149">
        <v>45.4</v>
      </c>
      <c r="F564" s="149">
        <v>45.4</v>
      </c>
      <c r="G564" s="149">
        <v>45.4</v>
      </c>
      <c r="H564" s="145">
        <f t="shared" si="66"/>
        <v>45.4</v>
      </c>
      <c r="I564" s="145">
        <f t="shared" si="67"/>
        <v>43.6</v>
      </c>
      <c r="J564" s="145">
        <f t="shared" si="68"/>
        <v>25</v>
      </c>
      <c r="L564" s="149">
        <v>553</v>
      </c>
      <c r="M564" s="145">
        <f t="shared" si="70"/>
        <v>1</v>
      </c>
      <c r="N564" s="145">
        <f t="shared" si="70"/>
        <v>1</v>
      </c>
      <c r="O564" s="145">
        <f t="shared" si="71"/>
        <v>1</v>
      </c>
      <c r="P564" s="145">
        <f t="shared" si="71"/>
        <v>1</v>
      </c>
      <c r="Q564" s="145">
        <f t="shared" si="72"/>
        <v>1</v>
      </c>
      <c r="R564" s="145">
        <f t="shared" si="69"/>
        <v>1</v>
      </c>
      <c r="S564" s="145">
        <f t="shared" si="69"/>
        <v>1</v>
      </c>
      <c r="T564" s="145">
        <f t="shared" si="69"/>
        <v>1</v>
      </c>
      <c r="AH564" s="137"/>
      <c r="AJ564" s="137"/>
      <c r="AK564" s="137"/>
      <c r="AL564" s="137"/>
    </row>
    <row r="565" spans="2:38">
      <c r="B565" s="149">
        <v>554</v>
      </c>
      <c r="C565" s="145">
        <v>43.7</v>
      </c>
      <c r="D565" s="145">
        <v>43.7</v>
      </c>
      <c r="E565" s="149">
        <v>45.5</v>
      </c>
      <c r="F565" s="149">
        <v>45.5</v>
      </c>
      <c r="G565" s="149">
        <v>45.5</v>
      </c>
      <c r="H565" s="145">
        <f t="shared" si="66"/>
        <v>45.5</v>
      </c>
      <c r="I565" s="145">
        <f t="shared" si="67"/>
        <v>43.7</v>
      </c>
      <c r="J565" s="145">
        <f t="shared" si="68"/>
        <v>25</v>
      </c>
      <c r="L565" s="149">
        <v>554</v>
      </c>
      <c r="M565" s="145">
        <f t="shared" si="70"/>
        <v>1</v>
      </c>
      <c r="N565" s="145">
        <f t="shared" si="70"/>
        <v>1</v>
      </c>
      <c r="O565" s="145">
        <f t="shared" si="71"/>
        <v>1</v>
      </c>
      <c r="P565" s="145">
        <f t="shared" si="71"/>
        <v>1</v>
      </c>
      <c r="Q565" s="145">
        <f t="shared" si="72"/>
        <v>1</v>
      </c>
      <c r="R565" s="145">
        <f t="shared" si="69"/>
        <v>1</v>
      </c>
      <c r="S565" s="145">
        <f t="shared" si="69"/>
        <v>1</v>
      </c>
      <c r="T565" s="145">
        <f t="shared" si="69"/>
        <v>1</v>
      </c>
      <c r="AH565" s="137"/>
      <c r="AJ565" s="137"/>
      <c r="AK565" s="137"/>
      <c r="AL565" s="137"/>
    </row>
    <row r="566" spans="2:38">
      <c r="B566" s="149">
        <v>555</v>
      </c>
      <c r="C566" s="145">
        <v>43.8</v>
      </c>
      <c r="D566" s="145">
        <v>43.8</v>
      </c>
      <c r="E566" s="149">
        <v>45.6</v>
      </c>
      <c r="F566" s="149">
        <v>45.6</v>
      </c>
      <c r="G566" s="149">
        <v>45.6</v>
      </c>
      <c r="H566" s="145">
        <f t="shared" si="66"/>
        <v>45.6</v>
      </c>
      <c r="I566" s="145">
        <f t="shared" si="67"/>
        <v>43.8</v>
      </c>
      <c r="J566" s="145">
        <f t="shared" si="68"/>
        <v>25</v>
      </c>
      <c r="L566" s="149">
        <v>555</v>
      </c>
      <c r="M566" s="145">
        <f t="shared" si="70"/>
        <v>1</v>
      </c>
      <c r="N566" s="145">
        <f t="shared" si="70"/>
        <v>1</v>
      </c>
      <c r="O566" s="145">
        <f t="shared" si="71"/>
        <v>1</v>
      </c>
      <c r="P566" s="145">
        <f t="shared" si="71"/>
        <v>1</v>
      </c>
      <c r="Q566" s="145">
        <f t="shared" si="72"/>
        <v>1</v>
      </c>
      <c r="R566" s="145">
        <f t="shared" si="69"/>
        <v>1</v>
      </c>
      <c r="S566" s="145">
        <f t="shared" si="69"/>
        <v>1</v>
      </c>
      <c r="T566" s="145">
        <f t="shared" si="69"/>
        <v>1</v>
      </c>
      <c r="AH566" s="137"/>
      <c r="AJ566" s="137"/>
      <c r="AK566" s="137"/>
      <c r="AL566" s="137"/>
    </row>
    <row r="567" spans="2:38">
      <c r="B567" s="149">
        <v>556</v>
      </c>
      <c r="C567" s="145">
        <v>43.9</v>
      </c>
      <c r="D567" s="145">
        <v>43.9</v>
      </c>
      <c r="E567" s="149">
        <v>45.7</v>
      </c>
      <c r="F567" s="149">
        <v>45.7</v>
      </c>
      <c r="G567" s="149">
        <v>45.7</v>
      </c>
      <c r="H567" s="145">
        <f t="shared" si="66"/>
        <v>45.7</v>
      </c>
      <c r="I567" s="145">
        <f t="shared" si="67"/>
        <v>43.9</v>
      </c>
      <c r="J567" s="145">
        <f t="shared" si="68"/>
        <v>25</v>
      </c>
      <c r="L567" s="149">
        <v>556</v>
      </c>
      <c r="M567" s="145">
        <f t="shared" si="70"/>
        <v>1</v>
      </c>
      <c r="N567" s="145">
        <f t="shared" si="70"/>
        <v>1</v>
      </c>
      <c r="O567" s="145">
        <f t="shared" si="71"/>
        <v>1</v>
      </c>
      <c r="P567" s="145">
        <f t="shared" si="71"/>
        <v>1</v>
      </c>
      <c r="Q567" s="145">
        <f t="shared" si="72"/>
        <v>1</v>
      </c>
      <c r="R567" s="145">
        <f t="shared" si="69"/>
        <v>1</v>
      </c>
      <c r="S567" s="145">
        <f t="shared" si="69"/>
        <v>1</v>
      </c>
      <c r="T567" s="145">
        <f t="shared" si="69"/>
        <v>1</v>
      </c>
      <c r="AH567" s="137"/>
      <c r="AJ567" s="137"/>
      <c r="AK567" s="137"/>
      <c r="AL567" s="137"/>
    </row>
    <row r="568" spans="2:38">
      <c r="B568" s="149">
        <v>557</v>
      </c>
      <c r="C568" s="145">
        <v>44</v>
      </c>
      <c r="D568" s="145">
        <v>44</v>
      </c>
      <c r="E568" s="149">
        <v>45.8</v>
      </c>
      <c r="F568" s="149">
        <v>45.8</v>
      </c>
      <c r="G568" s="149">
        <v>45.8</v>
      </c>
      <c r="H568" s="145">
        <f t="shared" si="66"/>
        <v>45.8</v>
      </c>
      <c r="I568" s="145">
        <f t="shared" si="67"/>
        <v>44</v>
      </c>
      <c r="J568" s="145">
        <f t="shared" si="68"/>
        <v>25</v>
      </c>
      <c r="L568" s="149">
        <v>557</v>
      </c>
      <c r="M568" s="145">
        <f t="shared" si="70"/>
        <v>1</v>
      </c>
      <c r="N568" s="145">
        <f t="shared" si="70"/>
        <v>1</v>
      </c>
      <c r="O568" s="145">
        <f t="shared" si="71"/>
        <v>1</v>
      </c>
      <c r="P568" s="145">
        <f t="shared" si="71"/>
        <v>1</v>
      </c>
      <c r="Q568" s="145">
        <f t="shared" si="72"/>
        <v>1</v>
      </c>
      <c r="R568" s="145">
        <f t="shared" si="69"/>
        <v>1</v>
      </c>
      <c r="S568" s="145">
        <f t="shared" si="69"/>
        <v>1</v>
      </c>
      <c r="T568" s="145">
        <f t="shared" si="69"/>
        <v>1</v>
      </c>
      <c r="AH568" s="137"/>
      <c r="AJ568" s="137"/>
      <c r="AK568" s="137"/>
      <c r="AL568" s="137"/>
    </row>
    <row r="569" spans="2:38">
      <c r="B569" s="149">
        <v>558</v>
      </c>
      <c r="C569" s="145">
        <v>44.1</v>
      </c>
      <c r="D569" s="145">
        <v>44.1</v>
      </c>
      <c r="E569" s="149">
        <v>45.9</v>
      </c>
      <c r="F569" s="149">
        <v>45.9</v>
      </c>
      <c r="G569" s="149">
        <v>45.9</v>
      </c>
      <c r="H569" s="145">
        <f t="shared" si="66"/>
        <v>45.9</v>
      </c>
      <c r="I569" s="145">
        <f t="shared" si="67"/>
        <v>44.1</v>
      </c>
      <c r="J569" s="145">
        <f t="shared" si="68"/>
        <v>25</v>
      </c>
      <c r="L569" s="149">
        <v>558</v>
      </c>
      <c r="M569" s="145">
        <f t="shared" si="70"/>
        <v>1</v>
      </c>
      <c r="N569" s="145">
        <f t="shared" si="70"/>
        <v>1</v>
      </c>
      <c r="O569" s="145">
        <f t="shared" si="71"/>
        <v>1</v>
      </c>
      <c r="P569" s="145">
        <f t="shared" si="71"/>
        <v>1</v>
      </c>
      <c r="Q569" s="145">
        <f t="shared" si="72"/>
        <v>1</v>
      </c>
      <c r="R569" s="145">
        <f t="shared" si="69"/>
        <v>1</v>
      </c>
      <c r="S569" s="145">
        <f t="shared" si="69"/>
        <v>1</v>
      </c>
      <c r="T569" s="145">
        <f t="shared" si="69"/>
        <v>1</v>
      </c>
      <c r="AH569" s="137"/>
      <c r="AJ569" s="137"/>
      <c r="AK569" s="137"/>
      <c r="AL569" s="137"/>
    </row>
    <row r="570" spans="2:38">
      <c r="B570" s="149">
        <v>559</v>
      </c>
      <c r="C570" s="145">
        <v>44.2</v>
      </c>
      <c r="D570" s="145">
        <v>44.2</v>
      </c>
      <c r="E570" s="149">
        <v>46</v>
      </c>
      <c r="F570" s="149">
        <v>46</v>
      </c>
      <c r="G570" s="149">
        <v>46</v>
      </c>
      <c r="H570" s="145">
        <f t="shared" si="66"/>
        <v>46</v>
      </c>
      <c r="I570" s="145">
        <f t="shared" si="67"/>
        <v>44.2</v>
      </c>
      <c r="J570" s="145">
        <f t="shared" si="68"/>
        <v>25</v>
      </c>
      <c r="L570" s="149">
        <v>559</v>
      </c>
      <c r="M570" s="145">
        <f t="shared" si="70"/>
        <v>1</v>
      </c>
      <c r="N570" s="145">
        <f t="shared" si="70"/>
        <v>1</v>
      </c>
      <c r="O570" s="145">
        <f t="shared" si="71"/>
        <v>1</v>
      </c>
      <c r="P570" s="145">
        <f t="shared" si="71"/>
        <v>1</v>
      </c>
      <c r="Q570" s="145">
        <f t="shared" si="72"/>
        <v>1</v>
      </c>
      <c r="R570" s="145">
        <f t="shared" si="69"/>
        <v>1</v>
      </c>
      <c r="S570" s="145">
        <f t="shared" si="69"/>
        <v>1</v>
      </c>
      <c r="T570" s="145">
        <f t="shared" si="69"/>
        <v>1</v>
      </c>
      <c r="AH570" s="137"/>
      <c r="AJ570" s="137"/>
      <c r="AK570" s="137"/>
      <c r="AL570" s="137"/>
    </row>
    <row r="571" spans="2:38">
      <c r="B571" s="149">
        <v>560</v>
      </c>
      <c r="C571" s="145">
        <v>44.3</v>
      </c>
      <c r="D571" s="145">
        <v>44.3</v>
      </c>
      <c r="E571" s="149">
        <v>46.1</v>
      </c>
      <c r="F571" s="149">
        <v>46.1</v>
      </c>
      <c r="G571" s="149">
        <v>46.1</v>
      </c>
      <c r="H571" s="145">
        <f t="shared" si="66"/>
        <v>46.1</v>
      </c>
      <c r="I571" s="145">
        <f t="shared" si="67"/>
        <v>44.3</v>
      </c>
      <c r="J571" s="145">
        <f t="shared" si="68"/>
        <v>25</v>
      </c>
      <c r="L571" s="149">
        <v>560</v>
      </c>
      <c r="M571" s="145">
        <f t="shared" si="70"/>
        <v>1</v>
      </c>
      <c r="N571" s="145">
        <f t="shared" si="70"/>
        <v>1</v>
      </c>
      <c r="O571" s="145">
        <f t="shared" si="71"/>
        <v>1</v>
      </c>
      <c r="P571" s="145">
        <f t="shared" si="71"/>
        <v>1</v>
      </c>
      <c r="Q571" s="145">
        <f t="shared" si="72"/>
        <v>1</v>
      </c>
      <c r="R571" s="145">
        <f t="shared" si="69"/>
        <v>1</v>
      </c>
      <c r="S571" s="145">
        <f t="shared" si="69"/>
        <v>1</v>
      </c>
      <c r="T571" s="145">
        <f t="shared" si="69"/>
        <v>1</v>
      </c>
      <c r="AH571" s="137"/>
      <c r="AJ571" s="137"/>
      <c r="AK571" s="137"/>
      <c r="AL571" s="137"/>
    </row>
    <row r="572" spans="2:38">
      <c r="B572" s="149">
        <v>561</v>
      </c>
      <c r="C572" s="145">
        <v>44.4</v>
      </c>
      <c r="D572" s="145">
        <v>44.4</v>
      </c>
      <c r="E572" s="149">
        <v>46.2</v>
      </c>
      <c r="F572" s="149">
        <v>46.2</v>
      </c>
      <c r="G572" s="149">
        <v>46.2</v>
      </c>
      <c r="H572" s="145">
        <f t="shared" si="66"/>
        <v>46.2</v>
      </c>
      <c r="I572" s="145">
        <f t="shared" si="67"/>
        <v>44.4</v>
      </c>
      <c r="J572" s="145">
        <f t="shared" si="68"/>
        <v>25</v>
      </c>
      <c r="L572" s="149">
        <v>561</v>
      </c>
      <c r="M572" s="145">
        <f t="shared" si="70"/>
        <v>1</v>
      </c>
      <c r="N572" s="145">
        <f t="shared" si="70"/>
        <v>1</v>
      </c>
      <c r="O572" s="145">
        <f t="shared" si="71"/>
        <v>1</v>
      </c>
      <c r="P572" s="145">
        <f t="shared" si="71"/>
        <v>1</v>
      </c>
      <c r="Q572" s="145">
        <f t="shared" si="72"/>
        <v>1</v>
      </c>
      <c r="R572" s="145">
        <f t="shared" si="69"/>
        <v>1</v>
      </c>
      <c r="S572" s="145">
        <f t="shared" si="69"/>
        <v>1</v>
      </c>
      <c r="T572" s="145">
        <f t="shared" si="69"/>
        <v>1</v>
      </c>
      <c r="AH572" s="137"/>
      <c r="AJ572" s="137"/>
      <c r="AK572" s="137"/>
      <c r="AL572" s="137"/>
    </row>
    <row r="573" spans="2:38">
      <c r="B573" s="149">
        <v>562</v>
      </c>
      <c r="C573" s="145">
        <v>44.5</v>
      </c>
      <c r="D573" s="145">
        <v>44.5</v>
      </c>
      <c r="E573" s="149">
        <v>46.3</v>
      </c>
      <c r="F573" s="149">
        <v>46.3</v>
      </c>
      <c r="G573" s="149">
        <v>46.3</v>
      </c>
      <c r="H573" s="145">
        <f t="shared" si="66"/>
        <v>46.3</v>
      </c>
      <c r="I573" s="145">
        <f t="shared" si="67"/>
        <v>44.5</v>
      </c>
      <c r="J573" s="145">
        <f t="shared" si="68"/>
        <v>25</v>
      </c>
      <c r="L573" s="149">
        <v>562</v>
      </c>
      <c r="M573" s="145">
        <f t="shared" si="70"/>
        <v>1</v>
      </c>
      <c r="N573" s="145">
        <f t="shared" si="70"/>
        <v>1</v>
      </c>
      <c r="O573" s="145">
        <f t="shared" si="71"/>
        <v>1</v>
      </c>
      <c r="P573" s="145">
        <f t="shared" si="71"/>
        <v>1</v>
      </c>
      <c r="Q573" s="145">
        <f t="shared" si="72"/>
        <v>1</v>
      </c>
      <c r="R573" s="145">
        <f t="shared" si="69"/>
        <v>1</v>
      </c>
      <c r="S573" s="145">
        <f t="shared" si="69"/>
        <v>1</v>
      </c>
      <c r="T573" s="145">
        <f t="shared" si="69"/>
        <v>1</v>
      </c>
      <c r="AH573" s="137"/>
      <c r="AJ573" s="137"/>
      <c r="AK573" s="137"/>
      <c r="AL573" s="137"/>
    </row>
    <row r="574" spans="2:38">
      <c r="B574" s="149">
        <v>563</v>
      </c>
      <c r="C574" s="145">
        <v>44.6</v>
      </c>
      <c r="D574" s="145">
        <v>44.6</v>
      </c>
      <c r="E574" s="149">
        <v>46.4</v>
      </c>
      <c r="F574" s="149">
        <v>46.4</v>
      </c>
      <c r="G574" s="149">
        <v>46.4</v>
      </c>
      <c r="H574" s="145">
        <f t="shared" si="66"/>
        <v>46.4</v>
      </c>
      <c r="I574" s="145">
        <f t="shared" si="67"/>
        <v>44.6</v>
      </c>
      <c r="J574" s="145">
        <f t="shared" si="68"/>
        <v>25</v>
      </c>
      <c r="L574" s="149">
        <v>563</v>
      </c>
      <c r="M574" s="145">
        <f t="shared" si="70"/>
        <v>1</v>
      </c>
      <c r="N574" s="145">
        <f t="shared" si="70"/>
        <v>1</v>
      </c>
      <c r="O574" s="145">
        <f t="shared" si="71"/>
        <v>1</v>
      </c>
      <c r="P574" s="145">
        <f t="shared" si="71"/>
        <v>1</v>
      </c>
      <c r="Q574" s="145">
        <f t="shared" si="72"/>
        <v>1</v>
      </c>
      <c r="R574" s="145">
        <f t="shared" si="69"/>
        <v>1</v>
      </c>
      <c r="S574" s="145">
        <f t="shared" si="69"/>
        <v>1</v>
      </c>
      <c r="T574" s="145">
        <f t="shared" si="69"/>
        <v>1</v>
      </c>
      <c r="AH574" s="137"/>
      <c r="AJ574" s="137"/>
      <c r="AK574" s="137"/>
      <c r="AL574" s="137"/>
    </row>
    <row r="575" spans="2:38">
      <c r="B575" s="149">
        <v>564</v>
      </c>
      <c r="C575" s="145">
        <v>44.9</v>
      </c>
      <c r="D575" s="145">
        <v>44.9</v>
      </c>
      <c r="E575" s="149">
        <v>46.7</v>
      </c>
      <c r="F575" s="149">
        <v>46.7</v>
      </c>
      <c r="G575" s="149">
        <v>46.7</v>
      </c>
      <c r="H575" s="145">
        <f t="shared" si="66"/>
        <v>46.7</v>
      </c>
      <c r="I575" s="145">
        <f t="shared" si="67"/>
        <v>44.9</v>
      </c>
      <c r="J575" s="145">
        <f t="shared" si="68"/>
        <v>25</v>
      </c>
      <c r="L575" s="149">
        <v>564</v>
      </c>
      <c r="M575" s="145">
        <f t="shared" si="70"/>
        <v>1</v>
      </c>
      <c r="N575" s="145">
        <f t="shared" si="70"/>
        <v>1</v>
      </c>
      <c r="O575" s="145">
        <f t="shared" si="71"/>
        <v>1</v>
      </c>
      <c r="P575" s="145">
        <f t="shared" si="71"/>
        <v>1</v>
      </c>
      <c r="Q575" s="145">
        <f t="shared" si="72"/>
        <v>1</v>
      </c>
      <c r="R575" s="145">
        <f t="shared" si="69"/>
        <v>1</v>
      </c>
      <c r="S575" s="145">
        <f t="shared" si="69"/>
        <v>1</v>
      </c>
      <c r="T575" s="145">
        <f t="shared" si="69"/>
        <v>1</v>
      </c>
      <c r="AH575" s="137"/>
      <c r="AJ575" s="137"/>
      <c r="AK575" s="137"/>
      <c r="AL575" s="137"/>
    </row>
    <row r="576" spans="2:38">
      <c r="B576" s="149">
        <v>565</v>
      </c>
      <c r="C576" s="145">
        <v>45.5</v>
      </c>
      <c r="D576" s="145">
        <v>45.5</v>
      </c>
      <c r="E576" s="149">
        <v>47.2</v>
      </c>
      <c r="F576" s="149">
        <v>47.2</v>
      </c>
      <c r="G576" s="149">
        <v>47.2</v>
      </c>
      <c r="H576" s="145">
        <f t="shared" si="66"/>
        <v>47.2</v>
      </c>
      <c r="I576" s="145">
        <f t="shared" si="67"/>
        <v>45</v>
      </c>
      <c r="J576" s="145">
        <f t="shared" si="68"/>
        <v>25</v>
      </c>
      <c r="L576" s="149">
        <v>565</v>
      </c>
      <c r="M576" s="145">
        <f t="shared" si="70"/>
        <v>1</v>
      </c>
      <c r="N576" s="145">
        <f t="shared" si="70"/>
        <v>1</v>
      </c>
      <c r="O576" s="145">
        <f t="shared" si="71"/>
        <v>1</v>
      </c>
      <c r="P576" s="145">
        <f t="shared" si="71"/>
        <v>1</v>
      </c>
      <c r="Q576" s="145">
        <f t="shared" si="72"/>
        <v>1</v>
      </c>
      <c r="R576" s="145">
        <f t="shared" si="69"/>
        <v>1</v>
      </c>
      <c r="S576" s="145">
        <f t="shared" si="69"/>
        <v>1</v>
      </c>
      <c r="T576" s="145">
        <f t="shared" si="69"/>
        <v>1</v>
      </c>
      <c r="AH576" s="137"/>
      <c r="AJ576" s="137"/>
      <c r="AK576" s="137"/>
      <c r="AL576" s="137"/>
    </row>
    <row r="577" spans="2:38">
      <c r="B577" s="149">
        <v>566</v>
      </c>
      <c r="C577" s="145">
        <v>46.3</v>
      </c>
      <c r="D577" s="145">
        <v>46.3</v>
      </c>
      <c r="E577" s="149">
        <v>48</v>
      </c>
      <c r="F577" s="149">
        <v>48</v>
      </c>
      <c r="G577" s="149">
        <v>48</v>
      </c>
      <c r="H577" s="145">
        <f t="shared" si="66"/>
        <v>48</v>
      </c>
      <c r="I577" s="145">
        <f t="shared" si="67"/>
        <v>45</v>
      </c>
      <c r="J577" s="145">
        <f t="shared" si="68"/>
        <v>25</v>
      </c>
      <c r="L577" s="149">
        <v>566</v>
      </c>
      <c r="M577" s="145">
        <f t="shared" si="70"/>
        <v>1</v>
      </c>
      <c r="N577" s="145">
        <f t="shared" si="70"/>
        <v>1</v>
      </c>
      <c r="O577" s="145">
        <f t="shared" si="71"/>
        <v>1</v>
      </c>
      <c r="P577" s="145">
        <f t="shared" si="71"/>
        <v>1</v>
      </c>
      <c r="Q577" s="145">
        <f t="shared" si="72"/>
        <v>1</v>
      </c>
      <c r="R577" s="145">
        <f t="shared" si="69"/>
        <v>1</v>
      </c>
      <c r="S577" s="145">
        <f t="shared" si="69"/>
        <v>1</v>
      </c>
      <c r="T577" s="145">
        <f t="shared" si="69"/>
        <v>1</v>
      </c>
      <c r="AH577" s="137"/>
      <c r="AJ577" s="137"/>
      <c r="AK577" s="137"/>
      <c r="AL577" s="137"/>
    </row>
    <row r="578" spans="2:38">
      <c r="B578" s="149">
        <v>567</v>
      </c>
      <c r="C578" s="145">
        <v>47.1</v>
      </c>
      <c r="D578" s="145">
        <v>47.1</v>
      </c>
      <c r="E578" s="149">
        <v>48.9</v>
      </c>
      <c r="F578" s="149">
        <v>48.9</v>
      </c>
      <c r="G578" s="149">
        <v>48.9</v>
      </c>
      <c r="H578" s="145">
        <f t="shared" si="66"/>
        <v>48.9</v>
      </c>
      <c r="I578" s="145">
        <f t="shared" si="67"/>
        <v>45</v>
      </c>
      <c r="J578" s="145">
        <f t="shared" si="68"/>
        <v>25</v>
      </c>
      <c r="L578" s="149">
        <v>567</v>
      </c>
      <c r="M578" s="145">
        <f t="shared" si="70"/>
        <v>1</v>
      </c>
      <c r="N578" s="145">
        <f t="shared" si="70"/>
        <v>1</v>
      </c>
      <c r="O578" s="145">
        <f t="shared" si="71"/>
        <v>1</v>
      </c>
      <c r="P578" s="145">
        <f t="shared" si="71"/>
        <v>1</v>
      </c>
      <c r="Q578" s="145">
        <f t="shared" si="72"/>
        <v>1</v>
      </c>
      <c r="R578" s="145">
        <f t="shared" si="69"/>
        <v>1</v>
      </c>
      <c r="S578" s="145">
        <f t="shared" si="69"/>
        <v>1</v>
      </c>
      <c r="T578" s="145">
        <f t="shared" si="69"/>
        <v>1</v>
      </c>
      <c r="AH578" s="137"/>
      <c r="AJ578" s="137"/>
      <c r="AK578" s="137"/>
      <c r="AL578" s="137"/>
    </row>
    <row r="579" spans="2:38">
      <c r="B579" s="149">
        <v>568</v>
      </c>
      <c r="C579" s="145">
        <v>48</v>
      </c>
      <c r="D579" s="145">
        <v>48</v>
      </c>
      <c r="E579" s="149">
        <v>49.8</v>
      </c>
      <c r="F579" s="149">
        <v>49.8</v>
      </c>
      <c r="G579" s="149">
        <v>49.8</v>
      </c>
      <c r="H579" s="145">
        <f t="shared" si="66"/>
        <v>49.8</v>
      </c>
      <c r="I579" s="145">
        <f t="shared" si="67"/>
        <v>45</v>
      </c>
      <c r="J579" s="145">
        <f t="shared" si="68"/>
        <v>25</v>
      </c>
      <c r="L579" s="149">
        <v>568</v>
      </c>
      <c r="M579" s="145">
        <f t="shared" si="70"/>
        <v>1</v>
      </c>
      <c r="N579" s="145">
        <f t="shared" si="70"/>
        <v>1</v>
      </c>
      <c r="O579" s="145">
        <f t="shared" si="71"/>
        <v>1</v>
      </c>
      <c r="P579" s="145">
        <f t="shared" si="71"/>
        <v>1</v>
      </c>
      <c r="Q579" s="145">
        <f t="shared" si="72"/>
        <v>1</v>
      </c>
      <c r="R579" s="145">
        <f t="shared" si="69"/>
        <v>1</v>
      </c>
      <c r="S579" s="145">
        <f t="shared" si="69"/>
        <v>1</v>
      </c>
      <c r="T579" s="145">
        <f t="shared" si="69"/>
        <v>1</v>
      </c>
      <c r="AH579" s="137"/>
      <c r="AJ579" s="137"/>
      <c r="AK579" s="137"/>
      <c r="AL579" s="137"/>
    </row>
    <row r="580" spans="2:38">
      <c r="B580" s="149">
        <v>569</v>
      </c>
      <c r="C580" s="145">
        <v>48.7</v>
      </c>
      <c r="D580" s="145">
        <v>48.7</v>
      </c>
      <c r="E580" s="149">
        <v>50.5</v>
      </c>
      <c r="F580" s="149">
        <v>50.5</v>
      </c>
      <c r="G580" s="149">
        <v>50.5</v>
      </c>
      <c r="H580" s="145">
        <f t="shared" si="66"/>
        <v>50.5</v>
      </c>
      <c r="I580" s="145">
        <f t="shared" si="67"/>
        <v>45</v>
      </c>
      <c r="J580" s="145">
        <f t="shared" si="68"/>
        <v>25</v>
      </c>
      <c r="L580" s="149">
        <v>569</v>
      </c>
      <c r="M580" s="145">
        <f t="shared" si="70"/>
        <v>1</v>
      </c>
      <c r="N580" s="145">
        <f t="shared" si="70"/>
        <v>1</v>
      </c>
      <c r="O580" s="145">
        <f t="shared" si="71"/>
        <v>1</v>
      </c>
      <c r="P580" s="145">
        <f t="shared" si="71"/>
        <v>1</v>
      </c>
      <c r="Q580" s="145">
        <f t="shared" si="72"/>
        <v>1</v>
      </c>
      <c r="R580" s="145">
        <f t="shared" si="69"/>
        <v>1</v>
      </c>
      <c r="S580" s="145">
        <f t="shared" si="69"/>
        <v>1</v>
      </c>
      <c r="T580" s="145">
        <f t="shared" si="69"/>
        <v>1</v>
      </c>
      <c r="AH580" s="137"/>
      <c r="AJ580" s="137"/>
      <c r="AK580" s="137"/>
      <c r="AL580" s="137"/>
    </row>
    <row r="581" spans="2:38">
      <c r="B581" s="149">
        <v>570</v>
      </c>
      <c r="C581" s="145">
        <v>49.2</v>
      </c>
      <c r="D581" s="145">
        <v>49.2</v>
      </c>
      <c r="E581" s="149">
        <v>51</v>
      </c>
      <c r="F581" s="149">
        <v>51</v>
      </c>
      <c r="G581" s="149">
        <v>51</v>
      </c>
      <c r="H581" s="145">
        <f t="shared" si="66"/>
        <v>51</v>
      </c>
      <c r="I581" s="145">
        <f t="shared" si="67"/>
        <v>45</v>
      </c>
      <c r="J581" s="145">
        <f t="shared" si="68"/>
        <v>25</v>
      </c>
      <c r="L581" s="149">
        <v>570</v>
      </c>
      <c r="M581" s="145">
        <f t="shared" si="70"/>
        <v>1</v>
      </c>
      <c r="N581" s="145">
        <f t="shared" si="70"/>
        <v>1</v>
      </c>
      <c r="O581" s="145">
        <f t="shared" si="71"/>
        <v>1</v>
      </c>
      <c r="P581" s="145">
        <f t="shared" si="71"/>
        <v>1</v>
      </c>
      <c r="Q581" s="145">
        <f t="shared" si="72"/>
        <v>1</v>
      </c>
      <c r="R581" s="145">
        <f t="shared" si="69"/>
        <v>1</v>
      </c>
      <c r="S581" s="145">
        <f t="shared" si="69"/>
        <v>1</v>
      </c>
      <c r="T581" s="145">
        <f t="shared" si="69"/>
        <v>1</v>
      </c>
      <c r="AH581" s="137"/>
      <c r="AJ581" s="137"/>
      <c r="AK581" s="137"/>
      <c r="AL581" s="137"/>
    </row>
    <row r="582" spans="2:38">
      <c r="B582" s="149">
        <v>571</v>
      </c>
      <c r="C582" s="145">
        <v>49.4</v>
      </c>
      <c r="D582" s="145">
        <v>49.4</v>
      </c>
      <c r="E582" s="149">
        <v>51.1</v>
      </c>
      <c r="F582" s="149">
        <v>51.1</v>
      </c>
      <c r="G582" s="149">
        <v>51.1</v>
      </c>
      <c r="H582" s="145">
        <f t="shared" si="66"/>
        <v>51.1</v>
      </c>
      <c r="I582" s="145">
        <f t="shared" si="67"/>
        <v>45</v>
      </c>
      <c r="J582" s="145">
        <f t="shared" si="68"/>
        <v>25</v>
      </c>
      <c r="L582" s="149">
        <v>571</v>
      </c>
      <c r="M582" s="145">
        <f t="shared" si="70"/>
        <v>1</v>
      </c>
      <c r="N582" s="145">
        <f t="shared" si="70"/>
        <v>1</v>
      </c>
      <c r="O582" s="145">
        <f t="shared" si="71"/>
        <v>1</v>
      </c>
      <c r="P582" s="145">
        <f t="shared" si="71"/>
        <v>1</v>
      </c>
      <c r="Q582" s="145">
        <f t="shared" si="72"/>
        <v>1</v>
      </c>
      <c r="R582" s="145">
        <f t="shared" si="69"/>
        <v>1</v>
      </c>
      <c r="S582" s="145">
        <f t="shared" si="69"/>
        <v>1</v>
      </c>
      <c r="T582" s="145">
        <f t="shared" si="69"/>
        <v>1</v>
      </c>
      <c r="AH582" s="137"/>
      <c r="AJ582" s="137"/>
      <c r="AK582" s="137"/>
      <c r="AL582" s="137"/>
    </row>
    <row r="583" spans="2:38">
      <c r="B583" s="149">
        <v>572</v>
      </c>
      <c r="C583" s="145">
        <v>49.3</v>
      </c>
      <c r="D583" s="145">
        <v>49.3</v>
      </c>
      <c r="E583" s="149">
        <v>51</v>
      </c>
      <c r="F583" s="149">
        <v>51</v>
      </c>
      <c r="G583" s="149">
        <v>51</v>
      </c>
      <c r="H583" s="145">
        <f t="shared" si="66"/>
        <v>51</v>
      </c>
      <c r="I583" s="145">
        <f t="shared" si="67"/>
        <v>45</v>
      </c>
      <c r="J583" s="145">
        <f t="shared" si="68"/>
        <v>25</v>
      </c>
      <c r="L583" s="149">
        <v>572</v>
      </c>
      <c r="M583" s="145">
        <f t="shared" si="70"/>
        <v>0</v>
      </c>
      <c r="N583" s="145">
        <f t="shared" si="70"/>
        <v>0</v>
      </c>
      <c r="O583" s="145">
        <f t="shared" si="71"/>
        <v>0</v>
      </c>
      <c r="P583" s="145">
        <f t="shared" si="71"/>
        <v>0</v>
      </c>
      <c r="Q583" s="145">
        <f t="shared" si="72"/>
        <v>0</v>
      </c>
      <c r="R583" s="145">
        <f t="shared" si="69"/>
        <v>0</v>
      </c>
      <c r="S583" s="145">
        <f t="shared" si="69"/>
        <v>1</v>
      </c>
      <c r="T583" s="145">
        <f t="shared" si="69"/>
        <v>1</v>
      </c>
      <c r="AH583" s="137"/>
      <c r="AJ583" s="137"/>
      <c r="AK583" s="137"/>
      <c r="AL583" s="137"/>
    </row>
    <row r="584" spans="2:38">
      <c r="B584" s="149">
        <v>573</v>
      </c>
      <c r="C584" s="145">
        <v>48.7</v>
      </c>
      <c r="D584" s="145">
        <v>48.7</v>
      </c>
      <c r="E584" s="149">
        <v>50.4</v>
      </c>
      <c r="F584" s="149">
        <v>50.4</v>
      </c>
      <c r="G584" s="149">
        <v>50.4</v>
      </c>
      <c r="H584" s="145">
        <f t="shared" si="66"/>
        <v>50.4</v>
      </c>
      <c r="I584" s="145">
        <f t="shared" si="67"/>
        <v>45</v>
      </c>
      <c r="J584" s="145">
        <f t="shared" si="68"/>
        <v>25</v>
      </c>
      <c r="L584" s="149">
        <v>573</v>
      </c>
      <c r="M584" s="145">
        <f t="shared" si="70"/>
        <v>0</v>
      </c>
      <c r="N584" s="145">
        <f t="shared" si="70"/>
        <v>0</v>
      </c>
      <c r="O584" s="145">
        <f t="shared" si="71"/>
        <v>0</v>
      </c>
      <c r="P584" s="145">
        <f t="shared" si="71"/>
        <v>0</v>
      </c>
      <c r="Q584" s="145">
        <f t="shared" si="72"/>
        <v>0</v>
      </c>
      <c r="R584" s="145">
        <f t="shared" si="69"/>
        <v>0</v>
      </c>
      <c r="S584" s="145">
        <f t="shared" si="69"/>
        <v>1</v>
      </c>
      <c r="T584" s="145">
        <f t="shared" si="69"/>
        <v>1</v>
      </c>
      <c r="AH584" s="137"/>
      <c r="AJ584" s="137"/>
      <c r="AK584" s="137"/>
      <c r="AL584" s="137"/>
    </row>
    <row r="585" spans="2:38">
      <c r="B585" s="149">
        <v>574</v>
      </c>
      <c r="C585" s="145">
        <v>47.3</v>
      </c>
      <c r="D585" s="145">
        <v>47.3</v>
      </c>
      <c r="E585" s="149">
        <v>49</v>
      </c>
      <c r="F585" s="149">
        <v>49</v>
      </c>
      <c r="G585" s="149">
        <v>49</v>
      </c>
      <c r="H585" s="145">
        <f t="shared" si="66"/>
        <v>49</v>
      </c>
      <c r="I585" s="145">
        <f t="shared" si="67"/>
        <v>45</v>
      </c>
      <c r="J585" s="145">
        <f t="shared" si="68"/>
        <v>25</v>
      </c>
      <c r="L585" s="149">
        <v>574</v>
      </c>
      <c r="M585" s="145">
        <f t="shared" si="70"/>
        <v>0</v>
      </c>
      <c r="N585" s="145">
        <f t="shared" si="70"/>
        <v>0</v>
      </c>
      <c r="O585" s="145">
        <f t="shared" si="71"/>
        <v>0</v>
      </c>
      <c r="P585" s="145">
        <f t="shared" si="71"/>
        <v>0</v>
      </c>
      <c r="Q585" s="145">
        <f t="shared" si="72"/>
        <v>0</v>
      </c>
      <c r="R585" s="145">
        <f t="shared" si="69"/>
        <v>0</v>
      </c>
      <c r="S585" s="145">
        <f t="shared" si="69"/>
        <v>1</v>
      </c>
      <c r="T585" s="145">
        <f t="shared" si="69"/>
        <v>1</v>
      </c>
      <c r="AH585" s="137"/>
      <c r="AJ585" s="137"/>
      <c r="AK585" s="137"/>
      <c r="AL585" s="137"/>
    </row>
    <row r="586" spans="2:38">
      <c r="B586" s="149">
        <v>575</v>
      </c>
      <c r="C586" s="145">
        <v>45</v>
      </c>
      <c r="D586" s="145">
        <v>45</v>
      </c>
      <c r="E586" s="149">
        <v>46.7</v>
      </c>
      <c r="F586" s="149">
        <v>46.7</v>
      </c>
      <c r="G586" s="149">
        <v>46.7</v>
      </c>
      <c r="H586" s="145">
        <f t="shared" si="66"/>
        <v>46.7</v>
      </c>
      <c r="I586" s="145">
        <f t="shared" si="67"/>
        <v>45</v>
      </c>
      <c r="J586" s="145">
        <f t="shared" si="68"/>
        <v>25</v>
      </c>
      <c r="L586" s="149">
        <v>575</v>
      </c>
      <c r="M586" s="145">
        <f t="shared" si="70"/>
        <v>0</v>
      </c>
      <c r="N586" s="145">
        <f t="shared" si="70"/>
        <v>0</v>
      </c>
      <c r="O586" s="145">
        <f t="shared" si="71"/>
        <v>0</v>
      </c>
      <c r="P586" s="145">
        <f t="shared" ref="P586:Q649" si="73">IF(AND(F586&gt;0,F586&gt;=F585),1,0)</f>
        <v>0</v>
      </c>
      <c r="Q586" s="145">
        <f t="shared" si="72"/>
        <v>0</v>
      </c>
      <c r="R586" s="145">
        <f t="shared" si="69"/>
        <v>0</v>
      </c>
      <c r="S586" s="145">
        <f t="shared" si="69"/>
        <v>1</v>
      </c>
      <c r="T586" s="145">
        <f t="shared" si="69"/>
        <v>1</v>
      </c>
      <c r="AH586" s="137"/>
      <c r="AJ586" s="137"/>
      <c r="AK586" s="137"/>
      <c r="AL586" s="137"/>
    </row>
    <row r="587" spans="2:38">
      <c r="B587" s="149">
        <v>576</v>
      </c>
      <c r="C587" s="145">
        <v>42.3</v>
      </c>
      <c r="D587" s="145">
        <v>42.3</v>
      </c>
      <c r="E587" s="149">
        <v>44</v>
      </c>
      <c r="F587" s="149">
        <v>44</v>
      </c>
      <c r="G587" s="149">
        <v>44</v>
      </c>
      <c r="H587" s="145">
        <f t="shared" si="66"/>
        <v>44</v>
      </c>
      <c r="I587" s="145">
        <f t="shared" si="67"/>
        <v>42.3</v>
      </c>
      <c r="J587" s="145">
        <f t="shared" si="68"/>
        <v>25</v>
      </c>
      <c r="L587" s="149">
        <v>576</v>
      </c>
      <c r="M587" s="145">
        <f t="shared" si="70"/>
        <v>0</v>
      </c>
      <c r="N587" s="145">
        <f t="shared" si="70"/>
        <v>0</v>
      </c>
      <c r="O587" s="145">
        <f t="shared" si="71"/>
        <v>0</v>
      </c>
      <c r="P587" s="145">
        <f t="shared" si="73"/>
        <v>0</v>
      </c>
      <c r="Q587" s="145">
        <f t="shared" si="72"/>
        <v>0</v>
      </c>
      <c r="R587" s="145">
        <f t="shared" si="69"/>
        <v>0</v>
      </c>
      <c r="S587" s="145">
        <f t="shared" si="69"/>
        <v>0</v>
      </c>
      <c r="T587" s="145">
        <f t="shared" si="69"/>
        <v>1</v>
      </c>
      <c r="AH587" s="137"/>
      <c r="AJ587" s="137"/>
      <c r="AK587" s="137"/>
      <c r="AL587" s="137"/>
    </row>
    <row r="588" spans="2:38">
      <c r="B588" s="149">
        <v>577</v>
      </c>
      <c r="C588" s="145">
        <v>39.5</v>
      </c>
      <c r="D588" s="145">
        <v>39.5</v>
      </c>
      <c r="E588" s="149">
        <v>41.1</v>
      </c>
      <c r="F588" s="149">
        <v>41.1</v>
      </c>
      <c r="G588" s="149">
        <v>41.1</v>
      </c>
      <c r="H588" s="145">
        <f t="shared" si="66"/>
        <v>41.1</v>
      </c>
      <c r="I588" s="145">
        <f t="shared" si="67"/>
        <v>39.5</v>
      </c>
      <c r="J588" s="145">
        <f t="shared" si="68"/>
        <v>25</v>
      </c>
      <c r="L588" s="149">
        <v>577</v>
      </c>
      <c r="M588" s="145">
        <f t="shared" si="70"/>
        <v>0</v>
      </c>
      <c r="N588" s="145">
        <f t="shared" si="70"/>
        <v>0</v>
      </c>
      <c r="O588" s="145">
        <f t="shared" si="71"/>
        <v>0</v>
      </c>
      <c r="P588" s="145">
        <f t="shared" si="73"/>
        <v>0</v>
      </c>
      <c r="Q588" s="145">
        <f t="shared" si="72"/>
        <v>0</v>
      </c>
      <c r="R588" s="145">
        <f t="shared" si="69"/>
        <v>0</v>
      </c>
      <c r="S588" s="145">
        <f t="shared" si="69"/>
        <v>0</v>
      </c>
      <c r="T588" s="145">
        <f t="shared" si="69"/>
        <v>1</v>
      </c>
      <c r="AH588" s="137"/>
      <c r="AJ588" s="137"/>
      <c r="AK588" s="137"/>
      <c r="AL588" s="137"/>
    </row>
    <row r="589" spans="2:38">
      <c r="B589" s="149">
        <v>578</v>
      </c>
      <c r="C589" s="145">
        <v>36.6</v>
      </c>
      <c r="D589" s="145">
        <v>36.6</v>
      </c>
      <c r="E589" s="149">
        <v>38.299999999999997</v>
      </c>
      <c r="F589" s="149">
        <v>38.299999999999997</v>
      </c>
      <c r="G589" s="149">
        <v>38.299999999999997</v>
      </c>
      <c r="H589" s="145">
        <f t="shared" ref="H589:H652" si="74">IF($E589="",0,MIN($E589,$H$2))</f>
        <v>38.299999999999997</v>
      </c>
      <c r="I589" s="145">
        <f t="shared" ref="I589:I611" si="75">IF($C589="",0,MIN($C589,$I$2))</f>
        <v>36.6</v>
      </c>
      <c r="J589" s="145">
        <f t="shared" ref="J589:J611" si="76">IF($C589="",0,MIN($C589,$J$2))</f>
        <v>25</v>
      </c>
      <c r="L589" s="149">
        <v>578</v>
      </c>
      <c r="M589" s="145">
        <f t="shared" si="70"/>
        <v>0</v>
      </c>
      <c r="N589" s="145">
        <f t="shared" si="70"/>
        <v>0</v>
      </c>
      <c r="O589" s="145">
        <f t="shared" si="71"/>
        <v>0</v>
      </c>
      <c r="P589" s="145">
        <f t="shared" si="73"/>
        <v>0</v>
      </c>
      <c r="Q589" s="145">
        <f t="shared" si="72"/>
        <v>0</v>
      </c>
      <c r="R589" s="145">
        <f t="shared" si="71"/>
        <v>0</v>
      </c>
      <c r="S589" s="145">
        <f t="shared" si="71"/>
        <v>0</v>
      </c>
      <c r="T589" s="145">
        <f t="shared" si="71"/>
        <v>1</v>
      </c>
      <c r="AH589" s="137"/>
      <c r="AJ589" s="137"/>
      <c r="AK589" s="137"/>
      <c r="AL589" s="137"/>
    </row>
    <row r="590" spans="2:38">
      <c r="B590" s="149">
        <v>579</v>
      </c>
      <c r="C590" s="145">
        <v>33.700000000000003</v>
      </c>
      <c r="D590" s="145">
        <v>33.700000000000003</v>
      </c>
      <c r="E590" s="149">
        <v>35.4</v>
      </c>
      <c r="F590" s="149">
        <v>35.4</v>
      </c>
      <c r="G590" s="149">
        <v>35.4</v>
      </c>
      <c r="H590" s="145">
        <f t="shared" si="74"/>
        <v>35.4</v>
      </c>
      <c r="I590" s="145">
        <f t="shared" si="75"/>
        <v>33.700000000000003</v>
      </c>
      <c r="J590" s="145">
        <f t="shared" si="76"/>
        <v>25</v>
      </c>
      <c r="L590" s="149">
        <v>579</v>
      </c>
      <c r="M590" s="145">
        <f t="shared" ref="M590:N653" si="77">IF(AND(C590&gt;0,C590&gt;=C589),1,0)</f>
        <v>0</v>
      </c>
      <c r="N590" s="145">
        <f t="shared" si="77"/>
        <v>0</v>
      </c>
      <c r="O590" s="145">
        <f t="shared" ref="O590:R653" si="78">IF(AND(E590&gt;0,E590&gt;=E589),1,0)</f>
        <v>0</v>
      </c>
      <c r="P590" s="145">
        <f t="shared" si="73"/>
        <v>0</v>
      </c>
      <c r="Q590" s="145">
        <f t="shared" si="73"/>
        <v>0</v>
      </c>
      <c r="R590" s="145">
        <f t="shared" si="78"/>
        <v>0</v>
      </c>
      <c r="S590" s="145">
        <f t="shared" ref="S590:T653" si="79">IF(AND(I590&gt;0,I590&gt;=I589),1,0)</f>
        <v>0</v>
      </c>
      <c r="T590" s="145">
        <f t="shared" si="79"/>
        <v>1</v>
      </c>
      <c r="AH590" s="137"/>
      <c r="AJ590" s="137"/>
      <c r="AK590" s="137"/>
      <c r="AL590" s="137"/>
    </row>
    <row r="591" spans="2:38">
      <c r="B591" s="149">
        <v>580</v>
      </c>
      <c r="C591" s="145">
        <v>30.1</v>
      </c>
      <c r="D591" s="145">
        <v>30.1</v>
      </c>
      <c r="E591" s="149">
        <v>31.8</v>
      </c>
      <c r="F591" s="149">
        <v>31.8</v>
      </c>
      <c r="G591" s="149">
        <v>31.8</v>
      </c>
      <c r="H591" s="145">
        <f t="shared" si="74"/>
        <v>31.8</v>
      </c>
      <c r="I591" s="145">
        <f t="shared" si="75"/>
        <v>30.1</v>
      </c>
      <c r="J591" s="145">
        <f t="shared" si="76"/>
        <v>25</v>
      </c>
      <c r="L591" s="149">
        <v>580</v>
      </c>
      <c r="M591" s="145">
        <f t="shared" si="77"/>
        <v>0</v>
      </c>
      <c r="N591" s="145">
        <f t="shared" si="77"/>
        <v>0</v>
      </c>
      <c r="O591" s="145">
        <f t="shared" si="78"/>
        <v>0</v>
      </c>
      <c r="P591" s="145">
        <f t="shared" si="73"/>
        <v>0</v>
      </c>
      <c r="Q591" s="145">
        <f t="shared" si="73"/>
        <v>0</v>
      </c>
      <c r="R591" s="145">
        <f t="shared" si="78"/>
        <v>0</v>
      </c>
      <c r="S591" s="145">
        <f t="shared" si="79"/>
        <v>0</v>
      </c>
      <c r="T591" s="145">
        <f t="shared" si="79"/>
        <v>1</v>
      </c>
      <c r="AH591" s="137"/>
      <c r="AJ591" s="137"/>
      <c r="AK591" s="137"/>
      <c r="AL591" s="137"/>
    </row>
    <row r="592" spans="2:38">
      <c r="B592" s="149">
        <v>581</v>
      </c>
      <c r="C592" s="145">
        <v>26</v>
      </c>
      <c r="D592" s="145">
        <v>26</v>
      </c>
      <c r="E592" s="149">
        <v>27.3</v>
      </c>
      <c r="F592" s="149">
        <v>27.3</v>
      </c>
      <c r="G592" s="149">
        <v>27.3</v>
      </c>
      <c r="H592" s="145">
        <f t="shared" si="74"/>
        <v>27.3</v>
      </c>
      <c r="I592" s="145">
        <f t="shared" si="75"/>
        <v>26</v>
      </c>
      <c r="J592" s="145">
        <f t="shared" si="76"/>
        <v>25</v>
      </c>
      <c r="L592" s="149">
        <v>581</v>
      </c>
      <c r="M592" s="145">
        <f t="shared" si="77"/>
        <v>0</v>
      </c>
      <c r="N592" s="145">
        <f t="shared" si="77"/>
        <v>0</v>
      </c>
      <c r="O592" s="145">
        <f t="shared" si="78"/>
        <v>0</v>
      </c>
      <c r="P592" s="145">
        <f t="shared" si="73"/>
        <v>0</v>
      </c>
      <c r="Q592" s="145">
        <f t="shared" si="73"/>
        <v>0</v>
      </c>
      <c r="R592" s="145">
        <f t="shared" si="78"/>
        <v>0</v>
      </c>
      <c r="S592" s="145">
        <f t="shared" si="79"/>
        <v>0</v>
      </c>
      <c r="T592" s="145">
        <f t="shared" si="79"/>
        <v>1</v>
      </c>
      <c r="AH592" s="137"/>
      <c r="AJ592" s="137"/>
      <c r="AK592" s="137"/>
      <c r="AL592" s="137"/>
    </row>
    <row r="593" spans="2:38">
      <c r="B593" s="149">
        <v>582</v>
      </c>
      <c r="C593" s="145">
        <v>21.8</v>
      </c>
      <c r="D593" s="145">
        <v>21.8</v>
      </c>
      <c r="E593" s="149">
        <v>22.4</v>
      </c>
      <c r="F593" s="149">
        <v>22.4</v>
      </c>
      <c r="G593" s="149">
        <v>22.4</v>
      </c>
      <c r="H593" s="145">
        <f t="shared" si="74"/>
        <v>22.4</v>
      </c>
      <c r="I593" s="145">
        <f t="shared" si="75"/>
        <v>21.8</v>
      </c>
      <c r="J593" s="145">
        <f t="shared" si="76"/>
        <v>21.8</v>
      </c>
      <c r="L593" s="149">
        <v>582</v>
      </c>
      <c r="M593" s="145">
        <f t="shared" si="77"/>
        <v>0</v>
      </c>
      <c r="N593" s="145">
        <f t="shared" si="77"/>
        <v>0</v>
      </c>
      <c r="O593" s="145">
        <f t="shared" si="78"/>
        <v>0</v>
      </c>
      <c r="P593" s="145">
        <f t="shared" si="73"/>
        <v>0</v>
      </c>
      <c r="Q593" s="145">
        <f t="shared" si="73"/>
        <v>0</v>
      </c>
      <c r="R593" s="145">
        <f t="shared" si="78"/>
        <v>0</v>
      </c>
      <c r="S593" s="145">
        <f t="shared" si="79"/>
        <v>0</v>
      </c>
      <c r="T593" s="145">
        <f t="shared" si="79"/>
        <v>0</v>
      </c>
      <c r="AH593" s="137"/>
      <c r="AJ593" s="137"/>
      <c r="AK593" s="137"/>
      <c r="AL593" s="137"/>
    </row>
    <row r="594" spans="2:38">
      <c r="B594" s="149">
        <v>583</v>
      </c>
      <c r="C594" s="145">
        <v>17.7</v>
      </c>
      <c r="D594" s="145">
        <v>17.7</v>
      </c>
      <c r="E594" s="149">
        <v>17.7</v>
      </c>
      <c r="F594" s="149">
        <v>17.7</v>
      </c>
      <c r="G594" s="149">
        <v>17.7</v>
      </c>
      <c r="H594" s="145">
        <f t="shared" si="74"/>
        <v>17.7</v>
      </c>
      <c r="I594" s="145">
        <f t="shared" si="75"/>
        <v>17.7</v>
      </c>
      <c r="J594" s="145">
        <f t="shared" si="76"/>
        <v>17.7</v>
      </c>
      <c r="L594" s="149">
        <v>583</v>
      </c>
      <c r="M594" s="145">
        <f t="shared" si="77"/>
        <v>0</v>
      </c>
      <c r="N594" s="145">
        <f t="shared" si="77"/>
        <v>0</v>
      </c>
      <c r="O594" s="145">
        <f t="shared" si="78"/>
        <v>0</v>
      </c>
      <c r="P594" s="145">
        <f t="shared" si="73"/>
        <v>0</v>
      </c>
      <c r="Q594" s="145">
        <f t="shared" si="73"/>
        <v>0</v>
      </c>
      <c r="R594" s="145">
        <f t="shared" si="78"/>
        <v>0</v>
      </c>
      <c r="S594" s="145">
        <f t="shared" si="79"/>
        <v>0</v>
      </c>
      <c r="T594" s="145">
        <f t="shared" si="79"/>
        <v>0</v>
      </c>
      <c r="AH594" s="137"/>
      <c r="AJ594" s="137"/>
      <c r="AK594" s="137"/>
      <c r="AL594" s="137"/>
    </row>
    <row r="595" spans="2:38">
      <c r="B595" s="149">
        <v>584</v>
      </c>
      <c r="C595" s="145">
        <v>13.5</v>
      </c>
      <c r="D595" s="145">
        <v>13.5</v>
      </c>
      <c r="E595" s="149">
        <v>13.4</v>
      </c>
      <c r="F595" s="149">
        <v>13.4</v>
      </c>
      <c r="G595" s="149">
        <v>13.4</v>
      </c>
      <c r="H595" s="145">
        <f t="shared" si="74"/>
        <v>13.4</v>
      </c>
      <c r="I595" s="145">
        <f t="shared" si="75"/>
        <v>13.5</v>
      </c>
      <c r="J595" s="145">
        <f t="shared" si="76"/>
        <v>13.5</v>
      </c>
      <c r="L595" s="149">
        <v>584</v>
      </c>
      <c r="M595" s="145">
        <f t="shared" si="77"/>
        <v>0</v>
      </c>
      <c r="N595" s="145">
        <f t="shared" si="77"/>
        <v>0</v>
      </c>
      <c r="O595" s="145">
        <f t="shared" si="78"/>
        <v>0</v>
      </c>
      <c r="P595" s="145">
        <f t="shared" si="73"/>
        <v>0</v>
      </c>
      <c r="Q595" s="145">
        <f t="shared" si="73"/>
        <v>0</v>
      </c>
      <c r="R595" s="145">
        <f t="shared" si="78"/>
        <v>0</v>
      </c>
      <c r="S595" s="145">
        <f t="shared" si="79"/>
        <v>0</v>
      </c>
      <c r="T595" s="145">
        <f t="shared" si="79"/>
        <v>0</v>
      </c>
      <c r="AH595" s="137"/>
      <c r="AJ595" s="137"/>
      <c r="AK595" s="137"/>
      <c r="AL595" s="137"/>
    </row>
    <row r="596" spans="2:38">
      <c r="B596" s="149">
        <v>585</v>
      </c>
      <c r="C596" s="145">
        <v>9.4</v>
      </c>
      <c r="D596" s="145">
        <v>9.4</v>
      </c>
      <c r="E596" s="149">
        <v>9.3000000000000007</v>
      </c>
      <c r="F596" s="149">
        <v>9.3000000000000007</v>
      </c>
      <c r="G596" s="149">
        <v>9.3000000000000007</v>
      </c>
      <c r="H596" s="145">
        <f t="shared" si="74"/>
        <v>9.3000000000000007</v>
      </c>
      <c r="I596" s="145">
        <f t="shared" si="75"/>
        <v>9.4</v>
      </c>
      <c r="J596" s="145">
        <f t="shared" si="76"/>
        <v>9.4</v>
      </c>
      <c r="L596" s="149">
        <v>585</v>
      </c>
      <c r="M596" s="145">
        <f t="shared" si="77"/>
        <v>0</v>
      </c>
      <c r="N596" s="145">
        <f t="shared" si="77"/>
        <v>0</v>
      </c>
      <c r="O596" s="145">
        <f t="shared" si="78"/>
        <v>0</v>
      </c>
      <c r="P596" s="145">
        <f t="shared" si="73"/>
        <v>0</v>
      </c>
      <c r="Q596" s="145">
        <f t="shared" si="73"/>
        <v>0</v>
      </c>
      <c r="R596" s="145">
        <f t="shared" si="78"/>
        <v>0</v>
      </c>
      <c r="S596" s="145">
        <f t="shared" si="79"/>
        <v>0</v>
      </c>
      <c r="T596" s="145">
        <f t="shared" si="79"/>
        <v>0</v>
      </c>
      <c r="AH596" s="137"/>
      <c r="AJ596" s="137"/>
      <c r="AK596" s="137"/>
      <c r="AL596" s="137"/>
    </row>
    <row r="597" spans="2:38">
      <c r="B597" s="149">
        <v>586</v>
      </c>
      <c r="C597" s="145">
        <v>5.6</v>
      </c>
      <c r="D597" s="145">
        <v>5.6</v>
      </c>
      <c r="E597" s="149">
        <v>5.5</v>
      </c>
      <c r="F597" s="149">
        <v>5.5</v>
      </c>
      <c r="G597" s="149">
        <v>5.5</v>
      </c>
      <c r="H597" s="145">
        <f t="shared" si="74"/>
        <v>5.5</v>
      </c>
      <c r="I597" s="145">
        <f t="shared" si="75"/>
        <v>5.6</v>
      </c>
      <c r="J597" s="145">
        <f t="shared" si="76"/>
        <v>5.6</v>
      </c>
      <c r="L597" s="149">
        <v>586</v>
      </c>
      <c r="M597" s="145">
        <f t="shared" si="77"/>
        <v>0</v>
      </c>
      <c r="N597" s="145">
        <f t="shared" si="77"/>
        <v>0</v>
      </c>
      <c r="O597" s="145">
        <f t="shared" si="78"/>
        <v>0</v>
      </c>
      <c r="P597" s="145">
        <f t="shared" si="73"/>
        <v>0</v>
      </c>
      <c r="Q597" s="145">
        <f t="shared" si="73"/>
        <v>0</v>
      </c>
      <c r="R597" s="145">
        <f t="shared" si="78"/>
        <v>0</v>
      </c>
      <c r="S597" s="145">
        <f t="shared" si="79"/>
        <v>0</v>
      </c>
      <c r="T597" s="145">
        <f t="shared" si="79"/>
        <v>0</v>
      </c>
      <c r="AH597" s="137"/>
      <c r="AJ597" s="137"/>
      <c r="AK597" s="137"/>
      <c r="AL597" s="137"/>
    </row>
    <row r="598" spans="2:38">
      <c r="B598" s="149">
        <v>587</v>
      </c>
      <c r="C598" s="145">
        <v>2.1</v>
      </c>
      <c r="D598" s="145">
        <v>2.1</v>
      </c>
      <c r="E598" s="149">
        <v>2</v>
      </c>
      <c r="F598" s="149">
        <v>2</v>
      </c>
      <c r="G598" s="149">
        <v>2</v>
      </c>
      <c r="H598" s="145">
        <f t="shared" si="74"/>
        <v>2</v>
      </c>
      <c r="I598" s="145">
        <f t="shared" si="75"/>
        <v>2.1</v>
      </c>
      <c r="J598" s="145">
        <f t="shared" si="76"/>
        <v>2.1</v>
      </c>
      <c r="L598" s="149">
        <v>587</v>
      </c>
      <c r="M598" s="145">
        <f t="shared" si="77"/>
        <v>0</v>
      </c>
      <c r="N598" s="145">
        <f t="shared" si="77"/>
        <v>0</v>
      </c>
      <c r="O598" s="145">
        <f t="shared" si="78"/>
        <v>0</v>
      </c>
      <c r="P598" s="145">
        <f t="shared" si="73"/>
        <v>0</v>
      </c>
      <c r="Q598" s="145">
        <f t="shared" si="73"/>
        <v>0</v>
      </c>
      <c r="R598" s="145">
        <f t="shared" si="78"/>
        <v>0</v>
      </c>
      <c r="S598" s="145">
        <f t="shared" si="79"/>
        <v>0</v>
      </c>
      <c r="T598" s="145">
        <f t="shared" si="79"/>
        <v>0</v>
      </c>
      <c r="AH598" s="137"/>
      <c r="AJ598" s="137"/>
      <c r="AK598" s="137"/>
      <c r="AL598" s="137"/>
    </row>
    <row r="599" spans="2:38">
      <c r="B599" s="149">
        <v>588</v>
      </c>
      <c r="C599" s="145">
        <v>0</v>
      </c>
      <c r="D599" s="145">
        <v>0</v>
      </c>
      <c r="E599" s="149">
        <v>0</v>
      </c>
      <c r="F599" s="149">
        <v>0</v>
      </c>
      <c r="G599" s="149">
        <v>0</v>
      </c>
      <c r="H599" s="145">
        <f t="shared" si="74"/>
        <v>0</v>
      </c>
      <c r="I599" s="145">
        <f t="shared" si="75"/>
        <v>0</v>
      </c>
      <c r="J599" s="145">
        <f t="shared" si="76"/>
        <v>0</v>
      </c>
      <c r="L599" s="149">
        <v>588</v>
      </c>
      <c r="M599" s="145">
        <f t="shared" si="77"/>
        <v>0</v>
      </c>
      <c r="N599" s="145">
        <f t="shared" si="77"/>
        <v>0</v>
      </c>
      <c r="O599" s="145">
        <f t="shared" si="78"/>
        <v>0</v>
      </c>
      <c r="P599" s="145">
        <f t="shared" si="73"/>
        <v>0</v>
      </c>
      <c r="Q599" s="145">
        <f t="shared" si="73"/>
        <v>0</v>
      </c>
      <c r="R599" s="145">
        <f t="shared" si="78"/>
        <v>0</v>
      </c>
      <c r="S599" s="145">
        <f t="shared" si="79"/>
        <v>0</v>
      </c>
      <c r="T599" s="145">
        <f t="shared" si="79"/>
        <v>0</v>
      </c>
      <c r="AH599" s="137"/>
      <c r="AJ599" s="137"/>
      <c r="AK599" s="137"/>
      <c r="AL599" s="137"/>
    </row>
    <row r="600" spans="2:38">
      <c r="B600" s="149">
        <v>589</v>
      </c>
      <c r="C600" s="145">
        <v>0</v>
      </c>
      <c r="D600" s="145">
        <v>0</v>
      </c>
      <c r="E600" s="149">
        <v>0</v>
      </c>
      <c r="F600" s="149">
        <v>0</v>
      </c>
      <c r="G600" s="149">
        <v>0</v>
      </c>
      <c r="H600" s="145">
        <f t="shared" si="74"/>
        <v>0</v>
      </c>
      <c r="I600" s="145">
        <f t="shared" si="75"/>
        <v>0</v>
      </c>
      <c r="J600" s="145">
        <f t="shared" si="76"/>
        <v>0</v>
      </c>
      <c r="L600" s="149">
        <v>589</v>
      </c>
      <c r="M600" s="145">
        <f t="shared" si="77"/>
        <v>0</v>
      </c>
      <c r="N600" s="145">
        <f t="shared" si="77"/>
        <v>0</v>
      </c>
      <c r="O600" s="145">
        <f t="shared" si="78"/>
        <v>0</v>
      </c>
      <c r="P600" s="145">
        <f t="shared" si="73"/>
        <v>0</v>
      </c>
      <c r="Q600" s="145">
        <f t="shared" si="73"/>
        <v>0</v>
      </c>
      <c r="R600" s="145">
        <f t="shared" si="78"/>
        <v>0</v>
      </c>
      <c r="S600" s="145">
        <f t="shared" si="79"/>
        <v>0</v>
      </c>
      <c r="T600" s="145">
        <f t="shared" si="79"/>
        <v>0</v>
      </c>
      <c r="AH600" s="137"/>
      <c r="AJ600" s="137"/>
      <c r="AK600" s="137"/>
      <c r="AL600" s="137"/>
    </row>
    <row r="601" spans="2:38">
      <c r="B601" s="149">
        <v>590</v>
      </c>
      <c r="C601" s="145">
        <v>0</v>
      </c>
      <c r="D601" s="145">
        <v>0</v>
      </c>
      <c r="E601" s="149">
        <v>0</v>
      </c>
      <c r="F601" s="149">
        <v>0</v>
      </c>
      <c r="G601" s="149">
        <v>0</v>
      </c>
      <c r="H601" s="145">
        <f t="shared" si="74"/>
        <v>0</v>
      </c>
      <c r="I601" s="145">
        <f t="shared" si="75"/>
        <v>0</v>
      </c>
      <c r="J601" s="145">
        <f t="shared" si="76"/>
        <v>0</v>
      </c>
      <c r="L601" s="149">
        <v>590</v>
      </c>
      <c r="M601" s="145">
        <f t="shared" si="77"/>
        <v>0</v>
      </c>
      <c r="N601" s="145">
        <f t="shared" si="77"/>
        <v>0</v>
      </c>
      <c r="O601" s="145">
        <f t="shared" si="78"/>
        <v>0</v>
      </c>
      <c r="P601" s="145">
        <f t="shared" si="73"/>
        <v>0</v>
      </c>
      <c r="Q601" s="145">
        <f t="shared" si="73"/>
        <v>0</v>
      </c>
      <c r="R601" s="145">
        <f t="shared" si="78"/>
        <v>0</v>
      </c>
      <c r="S601" s="145">
        <f t="shared" si="79"/>
        <v>0</v>
      </c>
      <c r="T601" s="145">
        <f t="shared" si="79"/>
        <v>0</v>
      </c>
      <c r="AH601" s="137"/>
      <c r="AJ601" s="137"/>
      <c r="AK601" s="137"/>
      <c r="AL601" s="137"/>
    </row>
    <row r="602" spans="2:38">
      <c r="B602" s="149">
        <v>591</v>
      </c>
      <c r="C602" s="145">
        <v>0</v>
      </c>
      <c r="D602" s="145">
        <v>0</v>
      </c>
      <c r="E602" s="149">
        <v>0</v>
      </c>
      <c r="F602" s="149">
        <v>0</v>
      </c>
      <c r="G602" s="149">
        <v>0</v>
      </c>
      <c r="H602" s="145">
        <f t="shared" si="74"/>
        <v>0</v>
      </c>
      <c r="I602" s="145">
        <f t="shared" si="75"/>
        <v>0</v>
      </c>
      <c r="J602" s="145">
        <f t="shared" si="76"/>
        <v>0</v>
      </c>
      <c r="L602" s="149">
        <v>591</v>
      </c>
      <c r="M602" s="145">
        <f t="shared" si="77"/>
        <v>0</v>
      </c>
      <c r="N602" s="145">
        <f t="shared" si="77"/>
        <v>0</v>
      </c>
      <c r="O602" s="145">
        <f t="shared" si="78"/>
        <v>0</v>
      </c>
      <c r="P602" s="145">
        <f t="shared" si="73"/>
        <v>0</v>
      </c>
      <c r="Q602" s="145">
        <f t="shared" si="73"/>
        <v>0</v>
      </c>
      <c r="R602" s="145">
        <f t="shared" si="78"/>
        <v>0</v>
      </c>
      <c r="S602" s="145">
        <f t="shared" si="79"/>
        <v>0</v>
      </c>
      <c r="T602" s="145">
        <f t="shared" si="79"/>
        <v>0</v>
      </c>
      <c r="AH602" s="137"/>
      <c r="AJ602" s="137"/>
      <c r="AK602" s="137"/>
      <c r="AL602" s="137"/>
    </row>
    <row r="603" spans="2:38">
      <c r="B603" s="149">
        <v>592</v>
      </c>
      <c r="C603" s="145">
        <v>0</v>
      </c>
      <c r="D603" s="145">
        <v>0</v>
      </c>
      <c r="E603" s="149">
        <v>0</v>
      </c>
      <c r="F603" s="149">
        <v>0</v>
      </c>
      <c r="G603" s="149">
        <v>0</v>
      </c>
      <c r="H603" s="145">
        <f t="shared" si="74"/>
        <v>0</v>
      </c>
      <c r="I603" s="145">
        <f t="shared" si="75"/>
        <v>0</v>
      </c>
      <c r="J603" s="145">
        <f t="shared" si="76"/>
        <v>0</v>
      </c>
      <c r="L603" s="149">
        <v>592</v>
      </c>
      <c r="M603" s="145">
        <f t="shared" si="77"/>
        <v>0</v>
      </c>
      <c r="N603" s="145">
        <f t="shared" si="77"/>
        <v>0</v>
      </c>
      <c r="O603" s="145">
        <f t="shared" si="78"/>
        <v>0</v>
      </c>
      <c r="P603" s="145">
        <f t="shared" si="73"/>
        <v>0</v>
      </c>
      <c r="Q603" s="145">
        <f t="shared" si="73"/>
        <v>0</v>
      </c>
      <c r="R603" s="145">
        <f t="shared" si="78"/>
        <v>0</v>
      </c>
      <c r="S603" s="145">
        <f t="shared" si="79"/>
        <v>0</v>
      </c>
      <c r="T603" s="145">
        <f t="shared" si="79"/>
        <v>0</v>
      </c>
      <c r="AH603" s="137"/>
      <c r="AJ603" s="137"/>
      <c r="AK603" s="137"/>
      <c r="AL603" s="137"/>
    </row>
    <row r="604" spans="2:38">
      <c r="B604" s="149">
        <v>593</v>
      </c>
      <c r="C604" s="145">
        <v>0</v>
      </c>
      <c r="D604" s="145">
        <v>0</v>
      </c>
      <c r="E604" s="149">
        <v>0</v>
      </c>
      <c r="F604" s="149">
        <v>0</v>
      </c>
      <c r="G604" s="149">
        <v>0</v>
      </c>
      <c r="H604" s="145">
        <f t="shared" si="74"/>
        <v>0</v>
      </c>
      <c r="I604" s="145">
        <f t="shared" si="75"/>
        <v>0</v>
      </c>
      <c r="J604" s="145">
        <f t="shared" si="76"/>
        <v>0</v>
      </c>
      <c r="L604" s="149">
        <v>593</v>
      </c>
      <c r="M604" s="145">
        <f t="shared" si="77"/>
        <v>0</v>
      </c>
      <c r="N604" s="145">
        <f t="shared" si="77"/>
        <v>0</v>
      </c>
      <c r="O604" s="145">
        <f t="shared" si="78"/>
        <v>0</v>
      </c>
      <c r="P604" s="145">
        <f t="shared" si="73"/>
        <v>0</v>
      </c>
      <c r="Q604" s="145">
        <f t="shared" si="73"/>
        <v>0</v>
      </c>
      <c r="R604" s="145">
        <f t="shared" si="78"/>
        <v>0</v>
      </c>
      <c r="S604" s="145">
        <f t="shared" si="79"/>
        <v>0</v>
      </c>
      <c r="T604" s="145">
        <f t="shared" si="79"/>
        <v>0</v>
      </c>
      <c r="AH604" s="137"/>
      <c r="AJ604" s="137"/>
      <c r="AK604" s="137"/>
      <c r="AL604" s="137"/>
    </row>
    <row r="605" spans="2:38">
      <c r="B605" s="149">
        <v>594</v>
      </c>
      <c r="C605" s="145">
        <v>0</v>
      </c>
      <c r="D605" s="145">
        <v>0</v>
      </c>
      <c r="E605" s="149">
        <v>0</v>
      </c>
      <c r="F605" s="149">
        <v>0</v>
      </c>
      <c r="G605" s="149">
        <v>0</v>
      </c>
      <c r="H605" s="145">
        <f t="shared" si="74"/>
        <v>0</v>
      </c>
      <c r="I605" s="145">
        <f t="shared" si="75"/>
        <v>0</v>
      </c>
      <c r="J605" s="145">
        <f t="shared" si="76"/>
        <v>0</v>
      </c>
      <c r="L605" s="149">
        <v>594</v>
      </c>
      <c r="M605" s="145">
        <f t="shared" si="77"/>
        <v>0</v>
      </c>
      <c r="N605" s="145">
        <f t="shared" si="77"/>
        <v>0</v>
      </c>
      <c r="O605" s="145">
        <f t="shared" si="78"/>
        <v>0</v>
      </c>
      <c r="P605" s="145">
        <f t="shared" si="73"/>
        <v>0</v>
      </c>
      <c r="Q605" s="145">
        <f t="shared" si="73"/>
        <v>0</v>
      </c>
      <c r="R605" s="145">
        <f t="shared" si="78"/>
        <v>0</v>
      </c>
      <c r="S605" s="145">
        <f t="shared" si="79"/>
        <v>0</v>
      </c>
      <c r="T605" s="145">
        <f t="shared" si="79"/>
        <v>0</v>
      </c>
      <c r="AH605" s="137"/>
      <c r="AJ605" s="137"/>
      <c r="AK605" s="137"/>
      <c r="AL605" s="137"/>
    </row>
    <row r="606" spans="2:38">
      <c r="B606" s="149">
        <v>595</v>
      </c>
      <c r="C606" s="145">
        <v>0</v>
      </c>
      <c r="D606" s="145">
        <v>0</v>
      </c>
      <c r="E606" s="149">
        <v>0</v>
      </c>
      <c r="F606" s="149">
        <v>0</v>
      </c>
      <c r="G606" s="149">
        <v>0</v>
      </c>
      <c r="H606" s="145">
        <f t="shared" si="74"/>
        <v>0</v>
      </c>
      <c r="I606" s="145">
        <f t="shared" si="75"/>
        <v>0</v>
      </c>
      <c r="J606" s="145">
        <f t="shared" si="76"/>
        <v>0</v>
      </c>
      <c r="L606" s="149">
        <v>595</v>
      </c>
      <c r="M606" s="145">
        <f t="shared" si="77"/>
        <v>0</v>
      </c>
      <c r="N606" s="145">
        <f t="shared" si="77"/>
        <v>0</v>
      </c>
      <c r="O606" s="145">
        <f t="shared" si="78"/>
        <v>0</v>
      </c>
      <c r="P606" s="145">
        <f t="shared" si="73"/>
        <v>0</v>
      </c>
      <c r="Q606" s="145">
        <f t="shared" si="73"/>
        <v>0</v>
      </c>
      <c r="R606" s="145">
        <f t="shared" si="78"/>
        <v>0</v>
      </c>
      <c r="S606" s="145">
        <f t="shared" si="79"/>
        <v>0</v>
      </c>
      <c r="T606" s="145">
        <f t="shared" si="79"/>
        <v>0</v>
      </c>
      <c r="AH606" s="137"/>
      <c r="AJ606" s="137"/>
      <c r="AK606" s="137"/>
      <c r="AL606" s="137"/>
    </row>
    <row r="607" spans="2:38">
      <c r="B607" s="149">
        <v>596</v>
      </c>
      <c r="C607" s="145">
        <v>0</v>
      </c>
      <c r="D607" s="145">
        <v>0</v>
      </c>
      <c r="E607" s="149">
        <v>0</v>
      </c>
      <c r="F607" s="149">
        <v>0</v>
      </c>
      <c r="G607" s="149">
        <v>0</v>
      </c>
      <c r="H607" s="145">
        <f t="shared" si="74"/>
        <v>0</v>
      </c>
      <c r="I607" s="145">
        <f t="shared" si="75"/>
        <v>0</v>
      </c>
      <c r="J607" s="145">
        <f t="shared" si="76"/>
        <v>0</v>
      </c>
      <c r="L607" s="149">
        <v>596</v>
      </c>
      <c r="M607" s="145">
        <f t="shared" si="77"/>
        <v>0</v>
      </c>
      <c r="N607" s="145">
        <f t="shared" si="77"/>
        <v>0</v>
      </c>
      <c r="O607" s="145">
        <f t="shared" si="78"/>
        <v>0</v>
      </c>
      <c r="P607" s="145">
        <f t="shared" si="73"/>
        <v>0</v>
      </c>
      <c r="Q607" s="145">
        <f t="shared" si="73"/>
        <v>0</v>
      </c>
      <c r="R607" s="145">
        <f t="shared" si="78"/>
        <v>0</v>
      </c>
      <c r="S607" s="145">
        <f t="shared" si="79"/>
        <v>0</v>
      </c>
      <c r="T607" s="145">
        <f t="shared" si="79"/>
        <v>0</v>
      </c>
      <c r="AH607" s="137"/>
      <c r="AJ607" s="137"/>
      <c r="AK607" s="137"/>
      <c r="AL607" s="137"/>
    </row>
    <row r="608" spans="2:38">
      <c r="B608" s="149">
        <v>597</v>
      </c>
      <c r="C608" s="145">
        <v>0</v>
      </c>
      <c r="D608" s="145">
        <v>0</v>
      </c>
      <c r="E608" s="149">
        <v>0</v>
      </c>
      <c r="F608" s="149">
        <v>0</v>
      </c>
      <c r="G608" s="149">
        <v>0</v>
      </c>
      <c r="H608" s="145">
        <f t="shared" si="74"/>
        <v>0</v>
      </c>
      <c r="I608" s="145">
        <f t="shared" si="75"/>
        <v>0</v>
      </c>
      <c r="J608" s="145">
        <f t="shared" si="76"/>
        <v>0</v>
      </c>
      <c r="L608" s="149">
        <v>597</v>
      </c>
      <c r="M608" s="145">
        <f t="shared" si="77"/>
        <v>0</v>
      </c>
      <c r="N608" s="145">
        <f t="shared" si="77"/>
        <v>0</v>
      </c>
      <c r="O608" s="145">
        <f t="shared" si="78"/>
        <v>0</v>
      </c>
      <c r="P608" s="145">
        <f t="shared" si="73"/>
        <v>0</v>
      </c>
      <c r="Q608" s="145">
        <f t="shared" si="73"/>
        <v>0</v>
      </c>
      <c r="R608" s="145">
        <f t="shared" si="78"/>
        <v>0</v>
      </c>
      <c r="S608" s="145">
        <f t="shared" si="79"/>
        <v>0</v>
      </c>
      <c r="T608" s="145">
        <f t="shared" si="79"/>
        <v>0</v>
      </c>
      <c r="AH608" s="137"/>
      <c r="AJ608" s="137"/>
      <c r="AK608" s="137"/>
      <c r="AL608" s="137"/>
    </row>
    <row r="609" spans="2:38">
      <c r="B609" s="149">
        <v>598</v>
      </c>
      <c r="C609" s="145">
        <v>0</v>
      </c>
      <c r="D609" s="145">
        <v>0</v>
      </c>
      <c r="E609" s="149">
        <v>0</v>
      </c>
      <c r="F609" s="149">
        <v>0</v>
      </c>
      <c r="G609" s="149">
        <v>0</v>
      </c>
      <c r="H609" s="145">
        <f t="shared" si="74"/>
        <v>0</v>
      </c>
      <c r="I609" s="145">
        <f t="shared" si="75"/>
        <v>0</v>
      </c>
      <c r="J609" s="145">
        <f t="shared" si="76"/>
        <v>0</v>
      </c>
      <c r="L609" s="149">
        <v>598</v>
      </c>
      <c r="M609" s="145">
        <f t="shared" si="77"/>
        <v>0</v>
      </c>
      <c r="N609" s="145">
        <f t="shared" si="77"/>
        <v>0</v>
      </c>
      <c r="O609" s="145">
        <f t="shared" si="78"/>
        <v>0</v>
      </c>
      <c r="P609" s="145">
        <f t="shared" si="73"/>
        <v>0</v>
      </c>
      <c r="Q609" s="145">
        <f t="shared" si="73"/>
        <v>0</v>
      </c>
      <c r="R609" s="145">
        <f t="shared" si="78"/>
        <v>0</v>
      </c>
      <c r="S609" s="145">
        <f t="shared" si="79"/>
        <v>0</v>
      </c>
      <c r="T609" s="145">
        <f t="shared" si="79"/>
        <v>0</v>
      </c>
      <c r="AH609" s="137"/>
      <c r="AJ609" s="137"/>
      <c r="AK609" s="137"/>
      <c r="AL609" s="137"/>
    </row>
    <row r="610" spans="2:38">
      <c r="B610" s="149">
        <v>599</v>
      </c>
      <c r="C610" s="145">
        <v>0</v>
      </c>
      <c r="D610" s="145">
        <v>0</v>
      </c>
      <c r="E610" s="149">
        <v>0</v>
      </c>
      <c r="F610" s="149">
        <v>0</v>
      </c>
      <c r="G610" s="149">
        <v>0</v>
      </c>
      <c r="H610" s="145">
        <f t="shared" si="74"/>
        <v>0</v>
      </c>
      <c r="I610" s="145">
        <f t="shared" si="75"/>
        <v>0</v>
      </c>
      <c r="J610" s="145">
        <f t="shared" si="76"/>
        <v>0</v>
      </c>
      <c r="L610" s="149">
        <v>599</v>
      </c>
      <c r="M610" s="145">
        <f t="shared" si="77"/>
        <v>0</v>
      </c>
      <c r="N610" s="145">
        <f t="shared" si="77"/>
        <v>0</v>
      </c>
      <c r="O610" s="145">
        <f t="shared" si="78"/>
        <v>0</v>
      </c>
      <c r="P610" s="145">
        <f t="shared" si="73"/>
        <v>0</v>
      </c>
      <c r="Q610" s="145">
        <f t="shared" si="73"/>
        <v>0</v>
      </c>
      <c r="R610" s="145">
        <f t="shared" si="78"/>
        <v>0</v>
      </c>
      <c r="S610" s="145">
        <f t="shared" si="79"/>
        <v>0</v>
      </c>
      <c r="T610" s="145">
        <f t="shared" si="79"/>
        <v>0</v>
      </c>
      <c r="AH610" s="137"/>
      <c r="AJ610" s="137"/>
      <c r="AK610" s="137"/>
      <c r="AL610" s="137"/>
    </row>
    <row r="611" spans="2:38">
      <c r="B611" s="149">
        <v>600</v>
      </c>
      <c r="C611" s="145">
        <v>0</v>
      </c>
      <c r="D611" s="145">
        <v>0</v>
      </c>
      <c r="E611" s="149">
        <v>0</v>
      </c>
      <c r="F611" s="149">
        <v>0</v>
      </c>
      <c r="G611" s="149">
        <v>0</v>
      </c>
      <c r="H611" s="145">
        <f t="shared" si="74"/>
        <v>0</v>
      </c>
      <c r="I611" s="145">
        <f t="shared" si="75"/>
        <v>0</v>
      </c>
      <c r="J611" s="145">
        <f t="shared" si="76"/>
        <v>0</v>
      </c>
      <c r="L611" s="149">
        <v>600</v>
      </c>
      <c r="M611" s="145">
        <f t="shared" si="77"/>
        <v>0</v>
      </c>
      <c r="N611" s="145">
        <f t="shared" si="77"/>
        <v>0</v>
      </c>
      <c r="O611" s="145">
        <f t="shared" si="78"/>
        <v>0</v>
      </c>
      <c r="P611" s="145">
        <f t="shared" si="73"/>
        <v>0</v>
      </c>
      <c r="Q611" s="145">
        <f t="shared" si="73"/>
        <v>0</v>
      </c>
      <c r="R611" s="145">
        <f t="shared" si="78"/>
        <v>0</v>
      </c>
      <c r="S611" s="145">
        <f t="shared" si="79"/>
        <v>0</v>
      </c>
      <c r="T611" s="145">
        <f t="shared" si="79"/>
        <v>0</v>
      </c>
      <c r="AH611" s="137"/>
      <c r="AJ611" s="137"/>
      <c r="AK611" s="137"/>
      <c r="AL611" s="137"/>
    </row>
    <row r="612" spans="2:38">
      <c r="B612" s="149">
        <v>601</v>
      </c>
      <c r="C612" s="145"/>
      <c r="D612" s="149">
        <v>0</v>
      </c>
      <c r="E612" s="149">
        <v>0</v>
      </c>
      <c r="F612" s="149">
        <v>0</v>
      </c>
      <c r="G612" s="149">
        <v>0</v>
      </c>
      <c r="H612" s="145">
        <f t="shared" si="74"/>
        <v>0</v>
      </c>
      <c r="I612" s="145"/>
      <c r="J612" s="145"/>
      <c r="L612" s="149">
        <v>601</v>
      </c>
      <c r="M612" s="145">
        <f t="shared" si="77"/>
        <v>0</v>
      </c>
      <c r="N612" s="145">
        <f t="shared" si="77"/>
        <v>0</v>
      </c>
      <c r="O612" s="145">
        <f t="shared" si="78"/>
        <v>0</v>
      </c>
      <c r="P612" s="145">
        <f t="shared" si="73"/>
        <v>0</v>
      </c>
      <c r="Q612" s="145">
        <f t="shared" si="73"/>
        <v>0</v>
      </c>
      <c r="R612" s="145">
        <f t="shared" si="78"/>
        <v>0</v>
      </c>
      <c r="S612" s="145">
        <f t="shared" si="79"/>
        <v>0</v>
      </c>
      <c r="T612" s="145">
        <f t="shared" si="79"/>
        <v>0</v>
      </c>
    </row>
    <row r="613" spans="2:38">
      <c r="B613" s="149">
        <v>602</v>
      </c>
      <c r="C613" s="145"/>
      <c r="D613" s="149">
        <v>0</v>
      </c>
      <c r="E613" s="149">
        <v>0</v>
      </c>
      <c r="F613" s="149">
        <v>0</v>
      </c>
      <c r="G613" s="149">
        <v>0</v>
      </c>
      <c r="H613" s="145">
        <f t="shared" si="74"/>
        <v>0</v>
      </c>
      <c r="I613" s="145"/>
      <c r="J613" s="145"/>
      <c r="L613" s="149">
        <v>602</v>
      </c>
      <c r="M613" s="145">
        <f t="shared" si="77"/>
        <v>0</v>
      </c>
      <c r="N613" s="145">
        <f t="shared" si="77"/>
        <v>0</v>
      </c>
      <c r="O613" s="145">
        <f t="shared" si="78"/>
        <v>0</v>
      </c>
      <c r="P613" s="145">
        <f t="shared" si="73"/>
        <v>0</v>
      </c>
      <c r="Q613" s="145">
        <f t="shared" si="73"/>
        <v>0</v>
      </c>
      <c r="R613" s="145">
        <f t="shared" si="78"/>
        <v>0</v>
      </c>
      <c r="S613" s="145">
        <f t="shared" si="79"/>
        <v>0</v>
      </c>
      <c r="T613" s="145">
        <f t="shared" si="79"/>
        <v>0</v>
      </c>
    </row>
    <row r="614" spans="2:38">
      <c r="B614" s="149">
        <v>603</v>
      </c>
      <c r="C614" s="145"/>
      <c r="D614" s="149">
        <v>0</v>
      </c>
      <c r="E614" s="149">
        <v>0</v>
      </c>
      <c r="F614" s="149">
        <v>0</v>
      </c>
      <c r="G614" s="149">
        <v>0</v>
      </c>
      <c r="H614" s="145">
        <f t="shared" si="74"/>
        <v>0</v>
      </c>
      <c r="I614" s="145"/>
      <c r="J614" s="145"/>
      <c r="L614" s="149">
        <v>603</v>
      </c>
      <c r="M614" s="145">
        <f t="shared" si="77"/>
        <v>0</v>
      </c>
      <c r="N614" s="145">
        <f t="shared" si="77"/>
        <v>0</v>
      </c>
      <c r="O614" s="145">
        <f t="shared" si="78"/>
        <v>0</v>
      </c>
      <c r="P614" s="145">
        <f t="shared" si="73"/>
        <v>0</v>
      </c>
      <c r="Q614" s="145">
        <f t="shared" si="73"/>
        <v>0</v>
      </c>
      <c r="R614" s="145">
        <f t="shared" si="78"/>
        <v>0</v>
      </c>
      <c r="S614" s="145">
        <f t="shared" si="79"/>
        <v>0</v>
      </c>
      <c r="T614" s="145">
        <f t="shared" si="79"/>
        <v>0</v>
      </c>
    </row>
    <row r="615" spans="2:38">
      <c r="B615" s="149">
        <v>604</v>
      </c>
      <c r="C615" s="145"/>
      <c r="D615" s="149">
        <v>0</v>
      </c>
      <c r="E615" s="149">
        <v>0</v>
      </c>
      <c r="F615" s="149">
        <v>0</v>
      </c>
      <c r="G615" s="149">
        <v>0</v>
      </c>
      <c r="H615" s="145">
        <f t="shared" si="74"/>
        <v>0</v>
      </c>
      <c r="I615" s="145"/>
      <c r="J615" s="145"/>
      <c r="L615" s="149">
        <v>604</v>
      </c>
      <c r="M615" s="145">
        <f t="shared" si="77"/>
        <v>0</v>
      </c>
      <c r="N615" s="145">
        <f t="shared" si="77"/>
        <v>0</v>
      </c>
      <c r="O615" s="145">
        <f t="shared" si="78"/>
        <v>0</v>
      </c>
      <c r="P615" s="145">
        <f t="shared" si="73"/>
        <v>0</v>
      </c>
      <c r="Q615" s="145">
        <f t="shared" si="73"/>
        <v>0</v>
      </c>
      <c r="R615" s="145">
        <f t="shared" si="78"/>
        <v>0</v>
      </c>
      <c r="S615" s="145">
        <f t="shared" si="79"/>
        <v>0</v>
      </c>
      <c r="T615" s="145">
        <f t="shared" si="79"/>
        <v>0</v>
      </c>
    </row>
    <row r="616" spans="2:38">
      <c r="B616" s="149">
        <v>605</v>
      </c>
      <c r="C616" s="145"/>
      <c r="D616" s="149">
        <v>0</v>
      </c>
      <c r="E616" s="149">
        <v>0</v>
      </c>
      <c r="F616" s="149">
        <v>0</v>
      </c>
      <c r="G616" s="149">
        <v>0</v>
      </c>
      <c r="H616" s="145">
        <f t="shared" si="74"/>
        <v>0</v>
      </c>
      <c r="I616" s="145"/>
      <c r="J616" s="145"/>
      <c r="L616" s="149">
        <v>605</v>
      </c>
      <c r="M616" s="145">
        <f t="shared" si="77"/>
        <v>0</v>
      </c>
      <c r="N616" s="145">
        <f t="shared" si="77"/>
        <v>0</v>
      </c>
      <c r="O616" s="145">
        <f t="shared" si="78"/>
        <v>0</v>
      </c>
      <c r="P616" s="145">
        <f t="shared" si="73"/>
        <v>0</v>
      </c>
      <c r="Q616" s="145">
        <f t="shared" si="73"/>
        <v>0</v>
      </c>
      <c r="R616" s="145">
        <f t="shared" si="78"/>
        <v>0</v>
      </c>
      <c r="S616" s="145">
        <f t="shared" si="79"/>
        <v>0</v>
      </c>
      <c r="T616" s="145">
        <f t="shared" si="79"/>
        <v>0</v>
      </c>
    </row>
    <row r="617" spans="2:38">
      <c r="B617" s="149">
        <v>606</v>
      </c>
      <c r="C617" s="145"/>
      <c r="D617" s="149">
        <v>0</v>
      </c>
      <c r="E617" s="149">
        <v>0</v>
      </c>
      <c r="F617" s="149">
        <v>0</v>
      </c>
      <c r="G617" s="149">
        <v>0</v>
      </c>
      <c r="H617" s="145">
        <f t="shared" si="74"/>
        <v>0</v>
      </c>
      <c r="I617" s="145"/>
      <c r="J617" s="145"/>
      <c r="L617" s="149">
        <v>606</v>
      </c>
      <c r="M617" s="145">
        <f t="shared" si="77"/>
        <v>0</v>
      </c>
      <c r="N617" s="145">
        <f t="shared" si="77"/>
        <v>0</v>
      </c>
      <c r="O617" s="145">
        <f t="shared" si="78"/>
        <v>0</v>
      </c>
      <c r="P617" s="145">
        <f t="shared" si="73"/>
        <v>0</v>
      </c>
      <c r="Q617" s="145">
        <f t="shared" si="73"/>
        <v>0</v>
      </c>
      <c r="R617" s="145">
        <f t="shared" si="78"/>
        <v>0</v>
      </c>
      <c r="S617" s="145">
        <f t="shared" si="79"/>
        <v>0</v>
      </c>
      <c r="T617" s="145">
        <f t="shared" si="79"/>
        <v>0</v>
      </c>
    </row>
    <row r="618" spans="2:38">
      <c r="B618" s="149">
        <v>607</v>
      </c>
      <c r="C618" s="145"/>
      <c r="D618" s="149">
        <v>0</v>
      </c>
      <c r="E618" s="149">
        <v>0</v>
      </c>
      <c r="F618" s="149">
        <v>0</v>
      </c>
      <c r="G618" s="149">
        <v>0</v>
      </c>
      <c r="H618" s="145">
        <f t="shared" si="74"/>
        <v>0</v>
      </c>
      <c r="I618" s="145"/>
      <c r="J618" s="145"/>
      <c r="L618" s="149">
        <v>607</v>
      </c>
      <c r="M618" s="145">
        <f t="shared" si="77"/>
        <v>0</v>
      </c>
      <c r="N618" s="145">
        <f t="shared" si="77"/>
        <v>0</v>
      </c>
      <c r="O618" s="145">
        <f t="shared" si="78"/>
        <v>0</v>
      </c>
      <c r="P618" s="145">
        <f t="shared" si="73"/>
        <v>0</v>
      </c>
      <c r="Q618" s="145">
        <f t="shared" si="73"/>
        <v>0</v>
      </c>
      <c r="R618" s="145">
        <f t="shared" si="78"/>
        <v>0</v>
      </c>
      <c r="S618" s="145">
        <f t="shared" si="79"/>
        <v>0</v>
      </c>
      <c r="T618" s="145">
        <f t="shared" si="79"/>
        <v>0</v>
      </c>
    </row>
    <row r="619" spans="2:38">
      <c r="B619" s="149">
        <v>608</v>
      </c>
      <c r="C619" s="145"/>
      <c r="D619" s="149">
        <v>0</v>
      </c>
      <c r="E619" s="149">
        <v>0</v>
      </c>
      <c r="F619" s="149">
        <v>0</v>
      </c>
      <c r="G619" s="149">
        <v>0</v>
      </c>
      <c r="H619" s="145">
        <f t="shared" si="74"/>
        <v>0</v>
      </c>
      <c r="I619" s="145"/>
      <c r="J619" s="145"/>
      <c r="L619" s="149">
        <v>608</v>
      </c>
      <c r="M619" s="145">
        <f t="shared" si="77"/>
        <v>0</v>
      </c>
      <c r="N619" s="145">
        <f t="shared" si="77"/>
        <v>0</v>
      </c>
      <c r="O619" s="145">
        <f t="shared" si="78"/>
        <v>0</v>
      </c>
      <c r="P619" s="145">
        <f t="shared" si="73"/>
        <v>0</v>
      </c>
      <c r="Q619" s="145">
        <f t="shared" si="73"/>
        <v>0</v>
      </c>
      <c r="R619" s="145">
        <f t="shared" si="78"/>
        <v>0</v>
      </c>
      <c r="S619" s="145">
        <f t="shared" si="79"/>
        <v>0</v>
      </c>
      <c r="T619" s="145">
        <f t="shared" si="79"/>
        <v>0</v>
      </c>
    </row>
    <row r="620" spans="2:38">
      <c r="B620" s="149">
        <v>609</v>
      </c>
      <c r="C620" s="145"/>
      <c r="D620" s="149">
        <v>2.2999999999999998</v>
      </c>
      <c r="E620" s="149">
        <v>2.2999999999999998</v>
      </c>
      <c r="F620" s="149">
        <v>2.2999999999999998</v>
      </c>
      <c r="G620" s="149">
        <v>2.2999999999999998</v>
      </c>
      <c r="H620" s="145">
        <f t="shared" si="74"/>
        <v>2.2999999999999998</v>
      </c>
      <c r="I620" s="145"/>
      <c r="J620" s="145"/>
      <c r="L620" s="149">
        <v>609</v>
      </c>
      <c r="M620" s="145">
        <f t="shared" si="77"/>
        <v>0</v>
      </c>
      <c r="N620" s="145">
        <f t="shared" si="77"/>
        <v>1</v>
      </c>
      <c r="O620" s="145">
        <f t="shared" si="78"/>
        <v>1</v>
      </c>
      <c r="P620" s="145">
        <f t="shared" si="73"/>
        <v>1</v>
      </c>
      <c r="Q620" s="145">
        <f t="shared" si="73"/>
        <v>1</v>
      </c>
      <c r="R620" s="145">
        <f t="shared" si="78"/>
        <v>1</v>
      </c>
      <c r="S620" s="145">
        <f t="shared" si="79"/>
        <v>0</v>
      </c>
      <c r="T620" s="145">
        <f t="shared" si="79"/>
        <v>0</v>
      </c>
    </row>
    <row r="621" spans="2:38">
      <c r="B621" s="149">
        <v>610</v>
      </c>
      <c r="C621" s="145"/>
      <c r="D621" s="149">
        <v>7.3</v>
      </c>
      <c r="E621" s="149">
        <v>7.3</v>
      </c>
      <c r="F621" s="149">
        <v>7.3</v>
      </c>
      <c r="G621" s="149">
        <v>7.3</v>
      </c>
      <c r="H621" s="145">
        <f t="shared" si="74"/>
        <v>7.3</v>
      </c>
      <c r="I621" s="145"/>
      <c r="J621" s="145"/>
      <c r="L621" s="149">
        <v>610</v>
      </c>
      <c r="M621" s="145">
        <f t="shared" si="77"/>
        <v>0</v>
      </c>
      <c r="N621" s="145">
        <f t="shared" si="77"/>
        <v>1</v>
      </c>
      <c r="O621" s="145">
        <f t="shared" si="78"/>
        <v>1</v>
      </c>
      <c r="P621" s="145">
        <f t="shared" si="73"/>
        <v>1</v>
      </c>
      <c r="Q621" s="145">
        <f t="shared" si="73"/>
        <v>1</v>
      </c>
      <c r="R621" s="145">
        <f t="shared" si="78"/>
        <v>1</v>
      </c>
      <c r="S621" s="145">
        <f t="shared" si="79"/>
        <v>0</v>
      </c>
      <c r="T621" s="145">
        <f t="shared" si="79"/>
        <v>0</v>
      </c>
    </row>
    <row r="622" spans="2:38">
      <c r="B622" s="149">
        <v>611</v>
      </c>
      <c r="C622" s="145"/>
      <c r="D622" s="149">
        <v>13.6</v>
      </c>
      <c r="E622" s="149">
        <v>15.2</v>
      </c>
      <c r="F622" s="149">
        <v>15.2</v>
      </c>
      <c r="G622" s="149">
        <v>15.2</v>
      </c>
      <c r="H622" s="145">
        <f t="shared" si="74"/>
        <v>15.2</v>
      </c>
      <c r="I622" s="145"/>
      <c r="J622" s="145"/>
      <c r="L622" s="149">
        <v>611</v>
      </c>
      <c r="M622" s="145">
        <f t="shared" si="77"/>
        <v>0</v>
      </c>
      <c r="N622" s="145">
        <f t="shared" si="77"/>
        <v>1</v>
      </c>
      <c r="O622" s="145">
        <f t="shared" si="78"/>
        <v>1</v>
      </c>
      <c r="P622" s="145">
        <f t="shared" si="73"/>
        <v>1</v>
      </c>
      <c r="Q622" s="145">
        <f t="shared" si="73"/>
        <v>1</v>
      </c>
      <c r="R622" s="145">
        <f t="shared" si="78"/>
        <v>1</v>
      </c>
      <c r="S622" s="145">
        <f t="shared" si="79"/>
        <v>0</v>
      </c>
      <c r="T622" s="145">
        <f t="shared" si="79"/>
        <v>0</v>
      </c>
    </row>
    <row r="623" spans="2:38">
      <c r="B623" s="149">
        <v>612</v>
      </c>
      <c r="C623" s="145"/>
      <c r="D623" s="149">
        <v>18.899999999999999</v>
      </c>
      <c r="E623" s="149">
        <v>23.9</v>
      </c>
      <c r="F623" s="149">
        <v>23.9</v>
      </c>
      <c r="G623" s="149">
        <v>23.9</v>
      </c>
      <c r="H623" s="145">
        <f t="shared" si="74"/>
        <v>23.9</v>
      </c>
      <c r="I623" s="145"/>
      <c r="J623" s="145"/>
      <c r="L623" s="149">
        <v>612</v>
      </c>
      <c r="M623" s="145">
        <f t="shared" si="77"/>
        <v>0</v>
      </c>
      <c r="N623" s="145">
        <f t="shared" si="77"/>
        <v>1</v>
      </c>
      <c r="O623" s="145">
        <f t="shared" si="78"/>
        <v>1</v>
      </c>
      <c r="P623" s="145">
        <f t="shared" si="73"/>
        <v>1</v>
      </c>
      <c r="Q623" s="145">
        <f t="shared" si="73"/>
        <v>1</v>
      </c>
      <c r="R623" s="145">
        <f t="shared" si="78"/>
        <v>1</v>
      </c>
      <c r="S623" s="145">
        <f t="shared" si="79"/>
        <v>0</v>
      </c>
      <c r="T623" s="145">
        <f t="shared" si="79"/>
        <v>0</v>
      </c>
    </row>
    <row r="624" spans="2:38">
      <c r="B624" s="149">
        <v>613</v>
      </c>
      <c r="C624" s="145"/>
      <c r="D624" s="149">
        <v>23.6</v>
      </c>
      <c r="E624" s="149">
        <v>32.5</v>
      </c>
      <c r="F624" s="149">
        <v>32.5</v>
      </c>
      <c r="G624" s="149">
        <v>32.5</v>
      </c>
      <c r="H624" s="145">
        <f t="shared" si="74"/>
        <v>32.5</v>
      </c>
      <c r="I624" s="145"/>
      <c r="J624" s="145"/>
      <c r="L624" s="149">
        <v>613</v>
      </c>
      <c r="M624" s="145">
        <f t="shared" si="77"/>
        <v>0</v>
      </c>
      <c r="N624" s="145">
        <f t="shared" si="77"/>
        <v>1</v>
      </c>
      <c r="O624" s="145">
        <f t="shared" si="78"/>
        <v>1</v>
      </c>
      <c r="P624" s="145">
        <f t="shared" si="73"/>
        <v>1</v>
      </c>
      <c r="Q624" s="145">
        <f t="shared" si="73"/>
        <v>1</v>
      </c>
      <c r="R624" s="145">
        <f t="shared" si="78"/>
        <v>1</v>
      </c>
      <c r="S624" s="145">
        <f t="shared" si="79"/>
        <v>0</v>
      </c>
      <c r="T624" s="145">
        <f t="shared" si="79"/>
        <v>0</v>
      </c>
    </row>
    <row r="625" spans="2:20">
      <c r="B625" s="149">
        <v>614</v>
      </c>
      <c r="C625" s="145"/>
      <c r="D625" s="149">
        <v>27.8</v>
      </c>
      <c r="E625" s="149">
        <v>39.200000000000003</v>
      </c>
      <c r="F625" s="149">
        <v>39.200000000000003</v>
      </c>
      <c r="G625" s="149">
        <v>39.200000000000003</v>
      </c>
      <c r="H625" s="145">
        <f t="shared" si="74"/>
        <v>39.200000000000003</v>
      </c>
      <c r="I625" s="145"/>
      <c r="J625" s="145"/>
      <c r="L625" s="149">
        <v>614</v>
      </c>
      <c r="M625" s="145">
        <f t="shared" si="77"/>
        <v>0</v>
      </c>
      <c r="N625" s="145">
        <f t="shared" si="77"/>
        <v>1</v>
      </c>
      <c r="O625" s="145">
        <f t="shared" si="78"/>
        <v>1</v>
      </c>
      <c r="P625" s="145">
        <f t="shared" si="73"/>
        <v>1</v>
      </c>
      <c r="Q625" s="145">
        <f t="shared" si="73"/>
        <v>1</v>
      </c>
      <c r="R625" s="145">
        <f t="shared" si="78"/>
        <v>1</v>
      </c>
      <c r="S625" s="145">
        <f t="shared" si="79"/>
        <v>0</v>
      </c>
      <c r="T625" s="145">
        <f t="shared" si="79"/>
        <v>0</v>
      </c>
    </row>
    <row r="626" spans="2:20">
      <c r="B626" s="149">
        <v>615</v>
      </c>
      <c r="C626" s="145"/>
      <c r="D626" s="149">
        <v>31.8</v>
      </c>
      <c r="E626" s="149">
        <v>44.1</v>
      </c>
      <c r="F626" s="149">
        <v>44.1</v>
      </c>
      <c r="G626" s="149">
        <v>44.1</v>
      </c>
      <c r="H626" s="145">
        <f t="shared" si="74"/>
        <v>44.1</v>
      </c>
      <c r="I626" s="145"/>
      <c r="J626" s="145"/>
      <c r="L626" s="149">
        <v>615</v>
      </c>
      <c r="M626" s="145">
        <f t="shared" si="77"/>
        <v>0</v>
      </c>
      <c r="N626" s="145">
        <f t="shared" si="77"/>
        <v>1</v>
      </c>
      <c r="O626" s="145">
        <f t="shared" si="78"/>
        <v>1</v>
      </c>
      <c r="P626" s="145">
        <f t="shared" si="73"/>
        <v>1</v>
      </c>
      <c r="Q626" s="145">
        <f t="shared" si="73"/>
        <v>1</v>
      </c>
      <c r="R626" s="145">
        <f t="shared" si="78"/>
        <v>1</v>
      </c>
      <c r="S626" s="145">
        <f t="shared" si="79"/>
        <v>0</v>
      </c>
      <c r="T626" s="145">
        <f t="shared" si="79"/>
        <v>0</v>
      </c>
    </row>
    <row r="627" spans="2:20">
      <c r="B627" s="149">
        <v>616</v>
      </c>
      <c r="C627" s="145"/>
      <c r="D627" s="149">
        <v>35.6</v>
      </c>
      <c r="E627" s="149">
        <v>48.1</v>
      </c>
      <c r="F627" s="149">
        <v>48.1</v>
      </c>
      <c r="G627" s="149">
        <v>48.1</v>
      </c>
      <c r="H627" s="145">
        <f t="shared" si="74"/>
        <v>48.1</v>
      </c>
      <c r="I627" s="145"/>
      <c r="J627" s="145"/>
      <c r="L627" s="149">
        <v>616</v>
      </c>
      <c r="M627" s="145">
        <f t="shared" si="77"/>
        <v>0</v>
      </c>
      <c r="N627" s="145">
        <f t="shared" si="77"/>
        <v>1</v>
      </c>
      <c r="O627" s="145">
        <f t="shared" si="78"/>
        <v>1</v>
      </c>
      <c r="P627" s="145">
        <f t="shared" si="73"/>
        <v>1</v>
      </c>
      <c r="Q627" s="145">
        <f t="shared" si="73"/>
        <v>1</v>
      </c>
      <c r="R627" s="145">
        <f t="shared" si="78"/>
        <v>1</v>
      </c>
      <c r="S627" s="145">
        <f t="shared" si="79"/>
        <v>0</v>
      </c>
      <c r="T627" s="145">
        <f t="shared" si="79"/>
        <v>0</v>
      </c>
    </row>
    <row r="628" spans="2:20">
      <c r="B628" s="149">
        <v>617</v>
      </c>
      <c r="C628" s="145"/>
      <c r="D628" s="149">
        <v>39.299999999999997</v>
      </c>
      <c r="E628" s="149">
        <v>51.2</v>
      </c>
      <c r="F628" s="149">
        <v>51.2</v>
      </c>
      <c r="G628" s="149">
        <v>51.2</v>
      </c>
      <c r="H628" s="145">
        <f t="shared" si="74"/>
        <v>51.2</v>
      </c>
      <c r="I628" s="145"/>
      <c r="J628" s="145"/>
      <c r="L628" s="149">
        <v>617</v>
      </c>
      <c r="M628" s="145">
        <f t="shared" si="77"/>
        <v>0</v>
      </c>
      <c r="N628" s="145">
        <f t="shared" si="77"/>
        <v>1</v>
      </c>
      <c r="O628" s="145">
        <f t="shared" si="78"/>
        <v>1</v>
      </c>
      <c r="P628" s="145">
        <f t="shared" si="73"/>
        <v>1</v>
      </c>
      <c r="Q628" s="145">
        <f t="shared" si="73"/>
        <v>1</v>
      </c>
      <c r="R628" s="145">
        <f t="shared" si="78"/>
        <v>1</v>
      </c>
      <c r="S628" s="145">
        <f t="shared" si="79"/>
        <v>0</v>
      </c>
      <c r="T628" s="145">
        <f t="shared" si="79"/>
        <v>0</v>
      </c>
    </row>
    <row r="629" spans="2:20">
      <c r="B629" s="149">
        <v>618</v>
      </c>
      <c r="C629" s="145"/>
      <c r="D629" s="149">
        <v>42.7</v>
      </c>
      <c r="E629" s="149">
        <v>53.3</v>
      </c>
      <c r="F629" s="149">
        <v>53.3</v>
      </c>
      <c r="G629" s="149">
        <v>53.3</v>
      </c>
      <c r="H629" s="145">
        <f t="shared" si="74"/>
        <v>53.3</v>
      </c>
      <c r="I629" s="145"/>
      <c r="J629" s="145"/>
      <c r="L629" s="149">
        <v>618</v>
      </c>
      <c r="M629" s="145">
        <f t="shared" si="77"/>
        <v>0</v>
      </c>
      <c r="N629" s="145">
        <f t="shared" si="77"/>
        <v>1</v>
      </c>
      <c r="O629" s="145">
        <f t="shared" si="78"/>
        <v>1</v>
      </c>
      <c r="P629" s="145">
        <f t="shared" si="73"/>
        <v>1</v>
      </c>
      <c r="Q629" s="145">
        <f t="shared" si="73"/>
        <v>1</v>
      </c>
      <c r="R629" s="145">
        <f t="shared" si="78"/>
        <v>1</v>
      </c>
      <c r="S629" s="145">
        <f t="shared" si="79"/>
        <v>0</v>
      </c>
      <c r="T629" s="145">
        <f t="shared" si="79"/>
        <v>0</v>
      </c>
    </row>
    <row r="630" spans="2:20">
      <c r="B630" s="149">
        <v>619</v>
      </c>
      <c r="C630" s="145"/>
      <c r="D630" s="149">
        <v>46</v>
      </c>
      <c r="E630" s="149">
        <v>54.5</v>
      </c>
      <c r="F630" s="149">
        <v>54.5</v>
      </c>
      <c r="G630" s="149">
        <v>54.5</v>
      </c>
      <c r="H630" s="145">
        <f t="shared" si="74"/>
        <v>54.5</v>
      </c>
      <c r="I630" s="145"/>
      <c r="J630" s="145"/>
      <c r="L630" s="149">
        <v>619</v>
      </c>
      <c r="M630" s="145">
        <f t="shared" si="77"/>
        <v>0</v>
      </c>
      <c r="N630" s="145">
        <f t="shared" si="77"/>
        <v>1</v>
      </c>
      <c r="O630" s="145">
        <f t="shared" si="78"/>
        <v>1</v>
      </c>
      <c r="P630" s="145">
        <f t="shared" si="73"/>
        <v>1</v>
      </c>
      <c r="Q630" s="145">
        <f t="shared" si="73"/>
        <v>1</v>
      </c>
      <c r="R630" s="145">
        <f t="shared" si="78"/>
        <v>1</v>
      </c>
      <c r="S630" s="145">
        <f t="shared" si="79"/>
        <v>0</v>
      </c>
      <c r="T630" s="145">
        <f t="shared" si="79"/>
        <v>0</v>
      </c>
    </row>
    <row r="631" spans="2:20">
      <c r="B631" s="149">
        <v>620</v>
      </c>
      <c r="C631" s="145"/>
      <c r="D631" s="149">
        <v>49.1</v>
      </c>
      <c r="E631" s="149">
        <v>55.7</v>
      </c>
      <c r="F631" s="149">
        <v>55.7</v>
      </c>
      <c r="G631" s="149">
        <v>55.7</v>
      </c>
      <c r="H631" s="145">
        <f t="shared" si="74"/>
        <v>55.7</v>
      </c>
      <c r="I631" s="145"/>
      <c r="J631" s="145"/>
      <c r="L631" s="149">
        <v>620</v>
      </c>
      <c r="M631" s="145">
        <f t="shared" si="77"/>
        <v>0</v>
      </c>
      <c r="N631" s="145">
        <f t="shared" si="77"/>
        <v>1</v>
      </c>
      <c r="O631" s="145">
        <f t="shared" si="78"/>
        <v>1</v>
      </c>
      <c r="P631" s="145">
        <f t="shared" si="73"/>
        <v>1</v>
      </c>
      <c r="Q631" s="145">
        <f t="shared" si="73"/>
        <v>1</v>
      </c>
      <c r="R631" s="145">
        <f t="shared" si="78"/>
        <v>1</v>
      </c>
      <c r="S631" s="145">
        <f t="shared" si="79"/>
        <v>0</v>
      </c>
      <c r="T631" s="145">
        <f t="shared" si="79"/>
        <v>0</v>
      </c>
    </row>
    <row r="632" spans="2:20">
      <c r="B632" s="149">
        <v>621</v>
      </c>
      <c r="C632" s="145"/>
      <c r="D632" s="149">
        <v>52.1</v>
      </c>
      <c r="E632" s="149">
        <v>56.9</v>
      </c>
      <c r="F632" s="149">
        <v>56.9</v>
      </c>
      <c r="G632" s="149">
        <v>56.9</v>
      </c>
      <c r="H632" s="145">
        <f t="shared" si="74"/>
        <v>56.9</v>
      </c>
      <c r="I632" s="145"/>
      <c r="J632" s="145"/>
      <c r="L632" s="149">
        <v>621</v>
      </c>
      <c r="M632" s="145">
        <f t="shared" si="77"/>
        <v>0</v>
      </c>
      <c r="N632" s="145">
        <f t="shared" si="77"/>
        <v>1</v>
      </c>
      <c r="O632" s="145">
        <f t="shared" si="78"/>
        <v>1</v>
      </c>
      <c r="P632" s="145">
        <f t="shared" si="73"/>
        <v>1</v>
      </c>
      <c r="Q632" s="145">
        <f t="shared" si="73"/>
        <v>1</v>
      </c>
      <c r="R632" s="145">
        <f t="shared" si="78"/>
        <v>1</v>
      </c>
      <c r="S632" s="145">
        <f t="shared" si="79"/>
        <v>0</v>
      </c>
      <c r="T632" s="145">
        <f t="shared" si="79"/>
        <v>0</v>
      </c>
    </row>
    <row r="633" spans="2:20">
      <c r="B633" s="149">
        <v>622</v>
      </c>
      <c r="C633" s="145"/>
      <c r="D633" s="149">
        <v>54.9</v>
      </c>
      <c r="E633" s="149">
        <v>57.5</v>
      </c>
      <c r="F633" s="149">
        <v>57.5</v>
      </c>
      <c r="G633" s="149">
        <v>57.5</v>
      </c>
      <c r="H633" s="145">
        <f t="shared" si="74"/>
        <v>57.5</v>
      </c>
      <c r="I633" s="145"/>
      <c r="J633" s="145"/>
      <c r="L633" s="149">
        <v>622</v>
      </c>
      <c r="M633" s="145">
        <f t="shared" si="77"/>
        <v>0</v>
      </c>
      <c r="N633" s="145">
        <f t="shared" si="77"/>
        <v>1</v>
      </c>
      <c r="O633" s="145">
        <f t="shared" si="78"/>
        <v>1</v>
      </c>
      <c r="P633" s="145">
        <f t="shared" si="73"/>
        <v>1</v>
      </c>
      <c r="Q633" s="145">
        <f t="shared" si="73"/>
        <v>1</v>
      </c>
      <c r="R633" s="145">
        <f t="shared" si="78"/>
        <v>1</v>
      </c>
      <c r="S633" s="145">
        <f t="shared" si="79"/>
        <v>0</v>
      </c>
      <c r="T633" s="145">
        <f t="shared" si="79"/>
        <v>0</v>
      </c>
    </row>
    <row r="634" spans="2:20">
      <c r="B634" s="149">
        <v>623</v>
      </c>
      <c r="C634" s="145"/>
      <c r="D634" s="149">
        <v>57.5</v>
      </c>
      <c r="E634" s="149">
        <v>58</v>
      </c>
      <c r="F634" s="149">
        <v>58</v>
      </c>
      <c r="G634" s="149">
        <v>58</v>
      </c>
      <c r="H634" s="145">
        <f t="shared" si="74"/>
        <v>58</v>
      </c>
      <c r="I634" s="145"/>
      <c r="J634" s="145"/>
      <c r="L634" s="149">
        <v>623</v>
      </c>
      <c r="M634" s="145">
        <f t="shared" si="77"/>
        <v>0</v>
      </c>
      <c r="N634" s="145">
        <f t="shared" si="77"/>
        <v>1</v>
      </c>
      <c r="O634" s="145">
        <f t="shared" si="78"/>
        <v>1</v>
      </c>
      <c r="P634" s="145">
        <f t="shared" si="73"/>
        <v>1</v>
      </c>
      <c r="Q634" s="145">
        <f t="shared" si="73"/>
        <v>1</v>
      </c>
      <c r="R634" s="145">
        <f t="shared" si="78"/>
        <v>1</v>
      </c>
      <c r="S634" s="145">
        <f t="shared" si="79"/>
        <v>0</v>
      </c>
      <c r="T634" s="145">
        <f t="shared" si="79"/>
        <v>0</v>
      </c>
    </row>
    <row r="635" spans="2:20">
      <c r="B635" s="149">
        <v>624</v>
      </c>
      <c r="C635" s="145"/>
      <c r="D635" s="149">
        <v>58.4</v>
      </c>
      <c r="E635" s="149">
        <v>58.4</v>
      </c>
      <c r="F635" s="149">
        <v>58.4</v>
      </c>
      <c r="G635" s="149">
        <v>58.4</v>
      </c>
      <c r="H635" s="145">
        <f t="shared" si="74"/>
        <v>58.4</v>
      </c>
      <c r="I635" s="145"/>
      <c r="J635" s="145"/>
      <c r="L635" s="149">
        <v>624</v>
      </c>
      <c r="M635" s="145">
        <f t="shared" si="77"/>
        <v>0</v>
      </c>
      <c r="N635" s="145">
        <f t="shared" si="77"/>
        <v>1</v>
      </c>
      <c r="O635" s="145">
        <f t="shared" si="78"/>
        <v>1</v>
      </c>
      <c r="P635" s="145">
        <f t="shared" si="73"/>
        <v>1</v>
      </c>
      <c r="Q635" s="145">
        <f t="shared" si="73"/>
        <v>1</v>
      </c>
      <c r="R635" s="145">
        <f t="shared" si="78"/>
        <v>1</v>
      </c>
      <c r="S635" s="145">
        <f t="shared" si="79"/>
        <v>0</v>
      </c>
      <c r="T635" s="145">
        <f t="shared" si="79"/>
        <v>0</v>
      </c>
    </row>
    <row r="636" spans="2:20">
      <c r="B636" s="149">
        <v>625</v>
      </c>
      <c r="C636" s="145"/>
      <c r="D636" s="149">
        <v>58.5</v>
      </c>
      <c r="E636" s="149">
        <v>58.5</v>
      </c>
      <c r="F636" s="149">
        <v>58.5</v>
      </c>
      <c r="G636" s="149">
        <v>58.5</v>
      </c>
      <c r="H636" s="145">
        <f t="shared" si="74"/>
        <v>58.5</v>
      </c>
      <c r="I636" s="145"/>
      <c r="J636" s="145"/>
      <c r="L636" s="149">
        <v>625</v>
      </c>
      <c r="M636" s="145">
        <f t="shared" si="77"/>
        <v>0</v>
      </c>
      <c r="N636" s="145">
        <f t="shared" si="77"/>
        <v>1</v>
      </c>
      <c r="O636" s="145">
        <f t="shared" si="78"/>
        <v>1</v>
      </c>
      <c r="P636" s="145">
        <f t="shared" si="73"/>
        <v>1</v>
      </c>
      <c r="Q636" s="145">
        <f t="shared" si="73"/>
        <v>1</v>
      </c>
      <c r="R636" s="145">
        <f t="shared" si="78"/>
        <v>1</v>
      </c>
      <c r="S636" s="145">
        <f t="shared" si="79"/>
        <v>0</v>
      </c>
      <c r="T636" s="145">
        <f t="shared" si="79"/>
        <v>0</v>
      </c>
    </row>
    <row r="637" spans="2:20">
      <c r="B637" s="149">
        <v>626</v>
      </c>
      <c r="C637" s="145"/>
      <c r="D637" s="149">
        <v>58.5</v>
      </c>
      <c r="E637" s="149">
        <v>58.5</v>
      </c>
      <c r="F637" s="149">
        <v>58.5</v>
      </c>
      <c r="G637" s="149">
        <v>58.5</v>
      </c>
      <c r="H637" s="145">
        <f t="shared" si="74"/>
        <v>58.5</v>
      </c>
      <c r="I637" s="145"/>
      <c r="J637" s="145"/>
      <c r="L637" s="149">
        <v>626</v>
      </c>
      <c r="M637" s="145">
        <f t="shared" si="77"/>
        <v>0</v>
      </c>
      <c r="N637" s="145">
        <f t="shared" si="77"/>
        <v>1</v>
      </c>
      <c r="O637" s="145">
        <f t="shared" si="78"/>
        <v>1</v>
      </c>
      <c r="P637" s="145">
        <f t="shared" si="73"/>
        <v>1</v>
      </c>
      <c r="Q637" s="145">
        <f t="shared" si="73"/>
        <v>1</v>
      </c>
      <c r="R637" s="145">
        <f t="shared" si="78"/>
        <v>1</v>
      </c>
      <c r="S637" s="145">
        <f t="shared" si="79"/>
        <v>0</v>
      </c>
      <c r="T637" s="145">
        <f t="shared" si="79"/>
        <v>0</v>
      </c>
    </row>
    <row r="638" spans="2:20">
      <c r="B638" s="149">
        <v>627</v>
      </c>
      <c r="C638" s="145"/>
      <c r="D638" s="149">
        <v>58.6</v>
      </c>
      <c r="E638" s="149">
        <v>58.6</v>
      </c>
      <c r="F638" s="149">
        <v>58.6</v>
      </c>
      <c r="G638" s="149">
        <v>58.6</v>
      </c>
      <c r="H638" s="145">
        <f t="shared" si="74"/>
        <v>58.6</v>
      </c>
      <c r="I638" s="145"/>
      <c r="J638" s="145"/>
      <c r="L638" s="149">
        <v>627</v>
      </c>
      <c r="M638" s="145">
        <f t="shared" si="77"/>
        <v>0</v>
      </c>
      <c r="N638" s="145">
        <f t="shared" si="77"/>
        <v>1</v>
      </c>
      <c r="O638" s="145">
        <f t="shared" si="78"/>
        <v>1</v>
      </c>
      <c r="P638" s="145">
        <f t="shared" si="73"/>
        <v>1</v>
      </c>
      <c r="Q638" s="145">
        <f t="shared" si="73"/>
        <v>1</v>
      </c>
      <c r="R638" s="145">
        <f t="shared" si="78"/>
        <v>1</v>
      </c>
      <c r="S638" s="145">
        <f t="shared" si="79"/>
        <v>0</v>
      </c>
      <c r="T638" s="145">
        <f t="shared" si="79"/>
        <v>0</v>
      </c>
    </row>
    <row r="639" spans="2:20">
      <c r="B639" s="149">
        <v>628</v>
      </c>
      <c r="C639" s="145"/>
      <c r="D639" s="149">
        <v>58.9</v>
      </c>
      <c r="E639" s="149">
        <v>58.9</v>
      </c>
      <c r="F639" s="149">
        <v>58.9</v>
      </c>
      <c r="G639" s="149">
        <v>58.9</v>
      </c>
      <c r="H639" s="145">
        <f t="shared" si="74"/>
        <v>58.9</v>
      </c>
      <c r="I639" s="145"/>
      <c r="J639" s="145"/>
      <c r="L639" s="149">
        <v>628</v>
      </c>
      <c r="M639" s="145">
        <f t="shared" si="77"/>
        <v>0</v>
      </c>
      <c r="N639" s="145">
        <f t="shared" si="77"/>
        <v>1</v>
      </c>
      <c r="O639" s="145">
        <f t="shared" si="78"/>
        <v>1</v>
      </c>
      <c r="P639" s="145">
        <f t="shared" si="73"/>
        <v>1</v>
      </c>
      <c r="Q639" s="145">
        <f t="shared" si="73"/>
        <v>1</v>
      </c>
      <c r="R639" s="145">
        <f t="shared" si="78"/>
        <v>1</v>
      </c>
      <c r="S639" s="145">
        <f t="shared" si="79"/>
        <v>0</v>
      </c>
      <c r="T639" s="145">
        <f t="shared" si="79"/>
        <v>0</v>
      </c>
    </row>
    <row r="640" spans="2:20">
      <c r="B640" s="149">
        <v>629</v>
      </c>
      <c r="C640" s="145"/>
      <c r="D640" s="149">
        <v>59.3</v>
      </c>
      <c r="E640" s="149">
        <v>59.3</v>
      </c>
      <c r="F640" s="149">
        <v>59.3</v>
      </c>
      <c r="G640" s="149">
        <v>59.3</v>
      </c>
      <c r="H640" s="145">
        <f t="shared" si="74"/>
        <v>59.3</v>
      </c>
      <c r="I640" s="145"/>
      <c r="J640" s="145"/>
      <c r="L640" s="149">
        <v>629</v>
      </c>
      <c r="M640" s="145">
        <f t="shared" si="77"/>
        <v>0</v>
      </c>
      <c r="N640" s="145">
        <f t="shared" si="77"/>
        <v>1</v>
      </c>
      <c r="O640" s="145">
        <f t="shared" si="78"/>
        <v>1</v>
      </c>
      <c r="P640" s="145">
        <f t="shared" si="73"/>
        <v>1</v>
      </c>
      <c r="Q640" s="145">
        <f t="shared" si="73"/>
        <v>1</v>
      </c>
      <c r="R640" s="145">
        <f t="shared" si="78"/>
        <v>1</v>
      </c>
      <c r="S640" s="145">
        <f t="shared" si="79"/>
        <v>0</v>
      </c>
      <c r="T640" s="145">
        <f t="shared" si="79"/>
        <v>0</v>
      </c>
    </row>
    <row r="641" spans="2:20">
      <c r="B641" s="149">
        <v>630</v>
      </c>
      <c r="C641" s="145"/>
      <c r="D641" s="149">
        <v>59.8</v>
      </c>
      <c r="E641" s="149">
        <v>59.8</v>
      </c>
      <c r="F641" s="149">
        <v>59.8</v>
      </c>
      <c r="G641" s="149">
        <v>59.8</v>
      </c>
      <c r="H641" s="145">
        <f t="shared" si="74"/>
        <v>59.8</v>
      </c>
      <c r="I641" s="145"/>
      <c r="J641" s="145"/>
      <c r="L641" s="149">
        <v>630</v>
      </c>
      <c r="M641" s="145">
        <f t="shared" si="77"/>
        <v>0</v>
      </c>
      <c r="N641" s="145">
        <f t="shared" si="77"/>
        <v>1</v>
      </c>
      <c r="O641" s="145">
        <f t="shared" si="78"/>
        <v>1</v>
      </c>
      <c r="P641" s="145">
        <f t="shared" si="73"/>
        <v>1</v>
      </c>
      <c r="Q641" s="145">
        <f t="shared" si="73"/>
        <v>1</v>
      </c>
      <c r="R641" s="145">
        <f t="shared" si="78"/>
        <v>1</v>
      </c>
      <c r="S641" s="145">
        <f t="shared" si="79"/>
        <v>0</v>
      </c>
      <c r="T641" s="145">
        <f t="shared" si="79"/>
        <v>0</v>
      </c>
    </row>
    <row r="642" spans="2:20">
      <c r="B642" s="149">
        <v>631</v>
      </c>
      <c r="C642" s="145"/>
      <c r="D642" s="149">
        <v>60.2</v>
      </c>
      <c r="E642" s="149">
        <v>60.2</v>
      </c>
      <c r="F642" s="149">
        <v>60.2</v>
      </c>
      <c r="G642" s="149">
        <v>60.2</v>
      </c>
      <c r="H642" s="145">
        <f t="shared" si="74"/>
        <v>60.2</v>
      </c>
      <c r="I642" s="145"/>
      <c r="J642" s="145"/>
      <c r="L642" s="149">
        <v>631</v>
      </c>
      <c r="M642" s="145">
        <f t="shared" si="77"/>
        <v>0</v>
      </c>
      <c r="N642" s="145">
        <f t="shared" si="77"/>
        <v>1</v>
      </c>
      <c r="O642" s="145">
        <f t="shared" si="78"/>
        <v>1</v>
      </c>
      <c r="P642" s="145">
        <f t="shared" si="73"/>
        <v>1</v>
      </c>
      <c r="Q642" s="145">
        <f t="shared" si="73"/>
        <v>1</v>
      </c>
      <c r="R642" s="145">
        <f t="shared" si="78"/>
        <v>1</v>
      </c>
      <c r="S642" s="145">
        <f t="shared" si="79"/>
        <v>0</v>
      </c>
      <c r="T642" s="145">
        <f t="shared" si="79"/>
        <v>0</v>
      </c>
    </row>
    <row r="643" spans="2:20">
      <c r="B643" s="149">
        <v>632</v>
      </c>
      <c r="C643" s="145"/>
      <c r="D643" s="149">
        <v>60.5</v>
      </c>
      <c r="E643" s="149">
        <v>60.5</v>
      </c>
      <c r="F643" s="149">
        <v>60.5</v>
      </c>
      <c r="G643" s="149">
        <v>60.5</v>
      </c>
      <c r="H643" s="145">
        <f t="shared" si="74"/>
        <v>60.5</v>
      </c>
      <c r="I643" s="145"/>
      <c r="J643" s="145"/>
      <c r="L643" s="149">
        <v>632</v>
      </c>
      <c r="M643" s="145">
        <f t="shared" si="77"/>
        <v>0</v>
      </c>
      <c r="N643" s="145">
        <f t="shared" si="77"/>
        <v>1</v>
      </c>
      <c r="O643" s="145">
        <f t="shared" si="78"/>
        <v>1</v>
      </c>
      <c r="P643" s="145">
        <f t="shared" si="73"/>
        <v>1</v>
      </c>
      <c r="Q643" s="145">
        <f t="shared" si="73"/>
        <v>1</v>
      </c>
      <c r="R643" s="145">
        <f t="shared" si="78"/>
        <v>1</v>
      </c>
      <c r="S643" s="145">
        <f t="shared" si="79"/>
        <v>0</v>
      </c>
      <c r="T643" s="145">
        <f t="shared" si="79"/>
        <v>0</v>
      </c>
    </row>
    <row r="644" spans="2:20">
      <c r="B644" s="149">
        <v>633</v>
      </c>
      <c r="C644" s="145"/>
      <c r="D644" s="149">
        <v>60.8</v>
      </c>
      <c r="E644" s="149">
        <v>60.8</v>
      </c>
      <c r="F644" s="149">
        <v>60.8</v>
      </c>
      <c r="G644" s="149">
        <v>60.8</v>
      </c>
      <c r="H644" s="145">
        <f t="shared" si="74"/>
        <v>60.8</v>
      </c>
      <c r="I644" s="145"/>
      <c r="J644" s="145"/>
      <c r="L644" s="149">
        <v>633</v>
      </c>
      <c r="M644" s="145">
        <f t="shared" si="77"/>
        <v>0</v>
      </c>
      <c r="N644" s="145">
        <f t="shared" si="77"/>
        <v>1</v>
      </c>
      <c r="O644" s="145">
        <f t="shared" si="78"/>
        <v>1</v>
      </c>
      <c r="P644" s="145">
        <f t="shared" si="73"/>
        <v>1</v>
      </c>
      <c r="Q644" s="145">
        <f t="shared" si="73"/>
        <v>1</v>
      </c>
      <c r="R644" s="145">
        <f t="shared" si="78"/>
        <v>1</v>
      </c>
      <c r="S644" s="145">
        <f t="shared" si="79"/>
        <v>0</v>
      </c>
      <c r="T644" s="145">
        <f t="shared" si="79"/>
        <v>0</v>
      </c>
    </row>
    <row r="645" spans="2:20">
      <c r="B645" s="149">
        <v>634</v>
      </c>
      <c r="C645" s="145"/>
      <c r="D645" s="149">
        <v>61.1</v>
      </c>
      <c r="E645" s="149">
        <v>61.1</v>
      </c>
      <c r="F645" s="149">
        <v>61.1</v>
      </c>
      <c r="G645" s="149">
        <v>61.1</v>
      </c>
      <c r="H645" s="145">
        <f t="shared" si="74"/>
        <v>61.1</v>
      </c>
      <c r="I645" s="145"/>
      <c r="J645" s="145"/>
      <c r="L645" s="149">
        <v>634</v>
      </c>
      <c r="M645" s="145">
        <f t="shared" si="77"/>
        <v>0</v>
      </c>
      <c r="N645" s="145">
        <f t="shared" si="77"/>
        <v>1</v>
      </c>
      <c r="O645" s="145">
        <f t="shared" si="78"/>
        <v>1</v>
      </c>
      <c r="P645" s="145">
        <f t="shared" si="73"/>
        <v>1</v>
      </c>
      <c r="Q645" s="145">
        <f t="shared" si="73"/>
        <v>1</v>
      </c>
      <c r="R645" s="145">
        <f t="shared" si="78"/>
        <v>1</v>
      </c>
      <c r="S645" s="145">
        <f t="shared" si="79"/>
        <v>0</v>
      </c>
      <c r="T645" s="145">
        <f t="shared" si="79"/>
        <v>0</v>
      </c>
    </row>
    <row r="646" spans="2:20">
      <c r="B646" s="149">
        <v>635</v>
      </c>
      <c r="C646" s="145"/>
      <c r="D646" s="149">
        <v>61.5</v>
      </c>
      <c r="E646" s="149">
        <v>61.5</v>
      </c>
      <c r="F646" s="149">
        <v>61.5</v>
      </c>
      <c r="G646" s="149">
        <v>61.5</v>
      </c>
      <c r="H646" s="145">
        <f t="shared" si="74"/>
        <v>61.5</v>
      </c>
      <c r="I646" s="145"/>
      <c r="J646" s="145"/>
      <c r="L646" s="149">
        <v>635</v>
      </c>
      <c r="M646" s="145">
        <f t="shared" si="77"/>
        <v>0</v>
      </c>
      <c r="N646" s="145">
        <f t="shared" si="77"/>
        <v>1</v>
      </c>
      <c r="O646" s="145">
        <f t="shared" si="78"/>
        <v>1</v>
      </c>
      <c r="P646" s="145">
        <f t="shared" si="73"/>
        <v>1</v>
      </c>
      <c r="Q646" s="145">
        <f t="shared" si="73"/>
        <v>1</v>
      </c>
      <c r="R646" s="145">
        <f t="shared" si="78"/>
        <v>1</v>
      </c>
      <c r="S646" s="145">
        <f t="shared" si="79"/>
        <v>0</v>
      </c>
      <c r="T646" s="145">
        <f t="shared" si="79"/>
        <v>0</v>
      </c>
    </row>
    <row r="647" spans="2:20">
      <c r="B647" s="149">
        <v>636</v>
      </c>
      <c r="C647" s="145"/>
      <c r="D647" s="149">
        <v>62</v>
      </c>
      <c r="E647" s="149">
        <v>62</v>
      </c>
      <c r="F647" s="149">
        <v>62</v>
      </c>
      <c r="G647" s="149">
        <v>62</v>
      </c>
      <c r="H647" s="145">
        <f t="shared" si="74"/>
        <v>62</v>
      </c>
      <c r="I647" s="145"/>
      <c r="J647" s="145"/>
      <c r="L647" s="149">
        <v>636</v>
      </c>
      <c r="M647" s="145">
        <f t="shared" si="77"/>
        <v>0</v>
      </c>
      <c r="N647" s="145">
        <f t="shared" si="77"/>
        <v>1</v>
      </c>
      <c r="O647" s="145">
        <f t="shared" si="78"/>
        <v>1</v>
      </c>
      <c r="P647" s="145">
        <f t="shared" si="73"/>
        <v>1</v>
      </c>
      <c r="Q647" s="145">
        <f t="shared" si="73"/>
        <v>1</v>
      </c>
      <c r="R647" s="145">
        <f t="shared" si="78"/>
        <v>1</v>
      </c>
      <c r="S647" s="145">
        <f t="shared" si="79"/>
        <v>0</v>
      </c>
      <c r="T647" s="145">
        <f t="shared" si="79"/>
        <v>0</v>
      </c>
    </row>
    <row r="648" spans="2:20">
      <c r="B648" s="149">
        <v>637</v>
      </c>
      <c r="C648" s="145"/>
      <c r="D648" s="149">
        <v>62.5</v>
      </c>
      <c r="E648" s="149">
        <v>62.5</v>
      </c>
      <c r="F648" s="149">
        <v>62.5</v>
      </c>
      <c r="G648" s="149">
        <v>62.5</v>
      </c>
      <c r="H648" s="145">
        <f t="shared" si="74"/>
        <v>62.5</v>
      </c>
      <c r="I648" s="145"/>
      <c r="J648" s="145"/>
      <c r="L648" s="149">
        <v>637</v>
      </c>
      <c r="M648" s="145">
        <f t="shared" si="77"/>
        <v>0</v>
      </c>
      <c r="N648" s="145">
        <f t="shared" si="77"/>
        <v>1</v>
      </c>
      <c r="O648" s="145">
        <f t="shared" si="78"/>
        <v>1</v>
      </c>
      <c r="P648" s="145">
        <f t="shared" si="73"/>
        <v>1</v>
      </c>
      <c r="Q648" s="145">
        <f t="shared" si="73"/>
        <v>1</v>
      </c>
      <c r="R648" s="145">
        <f t="shared" si="78"/>
        <v>1</v>
      </c>
      <c r="S648" s="145">
        <f t="shared" si="79"/>
        <v>0</v>
      </c>
      <c r="T648" s="145">
        <f t="shared" si="79"/>
        <v>0</v>
      </c>
    </row>
    <row r="649" spans="2:20">
      <c r="B649" s="149">
        <v>638</v>
      </c>
      <c r="C649" s="145"/>
      <c r="D649" s="149">
        <v>63</v>
      </c>
      <c r="E649" s="149">
        <v>63</v>
      </c>
      <c r="F649" s="149">
        <v>63</v>
      </c>
      <c r="G649" s="149">
        <v>63</v>
      </c>
      <c r="H649" s="145">
        <f t="shared" si="74"/>
        <v>63</v>
      </c>
      <c r="I649" s="145"/>
      <c r="J649" s="145"/>
      <c r="L649" s="149">
        <v>638</v>
      </c>
      <c r="M649" s="145">
        <f t="shared" si="77"/>
        <v>0</v>
      </c>
      <c r="N649" s="145">
        <f t="shared" si="77"/>
        <v>1</v>
      </c>
      <c r="O649" s="145">
        <f t="shared" si="78"/>
        <v>1</v>
      </c>
      <c r="P649" s="145">
        <f t="shared" si="73"/>
        <v>1</v>
      </c>
      <c r="Q649" s="145">
        <f t="shared" si="73"/>
        <v>1</v>
      </c>
      <c r="R649" s="145">
        <f t="shared" si="78"/>
        <v>1</v>
      </c>
      <c r="S649" s="145">
        <f t="shared" si="79"/>
        <v>0</v>
      </c>
      <c r="T649" s="145">
        <f t="shared" si="79"/>
        <v>0</v>
      </c>
    </row>
    <row r="650" spans="2:20">
      <c r="B650" s="149">
        <v>639</v>
      </c>
      <c r="C650" s="145"/>
      <c r="D650" s="149">
        <v>63.4</v>
      </c>
      <c r="E650" s="149">
        <v>63.4</v>
      </c>
      <c r="F650" s="149">
        <v>63.4</v>
      </c>
      <c r="G650" s="149">
        <v>63.4</v>
      </c>
      <c r="H650" s="145">
        <f t="shared" si="74"/>
        <v>63.4</v>
      </c>
      <c r="I650" s="145"/>
      <c r="J650" s="145"/>
      <c r="L650" s="149">
        <v>639</v>
      </c>
      <c r="M650" s="145">
        <f t="shared" si="77"/>
        <v>0</v>
      </c>
      <c r="N650" s="145">
        <f t="shared" si="77"/>
        <v>1</v>
      </c>
      <c r="O650" s="145">
        <f t="shared" si="78"/>
        <v>1</v>
      </c>
      <c r="P650" s="145">
        <f t="shared" ref="P650:Q713" si="80">IF(AND(F650&gt;0,F650&gt;=F649),1,0)</f>
        <v>1</v>
      </c>
      <c r="Q650" s="145">
        <f t="shared" si="80"/>
        <v>1</v>
      </c>
      <c r="R650" s="145">
        <f t="shared" si="78"/>
        <v>1</v>
      </c>
      <c r="S650" s="145">
        <f t="shared" si="79"/>
        <v>0</v>
      </c>
      <c r="T650" s="145">
        <f t="shared" si="79"/>
        <v>0</v>
      </c>
    </row>
    <row r="651" spans="2:20">
      <c r="B651" s="149">
        <v>640</v>
      </c>
      <c r="C651" s="145"/>
      <c r="D651" s="149">
        <v>63.7</v>
      </c>
      <c r="E651" s="149">
        <v>63.7</v>
      </c>
      <c r="F651" s="149">
        <v>63.7</v>
      </c>
      <c r="G651" s="149">
        <v>63.7</v>
      </c>
      <c r="H651" s="145">
        <f t="shared" si="74"/>
        <v>63.7</v>
      </c>
      <c r="I651" s="145"/>
      <c r="J651" s="145"/>
      <c r="L651" s="149">
        <v>640</v>
      </c>
      <c r="M651" s="145">
        <f t="shared" si="77"/>
        <v>0</v>
      </c>
      <c r="N651" s="145">
        <f t="shared" si="77"/>
        <v>1</v>
      </c>
      <c r="O651" s="145">
        <f t="shared" si="78"/>
        <v>1</v>
      </c>
      <c r="P651" s="145">
        <f t="shared" si="80"/>
        <v>1</v>
      </c>
      <c r="Q651" s="145">
        <f t="shared" si="80"/>
        <v>1</v>
      </c>
      <c r="R651" s="145">
        <f t="shared" si="78"/>
        <v>1</v>
      </c>
      <c r="S651" s="145">
        <f t="shared" si="79"/>
        <v>0</v>
      </c>
      <c r="T651" s="145">
        <f t="shared" si="79"/>
        <v>0</v>
      </c>
    </row>
    <row r="652" spans="2:20">
      <c r="B652" s="149">
        <v>641</v>
      </c>
      <c r="C652" s="145"/>
      <c r="D652" s="149">
        <v>63.8</v>
      </c>
      <c r="E652" s="149">
        <v>63.8</v>
      </c>
      <c r="F652" s="149">
        <v>63.8</v>
      </c>
      <c r="G652" s="149">
        <v>63.8</v>
      </c>
      <c r="H652" s="145">
        <f t="shared" si="74"/>
        <v>63.8</v>
      </c>
      <c r="I652" s="145"/>
      <c r="J652" s="145"/>
      <c r="L652" s="149">
        <v>641</v>
      </c>
      <c r="M652" s="145">
        <f t="shared" si="77"/>
        <v>0</v>
      </c>
      <c r="N652" s="145">
        <f t="shared" si="77"/>
        <v>1</v>
      </c>
      <c r="O652" s="145">
        <f t="shared" si="78"/>
        <v>1</v>
      </c>
      <c r="P652" s="145">
        <f t="shared" si="80"/>
        <v>1</v>
      </c>
      <c r="Q652" s="145">
        <f t="shared" si="80"/>
        <v>1</v>
      </c>
      <c r="R652" s="145">
        <f t="shared" si="78"/>
        <v>1</v>
      </c>
      <c r="S652" s="145">
        <f t="shared" si="79"/>
        <v>0</v>
      </c>
      <c r="T652" s="145">
        <f t="shared" si="79"/>
        <v>0</v>
      </c>
    </row>
    <row r="653" spans="2:20">
      <c r="B653" s="149">
        <v>642</v>
      </c>
      <c r="C653" s="145"/>
      <c r="D653" s="149">
        <v>63.9</v>
      </c>
      <c r="E653" s="149">
        <v>63.9</v>
      </c>
      <c r="F653" s="149">
        <v>63.9</v>
      </c>
      <c r="G653" s="149">
        <v>63.9</v>
      </c>
      <c r="H653" s="145">
        <f t="shared" ref="H653:H716" si="81">IF($E653="",0,MIN($E653,$H$2))</f>
        <v>63.9</v>
      </c>
      <c r="I653" s="145"/>
      <c r="J653" s="145"/>
      <c r="L653" s="149">
        <v>642</v>
      </c>
      <c r="M653" s="145">
        <f t="shared" si="77"/>
        <v>0</v>
      </c>
      <c r="N653" s="145">
        <f t="shared" si="77"/>
        <v>1</v>
      </c>
      <c r="O653" s="145">
        <f t="shared" si="78"/>
        <v>1</v>
      </c>
      <c r="P653" s="145">
        <f t="shared" si="80"/>
        <v>1</v>
      </c>
      <c r="Q653" s="145">
        <f t="shared" si="80"/>
        <v>1</v>
      </c>
      <c r="R653" s="145">
        <f t="shared" ref="R653:T716" si="82">IF(AND(H653&gt;0,H653&gt;=H652),1,0)</f>
        <v>1</v>
      </c>
      <c r="S653" s="145">
        <f t="shared" si="79"/>
        <v>0</v>
      </c>
      <c r="T653" s="145">
        <f t="shared" si="79"/>
        <v>0</v>
      </c>
    </row>
    <row r="654" spans="2:20">
      <c r="B654" s="149">
        <v>643</v>
      </c>
      <c r="C654" s="145"/>
      <c r="D654" s="149">
        <v>63.8</v>
      </c>
      <c r="E654" s="149">
        <v>63.8</v>
      </c>
      <c r="F654" s="149">
        <v>63.8</v>
      </c>
      <c r="G654" s="149">
        <v>63.8</v>
      </c>
      <c r="H654" s="145">
        <f t="shared" si="81"/>
        <v>63.8</v>
      </c>
      <c r="I654" s="145"/>
      <c r="J654" s="145"/>
      <c r="L654" s="149">
        <v>643</v>
      </c>
      <c r="M654" s="145">
        <f t="shared" ref="M654:N717" si="83">IF(AND(C654&gt;0,C654&gt;=C653),1,0)</f>
        <v>0</v>
      </c>
      <c r="N654" s="145">
        <f t="shared" si="83"/>
        <v>0</v>
      </c>
      <c r="O654" s="145">
        <f t="shared" ref="O654:T717" si="84">IF(AND(E654&gt;0,E654&gt;=E653),1,0)</f>
        <v>0</v>
      </c>
      <c r="P654" s="145">
        <f t="shared" si="80"/>
        <v>0</v>
      </c>
      <c r="Q654" s="145">
        <f t="shared" si="80"/>
        <v>0</v>
      </c>
      <c r="R654" s="145">
        <f t="shared" si="82"/>
        <v>0</v>
      </c>
      <c r="S654" s="145">
        <f t="shared" si="82"/>
        <v>0</v>
      </c>
      <c r="T654" s="145">
        <f t="shared" si="82"/>
        <v>0</v>
      </c>
    </row>
    <row r="655" spans="2:20">
      <c r="B655" s="149">
        <v>644</v>
      </c>
      <c r="C655" s="145"/>
      <c r="D655" s="149">
        <v>63.2</v>
      </c>
      <c r="E655" s="149">
        <v>63.2</v>
      </c>
      <c r="F655" s="149">
        <v>63.2</v>
      </c>
      <c r="G655" s="149">
        <v>63.2</v>
      </c>
      <c r="H655" s="145">
        <f t="shared" si="81"/>
        <v>63.2</v>
      </c>
      <c r="I655" s="145"/>
      <c r="J655" s="145"/>
      <c r="L655" s="149">
        <v>644</v>
      </c>
      <c r="M655" s="145">
        <f t="shared" si="83"/>
        <v>0</v>
      </c>
      <c r="N655" s="145">
        <f t="shared" si="83"/>
        <v>0</v>
      </c>
      <c r="O655" s="145">
        <f t="shared" si="84"/>
        <v>0</v>
      </c>
      <c r="P655" s="145">
        <f t="shared" si="80"/>
        <v>0</v>
      </c>
      <c r="Q655" s="145">
        <f t="shared" si="80"/>
        <v>0</v>
      </c>
      <c r="R655" s="145">
        <f t="shared" si="82"/>
        <v>0</v>
      </c>
      <c r="S655" s="145">
        <f t="shared" si="82"/>
        <v>0</v>
      </c>
      <c r="T655" s="145">
        <f t="shared" si="82"/>
        <v>0</v>
      </c>
    </row>
    <row r="656" spans="2:20">
      <c r="B656" s="149">
        <v>645</v>
      </c>
      <c r="C656" s="145"/>
      <c r="D656" s="149">
        <v>61.7</v>
      </c>
      <c r="E656" s="149">
        <v>61.7</v>
      </c>
      <c r="F656" s="149">
        <v>61.7</v>
      </c>
      <c r="G656" s="149">
        <v>61.7</v>
      </c>
      <c r="H656" s="145">
        <f t="shared" si="81"/>
        <v>61.7</v>
      </c>
      <c r="I656" s="145"/>
      <c r="J656" s="145"/>
      <c r="L656" s="149">
        <v>645</v>
      </c>
      <c r="M656" s="145">
        <f t="shared" si="83"/>
        <v>0</v>
      </c>
      <c r="N656" s="145">
        <f t="shared" si="83"/>
        <v>0</v>
      </c>
      <c r="O656" s="145">
        <f t="shared" si="84"/>
        <v>0</v>
      </c>
      <c r="P656" s="145">
        <f t="shared" si="80"/>
        <v>0</v>
      </c>
      <c r="Q656" s="145">
        <f t="shared" si="80"/>
        <v>0</v>
      </c>
      <c r="R656" s="145">
        <f t="shared" si="82"/>
        <v>0</v>
      </c>
      <c r="S656" s="145">
        <f t="shared" si="82"/>
        <v>0</v>
      </c>
      <c r="T656" s="145">
        <f t="shared" si="82"/>
        <v>0</v>
      </c>
    </row>
    <row r="657" spans="2:20">
      <c r="B657" s="149">
        <v>646</v>
      </c>
      <c r="C657" s="145"/>
      <c r="D657" s="149">
        <v>58.9</v>
      </c>
      <c r="E657" s="149">
        <v>58.9</v>
      </c>
      <c r="F657" s="149">
        <v>58.9</v>
      </c>
      <c r="G657" s="149">
        <v>58.9</v>
      </c>
      <c r="H657" s="145">
        <f t="shared" si="81"/>
        <v>58.9</v>
      </c>
      <c r="I657" s="145"/>
      <c r="J657" s="145"/>
      <c r="L657" s="149">
        <v>646</v>
      </c>
      <c r="M657" s="145">
        <f t="shared" si="83"/>
        <v>0</v>
      </c>
      <c r="N657" s="145">
        <f t="shared" si="83"/>
        <v>0</v>
      </c>
      <c r="O657" s="145">
        <f t="shared" si="84"/>
        <v>0</v>
      </c>
      <c r="P657" s="145">
        <f t="shared" si="80"/>
        <v>0</v>
      </c>
      <c r="Q657" s="145">
        <f t="shared" si="80"/>
        <v>0</v>
      </c>
      <c r="R657" s="145">
        <f t="shared" si="82"/>
        <v>0</v>
      </c>
      <c r="S657" s="145">
        <f t="shared" si="82"/>
        <v>0</v>
      </c>
      <c r="T657" s="145">
        <f t="shared" si="82"/>
        <v>0</v>
      </c>
    </row>
    <row r="658" spans="2:20">
      <c r="B658" s="149">
        <v>647</v>
      </c>
      <c r="C658" s="145"/>
      <c r="D658" s="149">
        <v>55.2</v>
      </c>
      <c r="E658" s="149">
        <v>55.2</v>
      </c>
      <c r="F658" s="149">
        <v>55.2</v>
      </c>
      <c r="G658" s="149">
        <v>55.2</v>
      </c>
      <c r="H658" s="145">
        <f t="shared" si="81"/>
        <v>55.2</v>
      </c>
      <c r="I658" s="145"/>
      <c r="J658" s="145"/>
      <c r="L658" s="149">
        <v>647</v>
      </c>
      <c r="M658" s="145">
        <f t="shared" si="83"/>
        <v>0</v>
      </c>
      <c r="N658" s="145">
        <f t="shared" si="83"/>
        <v>0</v>
      </c>
      <c r="O658" s="145">
        <f t="shared" si="84"/>
        <v>0</v>
      </c>
      <c r="P658" s="145">
        <f t="shared" si="80"/>
        <v>0</v>
      </c>
      <c r="Q658" s="145">
        <f t="shared" si="80"/>
        <v>0</v>
      </c>
      <c r="R658" s="145">
        <f t="shared" si="82"/>
        <v>0</v>
      </c>
      <c r="S658" s="145">
        <f t="shared" si="82"/>
        <v>0</v>
      </c>
      <c r="T658" s="145">
        <f t="shared" si="82"/>
        <v>0</v>
      </c>
    </row>
    <row r="659" spans="2:20">
      <c r="B659" s="149">
        <v>648</v>
      </c>
      <c r="C659" s="145"/>
      <c r="D659" s="149">
        <v>51</v>
      </c>
      <c r="E659" s="149">
        <v>51</v>
      </c>
      <c r="F659" s="149">
        <v>51</v>
      </c>
      <c r="G659" s="149">
        <v>51</v>
      </c>
      <c r="H659" s="145">
        <f t="shared" si="81"/>
        <v>51</v>
      </c>
      <c r="I659" s="145"/>
      <c r="J659" s="145"/>
      <c r="L659" s="149">
        <v>648</v>
      </c>
      <c r="M659" s="145">
        <f t="shared" si="83"/>
        <v>0</v>
      </c>
      <c r="N659" s="145">
        <f t="shared" si="83"/>
        <v>0</v>
      </c>
      <c r="O659" s="145">
        <f t="shared" si="84"/>
        <v>0</v>
      </c>
      <c r="P659" s="145">
        <f t="shared" si="80"/>
        <v>0</v>
      </c>
      <c r="Q659" s="145">
        <f t="shared" si="80"/>
        <v>0</v>
      </c>
      <c r="R659" s="145">
        <f t="shared" si="82"/>
        <v>0</v>
      </c>
      <c r="S659" s="145">
        <f t="shared" si="82"/>
        <v>0</v>
      </c>
      <c r="T659" s="145">
        <f t="shared" si="82"/>
        <v>0</v>
      </c>
    </row>
    <row r="660" spans="2:20">
      <c r="B660" s="149">
        <v>649</v>
      </c>
      <c r="C660" s="145"/>
      <c r="D660" s="149">
        <v>46.7</v>
      </c>
      <c r="E660" s="149">
        <v>46.7</v>
      </c>
      <c r="F660" s="149">
        <v>46.7</v>
      </c>
      <c r="G660" s="149">
        <v>46.7</v>
      </c>
      <c r="H660" s="145">
        <f t="shared" si="81"/>
        <v>46.7</v>
      </c>
      <c r="I660" s="145"/>
      <c r="J660" s="145"/>
      <c r="L660" s="149">
        <v>649</v>
      </c>
      <c r="M660" s="145">
        <f t="shared" si="83"/>
        <v>0</v>
      </c>
      <c r="N660" s="145">
        <f t="shared" si="83"/>
        <v>0</v>
      </c>
      <c r="O660" s="145">
        <f t="shared" si="84"/>
        <v>0</v>
      </c>
      <c r="P660" s="145">
        <f t="shared" si="80"/>
        <v>0</v>
      </c>
      <c r="Q660" s="145">
        <f t="shared" si="80"/>
        <v>0</v>
      </c>
      <c r="R660" s="145">
        <f t="shared" si="82"/>
        <v>0</v>
      </c>
      <c r="S660" s="145">
        <f t="shared" si="82"/>
        <v>0</v>
      </c>
      <c r="T660" s="145">
        <f t="shared" si="82"/>
        <v>0</v>
      </c>
    </row>
    <row r="661" spans="2:20">
      <c r="B661" s="149">
        <v>650</v>
      </c>
      <c r="C661" s="145"/>
      <c r="D661" s="149">
        <v>42.8</v>
      </c>
      <c r="E661" s="149">
        <v>42.8</v>
      </c>
      <c r="F661" s="149">
        <v>42.8</v>
      </c>
      <c r="G661" s="149">
        <v>42.8</v>
      </c>
      <c r="H661" s="145">
        <f t="shared" si="81"/>
        <v>42.8</v>
      </c>
      <c r="I661" s="145"/>
      <c r="J661" s="145"/>
      <c r="L661" s="149">
        <v>650</v>
      </c>
      <c r="M661" s="145">
        <f t="shared" si="83"/>
        <v>0</v>
      </c>
      <c r="N661" s="145">
        <f t="shared" si="83"/>
        <v>0</v>
      </c>
      <c r="O661" s="145">
        <f t="shared" si="84"/>
        <v>0</v>
      </c>
      <c r="P661" s="145">
        <f t="shared" si="80"/>
        <v>0</v>
      </c>
      <c r="Q661" s="145">
        <f t="shared" si="80"/>
        <v>0</v>
      </c>
      <c r="R661" s="145">
        <f t="shared" si="82"/>
        <v>0</v>
      </c>
      <c r="S661" s="145">
        <f t="shared" si="82"/>
        <v>0</v>
      </c>
      <c r="T661" s="145">
        <f t="shared" si="82"/>
        <v>0</v>
      </c>
    </row>
    <row r="662" spans="2:20">
      <c r="B662" s="149">
        <v>651</v>
      </c>
      <c r="C662" s="145"/>
      <c r="D662" s="149">
        <v>40.200000000000003</v>
      </c>
      <c r="E662" s="149">
        <v>40.200000000000003</v>
      </c>
      <c r="F662" s="149">
        <v>40.200000000000003</v>
      </c>
      <c r="G662" s="149">
        <v>40.200000000000003</v>
      </c>
      <c r="H662" s="145">
        <f t="shared" si="81"/>
        <v>40.200000000000003</v>
      </c>
      <c r="I662" s="145"/>
      <c r="J662" s="145"/>
      <c r="L662" s="149">
        <v>651</v>
      </c>
      <c r="M662" s="145">
        <f t="shared" si="83"/>
        <v>0</v>
      </c>
      <c r="N662" s="145">
        <f t="shared" si="83"/>
        <v>0</v>
      </c>
      <c r="O662" s="145">
        <f t="shared" si="84"/>
        <v>0</v>
      </c>
      <c r="P662" s="145">
        <f t="shared" si="80"/>
        <v>0</v>
      </c>
      <c r="Q662" s="145">
        <f t="shared" si="80"/>
        <v>0</v>
      </c>
      <c r="R662" s="145">
        <f t="shared" si="82"/>
        <v>0</v>
      </c>
      <c r="S662" s="145">
        <f t="shared" si="82"/>
        <v>0</v>
      </c>
      <c r="T662" s="145">
        <f t="shared" si="82"/>
        <v>0</v>
      </c>
    </row>
    <row r="663" spans="2:20">
      <c r="B663" s="149">
        <v>652</v>
      </c>
      <c r="C663" s="145"/>
      <c r="D663" s="149">
        <v>38.799999999999997</v>
      </c>
      <c r="E663" s="149">
        <v>38.799999999999997</v>
      </c>
      <c r="F663" s="149">
        <v>38.799999999999997</v>
      </c>
      <c r="G663" s="149">
        <v>38.799999999999997</v>
      </c>
      <c r="H663" s="145">
        <f t="shared" si="81"/>
        <v>38.799999999999997</v>
      </c>
      <c r="I663" s="145"/>
      <c r="J663" s="145"/>
      <c r="L663" s="149">
        <v>652</v>
      </c>
      <c r="M663" s="145">
        <f t="shared" si="83"/>
        <v>0</v>
      </c>
      <c r="N663" s="145">
        <f t="shared" si="83"/>
        <v>0</v>
      </c>
      <c r="O663" s="145">
        <f t="shared" si="84"/>
        <v>0</v>
      </c>
      <c r="P663" s="145">
        <f t="shared" si="80"/>
        <v>0</v>
      </c>
      <c r="Q663" s="145">
        <f t="shared" si="80"/>
        <v>0</v>
      </c>
      <c r="R663" s="145">
        <f t="shared" si="82"/>
        <v>0</v>
      </c>
      <c r="S663" s="145">
        <f t="shared" si="82"/>
        <v>0</v>
      </c>
      <c r="T663" s="145">
        <f t="shared" si="82"/>
        <v>0</v>
      </c>
    </row>
    <row r="664" spans="2:20">
      <c r="B664" s="149">
        <v>653</v>
      </c>
      <c r="C664" s="145"/>
      <c r="D664" s="149">
        <v>37.9</v>
      </c>
      <c r="E664" s="149">
        <v>37.9</v>
      </c>
      <c r="F664" s="149">
        <v>37.9</v>
      </c>
      <c r="G664" s="149">
        <v>37.9</v>
      </c>
      <c r="H664" s="145">
        <f t="shared" si="81"/>
        <v>37.9</v>
      </c>
      <c r="I664" s="145"/>
      <c r="J664" s="145"/>
      <c r="L664" s="149">
        <v>653</v>
      </c>
      <c r="M664" s="145">
        <f t="shared" si="83"/>
        <v>0</v>
      </c>
      <c r="N664" s="145">
        <f t="shared" si="83"/>
        <v>0</v>
      </c>
      <c r="O664" s="145">
        <f t="shared" si="84"/>
        <v>0</v>
      </c>
      <c r="P664" s="145">
        <f t="shared" si="80"/>
        <v>0</v>
      </c>
      <c r="Q664" s="145">
        <f t="shared" si="80"/>
        <v>0</v>
      </c>
      <c r="R664" s="145">
        <f t="shared" si="82"/>
        <v>0</v>
      </c>
      <c r="S664" s="145">
        <f t="shared" si="82"/>
        <v>0</v>
      </c>
      <c r="T664" s="145">
        <f t="shared" si="82"/>
        <v>0</v>
      </c>
    </row>
    <row r="665" spans="2:20">
      <c r="B665" s="149">
        <v>654</v>
      </c>
      <c r="C665" s="145"/>
      <c r="D665" s="149">
        <v>36.700000000000003</v>
      </c>
      <c r="E665" s="149">
        <v>36.700000000000003</v>
      </c>
      <c r="F665" s="149">
        <v>36.700000000000003</v>
      </c>
      <c r="G665" s="149">
        <v>36.700000000000003</v>
      </c>
      <c r="H665" s="145">
        <f t="shared" si="81"/>
        <v>36.700000000000003</v>
      </c>
      <c r="I665" s="145"/>
      <c r="J665" s="145"/>
      <c r="L665" s="149">
        <v>654</v>
      </c>
      <c r="M665" s="145">
        <f t="shared" si="83"/>
        <v>0</v>
      </c>
      <c r="N665" s="145">
        <f t="shared" si="83"/>
        <v>0</v>
      </c>
      <c r="O665" s="145">
        <f t="shared" si="84"/>
        <v>0</v>
      </c>
      <c r="P665" s="145">
        <f t="shared" si="80"/>
        <v>0</v>
      </c>
      <c r="Q665" s="145">
        <f t="shared" si="80"/>
        <v>0</v>
      </c>
      <c r="R665" s="145">
        <f t="shared" si="82"/>
        <v>0</v>
      </c>
      <c r="S665" s="145">
        <f t="shared" si="82"/>
        <v>0</v>
      </c>
      <c r="T665" s="145">
        <f t="shared" si="82"/>
        <v>0</v>
      </c>
    </row>
    <row r="666" spans="2:20">
      <c r="B666" s="149">
        <v>655</v>
      </c>
      <c r="C666" s="145"/>
      <c r="D666" s="149">
        <v>35.1</v>
      </c>
      <c r="E666" s="149">
        <v>35.1</v>
      </c>
      <c r="F666" s="149">
        <v>35.1</v>
      </c>
      <c r="G666" s="149">
        <v>35.1</v>
      </c>
      <c r="H666" s="145">
        <f t="shared" si="81"/>
        <v>35.1</v>
      </c>
      <c r="I666" s="145"/>
      <c r="J666" s="145"/>
      <c r="L666" s="149">
        <v>655</v>
      </c>
      <c r="M666" s="145">
        <f t="shared" si="83"/>
        <v>0</v>
      </c>
      <c r="N666" s="145">
        <f t="shared" si="83"/>
        <v>0</v>
      </c>
      <c r="O666" s="145">
        <f t="shared" si="84"/>
        <v>0</v>
      </c>
      <c r="P666" s="145">
        <f t="shared" si="80"/>
        <v>0</v>
      </c>
      <c r="Q666" s="145">
        <f t="shared" si="80"/>
        <v>0</v>
      </c>
      <c r="R666" s="145">
        <f t="shared" si="82"/>
        <v>0</v>
      </c>
      <c r="S666" s="145">
        <f t="shared" si="82"/>
        <v>0</v>
      </c>
      <c r="T666" s="145">
        <f t="shared" si="82"/>
        <v>0</v>
      </c>
    </row>
    <row r="667" spans="2:20">
      <c r="B667" s="149">
        <v>656</v>
      </c>
      <c r="C667" s="145"/>
      <c r="D667" s="149">
        <v>32.9</v>
      </c>
      <c r="E667" s="149">
        <v>32.9</v>
      </c>
      <c r="F667" s="149">
        <v>32.9</v>
      </c>
      <c r="G667" s="149">
        <v>32.9</v>
      </c>
      <c r="H667" s="145">
        <f t="shared" si="81"/>
        <v>32.9</v>
      </c>
      <c r="I667" s="145"/>
      <c r="J667" s="145"/>
      <c r="L667" s="149">
        <v>656</v>
      </c>
      <c r="M667" s="145">
        <f t="shared" si="83"/>
        <v>0</v>
      </c>
      <c r="N667" s="145">
        <f t="shared" si="83"/>
        <v>0</v>
      </c>
      <c r="O667" s="145">
        <f t="shared" si="84"/>
        <v>0</v>
      </c>
      <c r="P667" s="145">
        <f t="shared" si="80"/>
        <v>0</v>
      </c>
      <c r="Q667" s="145">
        <f t="shared" si="80"/>
        <v>0</v>
      </c>
      <c r="R667" s="145">
        <f t="shared" si="82"/>
        <v>0</v>
      </c>
      <c r="S667" s="145">
        <f t="shared" si="82"/>
        <v>0</v>
      </c>
      <c r="T667" s="145">
        <f t="shared" si="82"/>
        <v>0</v>
      </c>
    </row>
    <row r="668" spans="2:20">
      <c r="B668" s="149">
        <v>657</v>
      </c>
      <c r="C668" s="145"/>
      <c r="D668" s="149">
        <v>30.4</v>
      </c>
      <c r="E668" s="149">
        <v>30.4</v>
      </c>
      <c r="F668" s="149">
        <v>30.4</v>
      </c>
      <c r="G668" s="149">
        <v>30.4</v>
      </c>
      <c r="H668" s="145">
        <f t="shared" si="81"/>
        <v>30.4</v>
      </c>
      <c r="I668" s="145"/>
      <c r="J668" s="145"/>
      <c r="L668" s="149">
        <v>657</v>
      </c>
      <c r="M668" s="145">
        <f t="shared" si="83"/>
        <v>0</v>
      </c>
      <c r="N668" s="145">
        <f t="shared" si="83"/>
        <v>0</v>
      </c>
      <c r="O668" s="145">
        <f t="shared" si="84"/>
        <v>0</v>
      </c>
      <c r="P668" s="145">
        <f t="shared" si="80"/>
        <v>0</v>
      </c>
      <c r="Q668" s="145">
        <f t="shared" si="80"/>
        <v>0</v>
      </c>
      <c r="R668" s="145">
        <f t="shared" si="82"/>
        <v>0</v>
      </c>
      <c r="S668" s="145">
        <f t="shared" si="82"/>
        <v>0</v>
      </c>
      <c r="T668" s="145">
        <f t="shared" si="82"/>
        <v>0</v>
      </c>
    </row>
    <row r="669" spans="2:20">
      <c r="B669" s="149">
        <v>658</v>
      </c>
      <c r="C669" s="145"/>
      <c r="D669" s="149">
        <v>28</v>
      </c>
      <c r="E669" s="149">
        <v>28</v>
      </c>
      <c r="F669" s="149">
        <v>28</v>
      </c>
      <c r="G669" s="149">
        <v>28</v>
      </c>
      <c r="H669" s="145">
        <f t="shared" si="81"/>
        <v>28</v>
      </c>
      <c r="I669" s="145"/>
      <c r="J669" s="145"/>
      <c r="L669" s="149">
        <v>658</v>
      </c>
      <c r="M669" s="145">
        <f t="shared" si="83"/>
        <v>0</v>
      </c>
      <c r="N669" s="145">
        <f t="shared" si="83"/>
        <v>0</v>
      </c>
      <c r="O669" s="145">
        <f t="shared" si="84"/>
        <v>0</v>
      </c>
      <c r="P669" s="145">
        <f t="shared" si="80"/>
        <v>0</v>
      </c>
      <c r="Q669" s="145">
        <f t="shared" si="80"/>
        <v>0</v>
      </c>
      <c r="R669" s="145">
        <f t="shared" si="82"/>
        <v>0</v>
      </c>
      <c r="S669" s="145">
        <f t="shared" si="82"/>
        <v>0</v>
      </c>
      <c r="T669" s="145">
        <f t="shared" si="82"/>
        <v>0</v>
      </c>
    </row>
    <row r="670" spans="2:20">
      <c r="B670" s="149">
        <v>659</v>
      </c>
      <c r="C670" s="145"/>
      <c r="D670" s="149">
        <v>25.9</v>
      </c>
      <c r="E670" s="149">
        <v>25.9</v>
      </c>
      <c r="F670" s="149">
        <v>25.9</v>
      </c>
      <c r="G670" s="149">
        <v>25.9</v>
      </c>
      <c r="H670" s="145">
        <f t="shared" si="81"/>
        <v>25.9</v>
      </c>
      <c r="I670" s="145"/>
      <c r="J670" s="145"/>
      <c r="L670" s="149">
        <v>659</v>
      </c>
      <c r="M670" s="145">
        <f t="shared" si="83"/>
        <v>0</v>
      </c>
      <c r="N670" s="145">
        <f t="shared" si="83"/>
        <v>0</v>
      </c>
      <c r="O670" s="145">
        <f t="shared" si="84"/>
        <v>0</v>
      </c>
      <c r="P670" s="145">
        <f t="shared" si="80"/>
        <v>0</v>
      </c>
      <c r="Q670" s="145">
        <f t="shared" si="80"/>
        <v>0</v>
      </c>
      <c r="R670" s="145">
        <f t="shared" si="82"/>
        <v>0</v>
      </c>
      <c r="S670" s="145">
        <f t="shared" si="82"/>
        <v>0</v>
      </c>
      <c r="T670" s="145">
        <f t="shared" si="82"/>
        <v>0</v>
      </c>
    </row>
    <row r="671" spans="2:20">
      <c r="B671" s="149">
        <v>660</v>
      </c>
      <c r="C671" s="145"/>
      <c r="D671" s="149">
        <v>24.4</v>
      </c>
      <c r="E671" s="149">
        <v>24.4</v>
      </c>
      <c r="F671" s="149">
        <v>24.4</v>
      </c>
      <c r="G671" s="149">
        <v>24.4</v>
      </c>
      <c r="H671" s="145">
        <f t="shared" si="81"/>
        <v>24.4</v>
      </c>
      <c r="I671" s="145"/>
      <c r="J671" s="145"/>
      <c r="L671" s="149">
        <v>660</v>
      </c>
      <c r="M671" s="145">
        <f t="shared" si="83"/>
        <v>0</v>
      </c>
      <c r="N671" s="145">
        <f t="shared" si="83"/>
        <v>0</v>
      </c>
      <c r="O671" s="145">
        <f t="shared" si="84"/>
        <v>0</v>
      </c>
      <c r="P671" s="145">
        <f t="shared" si="80"/>
        <v>0</v>
      </c>
      <c r="Q671" s="145">
        <f t="shared" si="80"/>
        <v>0</v>
      </c>
      <c r="R671" s="145">
        <f t="shared" si="82"/>
        <v>0</v>
      </c>
      <c r="S671" s="145">
        <f t="shared" si="82"/>
        <v>0</v>
      </c>
      <c r="T671" s="145">
        <f t="shared" si="82"/>
        <v>0</v>
      </c>
    </row>
    <row r="672" spans="2:20">
      <c r="B672" s="149">
        <v>661</v>
      </c>
      <c r="C672" s="145"/>
      <c r="D672" s="149">
        <v>23.7</v>
      </c>
      <c r="E672" s="149">
        <v>23.7</v>
      </c>
      <c r="F672" s="149">
        <v>23.7</v>
      </c>
      <c r="G672" s="149">
        <v>23.7</v>
      </c>
      <c r="H672" s="145">
        <f t="shared" si="81"/>
        <v>23.7</v>
      </c>
      <c r="I672" s="145"/>
      <c r="J672" s="145"/>
      <c r="L672" s="149">
        <v>661</v>
      </c>
      <c r="M672" s="145">
        <f t="shared" si="83"/>
        <v>0</v>
      </c>
      <c r="N672" s="145">
        <f t="shared" si="83"/>
        <v>0</v>
      </c>
      <c r="O672" s="145">
        <f t="shared" si="84"/>
        <v>0</v>
      </c>
      <c r="P672" s="145">
        <f t="shared" si="80"/>
        <v>0</v>
      </c>
      <c r="Q672" s="145">
        <f t="shared" si="80"/>
        <v>0</v>
      </c>
      <c r="R672" s="145">
        <f t="shared" si="82"/>
        <v>0</v>
      </c>
      <c r="S672" s="145">
        <f t="shared" si="82"/>
        <v>0</v>
      </c>
      <c r="T672" s="145">
        <f t="shared" si="82"/>
        <v>0</v>
      </c>
    </row>
    <row r="673" spans="2:20">
      <c r="B673" s="149">
        <v>662</v>
      </c>
      <c r="C673" s="145"/>
      <c r="D673" s="149">
        <v>23.8</v>
      </c>
      <c r="E673" s="149">
        <v>23.8</v>
      </c>
      <c r="F673" s="149">
        <v>23.8</v>
      </c>
      <c r="G673" s="149">
        <v>23.8</v>
      </c>
      <c r="H673" s="145">
        <f t="shared" si="81"/>
        <v>23.8</v>
      </c>
      <c r="I673" s="145"/>
      <c r="J673" s="145"/>
      <c r="L673" s="149">
        <v>662</v>
      </c>
      <c r="M673" s="145">
        <f t="shared" si="83"/>
        <v>0</v>
      </c>
      <c r="N673" s="145">
        <f t="shared" si="83"/>
        <v>1</v>
      </c>
      <c r="O673" s="145">
        <f t="shared" si="84"/>
        <v>1</v>
      </c>
      <c r="P673" s="145">
        <f t="shared" si="80"/>
        <v>1</v>
      </c>
      <c r="Q673" s="145">
        <f t="shared" si="80"/>
        <v>1</v>
      </c>
      <c r="R673" s="145">
        <f t="shared" si="82"/>
        <v>1</v>
      </c>
      <c r="S673" s="145">
        <f t="shared" si="82"/>
        <v>0</v>
      </c>
      <c r="T673" s="145">
        <f t="shared" si="82"/>
        <v>0</v>
      </c>
    </row>
    <row r="674" spans="2:20">
      <c r="B674" s="149">
        <v>663</v>
      </c>
      <c r="C674" s="145"/>
      <c r="D674" s="149">
        <v>25</v>
      </c>
      <c r="E674" s="149">
        <v>25</v>
      </c>
      <c r="F674" s="149">
        <v>25</v>
      </c>
      <c r="G674" s="149">
        <v>25</v>
      </c>
      <c r="H674" s="145">
        <f t="shared" si="81"/>
        <v>25</v>
      </c>
      <c r="I674" s="145"/>
      <c r="J674" s="145"/>
      <c r="L674" s="149">
        <v>663</v>
      </c>
      <c r="M674" s="145">
        <f t="shared" si="83"/>
        <v>0</v>
      </c>
      <c r="N674" s="145">
        <f t="shared" si="83"/>
        <v>1</v>
      </c>
      <c r="O674" s="145">
        <f t="shared" si="84"/>
        <v>1</v>
      </c>
      <c r="P674" s="145">
        <f t="shared" si="80"/>
        <v>1</v>
      </c>
      <c r="Q674" s="145">
        <f t="shared" si="80"/>
        <v>1</v>
      </c>
      <c r="R674" s="145">
        <f t="shared" si="82"/>
        <v>1</v>
      </c>
      <c r="S674" s="145">
        <f t="shared" si="82"/>
        <v>0</v>
      </c>
      <c r="T674" s="145">
        <f t="shared" si="82"/>
        <v>0</v>
      </c>
    </row>
    <row r="675" spans="2:20">
      <c r="B675" s="149">
        <v>664</v>
      </c>
      <c r="C675" s="145"/>
      <c r="D675" s="149">
        <v>27.3</v>
      </c>
      <c r="E675" s="149">
        <v>27.3</v>
      </c>
      <c r="F675" s="149">
        <v>27.3</v>
      </c>
      <c r="G675" s="149">
        <v>27.3</v>
      </c>
      <c r="H675" s="145">
        <f t="shared" si="81"/>
        <v>27.3</v>
      </c>
      <c r="I675" s="145"/>
      <c r="J675" s="145"/>
      <c r="L675" s="149">
        <v>664</v>
      </c>
      <c r="M675" s="145">
        <f t="shared" si="83"/>
        <v>0</v>
      </c>
      <c r="N675" s="145">
        <f t="shared" si="83"/>
        <v>1</v>
      </c>
      <c r="O675" s="145">
        <f t="shared" si="84"/>
        <v>1</v>
      </c>
      <c r="P675" s="145">
        <f t="shared" si="80"/>
        <v>1</v>
      </c>
      <c r="Q675" s="145">
        <f t="shared" si="80"/>
        <v>1</v>
      </c>
      <c r="R675" s="145">
        <f t="shared" si="82"/>
        <v>1</v>
      </c>
      <c r="S675" s="145">
        <f t="shared" si="82"/>
        <v>0</v>
      </c>
      <c r="T675" s="145">
        <f t="shared" si="82"/>
        <v>0</v>
      </c>
    </row>
    <row r="676" spans="2:20">
      <c r="B676" s="149">
        <v>665</v>
      </c>
      <c r="C676" s="145"/>
      <c r="D676" s="149">
        <v>30.4</v>
      </c>
      <c r="E676" s="149">
        <v>30.4</v>
      </c>
      <c r="F676" s="149">
        <v>30.4</v>
      </c>
      <c r="G676" s="149">
        <v>30.4</v>
      </c>
      <c r="H676" s="145">
        <f t="shared" si="81"/>
        <v>30.4</v>
      </c>
      <c r="I676" s="145"/>
      <c r="J676" s="145"/>
      <c r="L676" s="149">
        <v>665</v>
      </c>
      <c r="M676" s="145">
        <f t="shared" si="83"/>
        <v>0</v>
      </c>
      <c r="N676" s="145">
        <f t="shared" si="83"/>
        <v>1</v>
      </c>
      <c r="O676" s="145">
        <f t="shared" si="84"/>
        <v>1</v>
      </c>
      <c r="P676" s="145">
        <f t="shared" si="80"/>
        <v>1</v>
      </c>
      <c r="Q676" s="145">
        <f t="shared" si="80"/>
        <v>1</v>
      </c>
      <c r="R676" s="145">
        <f t="shared" si="82"/>
        <v>1</v>
      </c>
      <c r="S676" s="145">
        <f t="shared" si="82"/>
        <v>0</v>
      </c>
      <c r="T676" s="145">
        <f t="shared" si="82"/>
        <v>0</v>
      </c>
    </row>
    <row r="677" spans="2:20">
      <c r="B677" s="149">
        <v>666</v>
      </c>
      <c r="C677" s="145"/>
      <c r="D677" s="149">
        <v>33.9</v>
      </c>
      <c r="E677" s="149">
        <v>33.9</v>
      </c>
      <c r="F677" s="149">
        <v>33.9</v>
      </c>
      <c r="G677" s="149">
        <v>33.9</v>
      </c>
      <c r="H677" s="145">
        <f t="shared" si="81"/>
        <v>33.9</v>
      </c>
      <c r="I677" s="145"/>
      <c r="J677" s="145"/>
      <c r="L677" s="149">
        <v>666</v>
      </c>
      <c r="M677" s="145">
        <f t="shared" si="83"/>
        <v>0</v>
      </c>
      <c r="N677" s="145">
        <f t="shared" si="83"/>
        <v>1</v>
      </c>
      <c r="O677" s="145">
        <f t="shared" si="84"/>
        <v>1</v>
      </c>
      <c r="P677" s="145">
        <f t="shared" si="80"/>
        <v>1</v>
      </c>
      <c r="Q677" s="145">
        <f t="shared" si="80"/>
        <v>1</v>
      </c>
      <c r="R677" s="145">
        <f t="shared" si="82"/>
        <v>1</v>
      </c>
      <c r="S677" s="145">
        <f t="shared" si="82"/>
        <v>0</v>
      </c>
      <c r="T677" s="145">
        <f t="shared" si="82"/>
        <v>0</v>
      </c>
    </row>
    <row r="678" spans="2:20">
      <c r="B678" s="149">
        <v>667</v>
      </c>
      <c r="C678" s="145"/>
      <c r="D678" s="149">
        <v>37.299999999999997</v>
      </c>
      <c r="E678" s="149">
        <v>37.299999999999997</v>
      </c>
      <c r="F678" s="149">
        <v>37.299999999999997</v>
      </c>
      <c r="G678" s="149">
        <v>37.299999999999997</v>
      </c>
      <c r="H678" s="145">
        <f t="shared" si="81"/>
        <v>37.299999999999997</v>
      </c>
      <c r="I678" s="145"/>
      <c r="J678" s="145"/>
      <c r="L678" s="149">
        <v>667</v>
      </c>
      <c r="M678" s="145">
        <f t="shared" si="83"/>
        <v>0</v>
      </c>
      <c r="N678" s="145">
        <f t="shared" si="83"/>
        <v>1</v>
      </c>
      <c r="O678" s="145">
        <f t="shared" si="84"/>
        <v>1</v>
      </c>
      <c r="P678" s="145">
        <f t="shared" si="80"/>
        <v>1</v>
      </c>
      <c r="Q678" s="145">
        <f t="shared" si="80"/>
        <v>1</v>
      </c>
      <c r="R678" s="145">
        <f t="shared" si="82"/>
        <v>1</v>
      </c>
      <c r="S678" s="145">
        <f t="shared" si="82"/>
        <v>0</v>
      </c>
      <c r="T678" s="145">
        <f t="shared" si="82"/>
        <v>0</v>
      </c>
    </row>
    <row r="679" spans="2:20">
      <c r="B679" s="149">
        <v>668</v>
      </c>
      <c r="C679" s="145"/>
      <c r="D679" s="149">
        <v>39.799999999999997</v>
      </c>
      <c r="E679" s="149">
        <v>39.799999999999997</v>
      </c>
      <c r="F679" s="149">
        <v>39.799999999999997</v>
      </c>
      <c r="G679" s="149">
        <v>39.799999999999997</v>
      </c>
      <c r="H679" s="145">
        <f t="shared" si="81"/>
        <v>39.799999999999997</v>
      </c>
      <c r="I679" s="145"/>
      <c r="J679" s="145"/>
      <c r="L679" s="149">
        <v>668</v>
      </c>
      <c r="M679" s="145">
        <f t="shared" si="83"/>
        <v>0</v>
      </c>
      <c r="N679" s="145">
        <f t="shared" si="83"/>
        <v>1</v>
      </c>
      <c r="O679" s="145">
        <f t="shared" si="84"/>
        <v>1</v>
      </c>
      <c r="P679" s="145">
        <f t="shared" si="80"/>
        <v>1</v>
      </c>
      <c r="Q679" s="145">
        <f t="shared" si="80"/>
        <v>1</v>
      </c>
      <c r="R679" s="145">
        <f t="shared" si="82"/>
        <v>1</v>
      </c>
      <c r="S679" s="145">
        <f t="shared" si="82"/>
        <v>0</v>
      </c>
      <c r="T679" s="145">
        <f t="shared" si="82"/>
        <v>0</v>
      </c>
    </row>
    <row r="680" spans="2:20">
      <c r="B680" s="149">
        <v>669</v>
      </c>
      <c r="C680" s="145"/>
      <c r="D680" s="149">
        <v>39.5</v>
      </c>
      <c r="E680" s="149">
        <v>39.5</v>
      </c>
      <c r="F680" s="149">
        <v>39.5</v>
      </c>
      <c r="G680" s="149">
        <v>39.5</v>
      </c>
      <c r="H680" s="145">
        <f t="shared" si="81"/>
        <v>39.5</v>
      </c>
      <c r="I680" s="145"/>
      <c r="J680" s="145"/>
      <c r="L680" s="149">
        <v>669</v>
      </c>
      <c r="M680" s="145">
        <f t="shared" si="83"/>
        <v>0</v>
      </c>
      <c r="N680" s="145">
        <f t="shared" si="83"/>
        <v>0</v>
      </c>
      <c r="O680" s="145">
        <f t="shared" si="84"/>
        <v>0</v>
      </c>
      <c r="P680" s="145">
        <f t="shared" si="80"/>
        <v>0</v>
      </c>
      <c r="Q680" s="145">
        <f t="shared" si="80"/>
        <v>0</v>
      </c>
      <c r="R680" s="145">
        <f t="shared" si="82"/>
        <v>0</v>
      </c>
      <c r="S680" s="145">
        <f t="shared" si="82"/>
        <v>0</v>
      </c>
      <c r="T680" s="145">
        <f t="shared" si="82"/>
        <v>0</v>
      </c>
    </row>
    <row r="681" spans="2:20">
      <c r="B681" s="149">
        <v>670</v>
      </c>
      <c r="C681" s="145"/>
      <c r="D681" s="149">
        <v>36.299999999999997</v>
      </c>
      <c r="E681" s="149">
        <v>36.299999999999997</v>
      </c>
      <c r="F681" s="149">
        <v>36.299999999999997</v>
      </c>
      <c r="G681" s="149">
        <v>36.299999999999997</v>
      </c>
      <c r="H681" s="145">
        <f t="shared" si="81"/>
        <v>36.299999999999997</v>
      </c>
      <c r="I681" s="145"/>
      <c r="J681" s="145"/>
      <c r="L681" s="149">
        <v>670</v>
      </c>
      <c r="M681" s="145">
        <f t="shared" si="83"/>
        <v>0</v>
      </c>
      <c r="N681" s="145">
        <f t="shared" si="83"/>
        <v>0</v>
      </c>
      <c r="O681" s="145">
        <f t="shared" si="84"/>
        <v>0</v>
      </c>
      <c r="P681" s="145">
        <f t="shared" si="80"/>
        <v>0</v>
      </c>
      <c r="Q681" s="145">
        <f t="shared" si="80"/>
        <v>0</v>
      </c>
      <c r="R681" s="145">
        <f t="shared" si="82"/>
        <v>0</v>
      </c>
      <c r="S681" s="145">
        <f t="shared" si="82"/>
        <v>0</v>
      </c>
      <c r="T681" s="145">
        <f t="shared" si="82"/>
        <v>0</v>
      </c>
    </row>
    <row r="682" spans="2:20">
      <c r="B682" s="149">
        <v>671</v>
      </c>
      <c r="C682" s="145"/>
      <c r="D682" s="149">
        <v>31.4</v>
      </c>
      <c r="E682" s="149">
        <v>31.4</v>
      </c>
      <c r="F682" s="149">
        <v>31.4</v>
      </c>
      <c r="G682" s="149">
        <v>31.4</v>
      </c>
      <c r="H682" s="145">
        <f t="shared" si="81"/>
        <v>31.4</v>
      </c>
      <c r="I682" s="145"/>
      <c r="J682" s="145"/>
      <c r="L682" s="149">
        <v>671</v>
      </c>
      <c r="M682" s="145">
        <f t="shared" si="83"/>
        <v>0</v>
      </c>
      <c r="N682" s="145">
        <f t="shared" si="83"/>
        <v>0</v>
      </c>
      <c r="O682" s="145">
        <f t="shared" si="84"/>
        <v>0</v>
      </c>
      <c r="P682" s="145">
        <f t="shared" si="80"/>
        <v>0</v>
      </c>
      <c r="Q682" s="145">
        <f t="shared" si="80"/>
        <v>0</v>
      </c>
      <c r="R682" s="145">
        <f t="shared" si="82"/>
        <v>0</v>
      </c>
      <c r="S682" s="145">
        <f t="shared" si="82"/>
        <v>0</v>
      </c>
      <c r="T682" s="145">
        <f t="shared" si="82"/>
        <v>0</v>
      </c>
    </row>
    <row r="683" spans="2:20">
      <c r="B683" s="149">
        <v>672</v>
      </c>
      <c r="C683" s="145"/>
      <c r="D683" s="149">
        <v>26.5</v>
      </c>
      <c r="E683" s="149">
        <v>26.5</v>
      </c>
      <c r="F683" s="149">
        <v>26.5</v>
      </c>
      <c r="G683" s="149">
        <v>26.5</v>
      </c>
      <c r="H683" s="145">
        <f t="shared" si="81"/>
        <v>26.5</v>
      </c>
      <c r="I683" s="145"/>
      <c r="J683" s="145"/>
      <c r="L683" s="149">
        <v>672</v>
      </c>
      <c r="M683" s="145">
        <f t="shared" si="83"/>
        <v>0</v>
      </c>
      <c r="N683" s="145">
        <f t="shared" si="83"/>
        <v>0</v>
      </c>
      <c r="O683" s="145">
        <f t="shared" si="84"/>
        <v>0</v>
      </c>
      <c r="P683" s="145">
        <f t="shared" si="80"/>
        <v>0</v>
      </c>
      <c r="Q683" s="145">
        <f t="shared" si="80"/>
        <v>0</v>
      </c>
      <c r="R683" s="145">
        <f t="shared" si="82"/>
        <v>0</v>
      </c>
      <c r="S683" s="145">
        <f t="shared" si="82"/>
        <v>0</v>
      </c>
      <c r="T683" s="145">
        <f t="shared" si="82"/>
        <v>0</v>
      </c>
    </row>
    <row r="684" spans="2:20">
      <c r="B684" s="149">
        <v>673</v>
      </c>
      <c r="C684" s="145"/>
      <c r="D684" s="149">
        <v>24.2</v>
      </c>
      <c r="E684" s="149">
        <v>24.2</v>
      </c>
      <c r="F684" s="149">
        <v>24.2</v>
      </c>
      <c r="G684" s="149">
        <v>24.2</v>
      </c>
      <c r="H684" s="145">
        <f t="shared" si="81"/>
        <v>24.2</v>
      </c>
      <c r="I684" s="145"/>
      <c r="J684" s="145"/>
      <c r="L684" s="149">
        <v>673</v>
      </c>
      <c r="M684" s="145">
        <f t="shared" si="83"/>
        <v>0</v>
      </c>
      <c r="N684" s="145">
        <f t="shared" si="83"/>
        <v>0</v>
      </c>
      <c r="O684" s="145">
        <f t="shared" si="84"/>
        <v>0</v>
      </c>
      <c r="P684" s="145">
        <f t="shared" si="80"/>
        <v>0</v>
      </c>
      <c r="Q684" s="145">
        <f t="shared" si="80"/>
        <v>0</v>
      </c>
      <c r="R684" s="145">
        <f t="shared" si="82"/>
        <v>0</v>
      </c>
      <c r="S684" s="145">
        <f t="shared" si="82"/>
        <v>0</v>
      </c>
      <c r="T684" s="145">
        <f t="shared" si="82"/>
        <v>0</v>
      </c>
    </row>
    <row r="685" spans="2:20">
      <c r="B685" s="149">
        <v>674</v>
      </c>
      <c r="C685" s="145"/>
      <c r="D685" s="149">
        <v>24.8</v>
      </c>
      <c r="E685" s="149">
        <v>24.8</v>
      </c>
      <c r="F685" s="149">
        <v>24.8</v>
      </c>
      <c r="G685" s="149">
        <v>24.8</v>
      </c>
      <c r="H685" s="145">
        <f t="shared" si="81"/>
        <v>24.8</v>
      </c>
      <c r="I685" s="145"/>
      <c r="J685" s="145"/>
      <c r="L685" s="149">
        <v>674</v>
      </c>
      <c r="M685" s="145">
        <f t="shared" si="83"/>
        <v>0</v>
      </c>
      <c r="N685" s="145">
        <f t="shared" si="83"/>
        <v>1</v>
      </c>
      <c r="O685" s="145">
        <f t="shared" si="84"/>
        <v>1</v>
      </c>
      <c r="P685" s="145">
        <f t="shared" si="80"/>
        <v>1</v>
      </c>
      <c r="Q685" s="145">
        <f t="shared" si="80"/>
        <v>1</v>
      </c>
      <c r="R685" s="145">
        <f t="shared" si="82"/>
        <v>1</v>
      </c>
      <c r="S685" s="145">
        <f t="shared" si="82"/>
        <v>0</v>
      </c>
      <c r="T685" s="145">
        <f t="shared" si="82"/>
        <v>0</v>
      </c>
    </row>
    <row r="686" spans="2:20">
      <c r="B686" s="149">
        <v>675</v>
      </c>
      <c r="C686" s="145"/>
      <c r="D686" s="149">
        <v>26.6</v>
      </c>
      <c r="E686" s="149">
        <v>26.6</v>
      </c>
      <c r="F686" s="149">
        <v>26.6</v>
      </c>
      <c r="G686" s="149">
        <v>26.6</v>
      </c>
      <c r="H686" s="145">
        <f t="shared" si="81"/>
        <v>26.6</v>
      </c>
      <c r="I686" s="145"/>
      <c r="J686" s="145"/>
      <c r="L686" s="149">
        <v>675</v>
      </c>
      <c r="M686" s="145">
        <f t="shared" si="83"/>
        <v>0</v>
      </c>
      <c r="N686" s="145">
        <f t="shared" si="83"/>
        <v>1</v>
      </c>
      <c r="O686" s="145">
        <f t="shared" si="84"/>
        <v>1</v>
      </c>
      <c r="P686" s="145">
        <f t="shared" si="80"/>
        <v>1</v>
      </c>
      <c r="Q686" s="145">
        <f t="shared" si="80"/>
        <v>1</v>
      </c>
      <c r="R686" s="145">
        <f t="shared" si="82"/>
        <v>1</v>
      </c>
      <c r="S686" s="145">
        <f t="shared" si="82"/>
        <v>0</v>
      </c>
      <c r="T686" s="145">
        <f t="shared" si="82"/>
        <v>0</v>
      </c>
    </row>
    <row r="687" spans="2:20">
      <c r="B687" s="149">
        <v>676</v>
      </c>
      <c r="C687" s="145"/>
      <c r="D687" s="149">
        <v>27.5</v>
      </c>
      <c r="E687" s="149">
        <v>27.5</v>
      </c>
      <c r="F687" s="149">
        <v>27.5</v>
      </c>
      <c r="G687" s="149">
        <v>27.5</v>
      </c>
      <c r="H687" s="145">
        <f t="shared" si="81"/>
        <v>27.5</v>
      </c>
      <c r="I687" s="145"/>
      <c r="J687" s="145"/>
      <c r="L687" s="149">
        <v>676</v>
      </c>
      <c r="M687" s="145">
        <f t="shared" si="83"/>
        <v>0</v>
      </c>
      <c r="N687" s="145">
        <f t="shared" si="83"/>
        <v>1</v>
      </c>
      <c r="O687" s="145">
        <f t="shared" si="84"/>
        <v>1</v>
      </c>
      <c r="P687" s="145">
        <f t="shared" si="80"/>
        <v>1</v>
      </c>
      <c r="Q687" s="145">
        <f t="shared" si="80"/>
        <v>1</v>
      </c>
      <c r="R687" s="145">
        <f t="shared" si="82"/>
        <v>1</v>
      </c>
      <c r="S687" s="145">
        <f t="shared" si="82"/>
        <v>0</v>
      </c>
      <c r="T687" s="145">
        <f t="shared" si="82"/>
        <v>0</v>
      </c>
    </row>
    <row r="688" spans="2:20">
      <c r="B688" s="149">
        <v>677</v>
      </c>
      <c r="C688" s="145"/>
      <c r="D688" s="149">
        <v>26.8</v>
      </c>
      <c r="E688" s="149">
        <v>26.8</v>
      </c>
      <c r="F688" s="149">
        <v>26.8</v>
      </c>
      <c r="G688" s="149">
        <v>26.8</v>
      </c>
      <c r="H688" s="145">
        <f t="shared" si="81"/>
        <v>26.8</v>
      </c>
      <c r="I688" s="145"/>
      <c r="J688" s="145"/>
      <c r="L688" s="149">
        <v>677</v>
      </c>
      <c r="M688" s="145">
        <f t="shared" si="83"/>
        <v>0</v>
      </c>
      <c r="N688" s="145">
        <f t="shared" si="83"/>
        <v>0</v>
      </c>
      <c r="O688" s="145">
        <f t="shared" si="84"/>
        <v>0</v>
      </c>
      <c r="P688" s="145">
        <f t="shared" si="80"/>
        <v>0</v>
      </c>
      <c r="Q688" s="145">
        <f t="shared" si="80"/>
        <v>0</v>
      </c>
      <c r="R688" s="145">
        <f t="shared" si="82"/>
        <v>0</v>
      </c>
      <c r="S688" s="145">
        <f t="shared" si="82"/>
        <v>0</v>
      </c>
      <c r="T688" s="145">
        <f t="shared" si="82"/>
        <v>0</v>
      </c>
    </row>
    <row r="689" spans="2:20">
      <c r="B689" s="149">
        <v>678</v>
      </c>
      <c r="C689" s="145"/>
      <c r="D689" s="149">
        <v>25.3</v>
      </c>
      <c r="E689" s="149">
        <v>25.3</v>
      </c>
      <c r="F689" s="149">
        <v>25.3</v>
      </c>
      <c r="G689" s="149">
        <v>25.3</v>
      </c>
      <c r="H689" s="145">
        <f t="shared" si="81"/>
        <v>25.3</v>
      </c>
      <c r="I689" s="145"/>
      <c r="J689" s="145"/>
      <c r="L689" s="149">
        <v>678</v>
      </c>
      <c r="M689" s="145">
        <f t="shared" si="83"/>
        <v>0</v>
      </c>
      <c r="N689" s="145">
        <f t="shared" si="83"/>
        <v>0</v>
      </c>
      <c r="O689" s="145">
        <f t="shared" si="84"/>
        <v>0</v>
      </c>
      <c r="P689" s="145">
        <f t="shared" si="80"/>
        <v>0</v>
      </c>
      <c r="Q689" s="145">
        <f t="shared" si="80"/>
        <v>0</v>
      </c>
      <c r="R689" s="145">
        <f t="shared" si="82"/>
        <v>0</v>
      </c>
      <c r="S689" s="145">
        <f t="shared" si="82"/>
        <v>0</v>
      </c>
      <c r="T689" s="145">
        <f t="shared" si="82"/>
        <v>0</v>
      </c>
    </row>
    <row r="690" spans="2:20">
      <c r="B690" s="149">
        <v>679</v>
      </c>
      <c r="C690" s="145"/>
      <c r="D690" s="149">
        <v>24</v>
      </c>
      <c r="E690" s="149">
        <v>24</v>
      </c>
      <c r="F690" s="149">
        <v>24</v>
      </c>
      <c r="G690" s="149">
        <v>24</v>
      </c>
      <c r="H690" s="145">
        <f t="shared" si="81"/>
        <v>24</v>
      </c>
      <c r="I690" s="145"/>
      <c r="J690" s="145"/>
      <c r="L690" s="149">
        <v>679</v>
      </c>
      <c r="M690" s="145">
        <f t="shared" si="83"/>
        <v>0</v>
      </c>
      <c r="N690" s="145">
        <f t="shared" si="83"/>
        <v>0</v>
      </c>
      <c r="O690" s="145">
        <f t="shared" si="84"/>
        <v>0</v>
      </c>
      <c r="P690" s="145">
        <f t="shared" si="80"/>
        <v>0</v>
      </c>
      <c r="Q690" s="145">
        <f t="shared" si="80"/>
        <v>0</v>
      </c>
      <c r="R690" s="145">
        <f t="shared" si="82"/>
        <v>0</v>
      </c>
      <c r="S690" s="145">
        <f t="shared" si="82"/>
        <v>0</v>
      </c>
      <c r="T690" s="145">
        <f t="shared" si="82"/>
        <v>0</v>
      </c>
    </row>
    <row r="691" spans="2:20">
      <c r="B691" s="149">
        <v>680</v>
      </c>
      <c r="C691" s="145"/>
      <c r="D691" s="149">
        <v>23.3</v>
      </c>
      <c r="E691" s="149">
        <v>23.3</v>
      </c>
      <c r="F691" s="149">
        <v>23.3</v>
      </c>
      <c r="G691" s="149">
        <v>23.3</v>
      </c>
      <c r="H691" s="145">
        <f t="shared" si="81"/>
        <v>23.3</v>
      </c>
      <c r="I691" s="145"/>
      <c r="J691" s="145"/>
      <c r="L691" s="149">
        <v>680</v>
      </c>
      <c r="M691" s="145">
        <f t="shared" si="83"/>
        <v>0</v>
      </c>
      <c r="N691" s="145">
        <f t="shared" si="83"/>
        <v>0</v>
      </c>
      <c r="O691" s="145">
        <f t="shared" si="84"/>
        <v>0</v>
      </c>
      <c r="P691" s="145">
        <f t="shared" si="80"/>
        <v>0</v>
      </c>
      <c r="Q691" s="145">
        <f t="shared" si="80"/>
        <v>0</v>
      </c>
      <c r="R691" s="145">
        <f t="shared" si="82"/>
        <v>0</v>
      </c>
      <c r="S691" s="145">
        <f t="shared" si="82"/>
        <v>0</v>
      </c>
      <c r="T691" s="145">
        <f t="shared" si="82"/>
        <v>0</v>
      </c>
    </row>
    <row r="692" spans="2:20">
      <c r="B692" s="149">
        <v>681</v>
      </c>
      <c r="C692" s="145"/>
      <c r="D692" s="149">
        <v>23.7</v>
      </c>
      <c r="E692" s="149">
        <v>23.7</v>
      </c>
      <c r="F692" s="149">
        <v>23.7</v>
      </c>
      <c r="G692" s="149">
        <v>23.7</v>
      </c>
      <c r="H692" s="145">
        <f t="shared" si="81"/>
        <v>23.7</v>
      </c>
      <c r="I692" s="145"/>
      <c r="J692" s="145"/>
      <c r="L692" s="149">
        <v>681</v>
      </c>
      <c r="M692" s="145">
        <f t="shared" si="83"/>
        <v>0</v>
      </c>
      <c r="N692" s="145">
        <f t="shared" si="83"/>
        <v>1</v>
      </c>
      <c r="O692" s="145">
        <f t="shared" si="84"/>
        <v>1</v>
      </c>
      <c r="P692" s="145">
        <f t="shared" si="80"/>
        <v>1</v>
      </c>
      <c r="Q692" s="145">
        <f t="shared" si="80"/>
        <v>1</v>
      </c>
      <c r="R692" s="145">
        <f t="shared" si="82"/>
        <v>1</v>
      </c>
      <c r="S692" s="145">
        <f t="shared" si="82"/>
        <v>0</v>
      </c>
      <c r="T692" s="145">
        <f t="shared" si="82"/>
        <v>0</v>
      </c>
    </row>
    <row r="693" spans="2:20">
      <c r="B693" s="149">
        <v>682</v>
      </c>
      <c r="C693" s="145"/>
      <c r="D693" s="149">
        <v>24.9</v>
      </c>
      <c r="E693" s="149">
        <v>24.9</v>
      </c>
      <c r="F693" s="149">
        <v>24.9</v>
      </c>
      <c r="G693" s="149">
        <v>24.9</v>
      </c>
      <c r="H693" s="145">
        <f t="shared" si="81"/>
        <v>24.9</v>
      </c>
      <c r="I693" s="145"/>
      <c r="J693" s="145"/>
      <c r="L693" s="149">
        <v>682</v>
      </c>
      <c r="M693" s="145">
        <f t="shared" si="83"/>
        <v>0</v>
      </c>
      <c r="N693" s="145">
        <f t="shared" si="83"/>
        <v>1</v>
      </c>
      <c r="O693" s="145">
        <f t="shared" si="84"/>
        <v>1</v>
      </c>
      <c r="P693" s="145">
        <f t="shared" si="80"/>
        <v>1</v>
      </c>
      <c r="Q693" s="145">
        <f t="shared" si="80"/>
        <v>1</v>
      </c>
      <c r="R693" s="145">
        <f t="shared" si="82"/>
        <v>1</v>
      </c>
      <c r="S693" s="145">
        <f t="shared" si="82"/>
        <v>0</v>
      </c>
      <c r="T693" s="145">
        <f t="shared" si="82"/>
        <v>0</v>
      </c>
    </row>
    <row r="694" spans="2:20">
      <c r="B694" s="149">
        <v>683</v>
      </c>
      <c r="C694" s="145"/>
      <c r="D694" s="149">
        <v>26.4</v>
      </c>
      <c r="E694" s="149">
        <v>26.4</v>
      </c>
      <c r="F694" s="149">
        <v>26.4</v>
      </c>
      <c r="G694" s="149">
        <v>26.4</v>
      </c>
      <c r="H694" s="145">
        <f t="shared" si="81"/>
        <v>26.4</v>
      </c>
      <c r="I694" s="145"/>
      <c r="J694" s="145"/>
      <c r="L694" s="149">
        <v>683</v>
      </c>
      <c r="M694" s="145">
        <f t="shared" si="83"/>
        <v>0</v>
      </c>
      <c r="N694" s="145">
        <f t="shared" si="83"/>
        <v>1</v>
      </c>
      <c r="O694" s="145">
        <f t="shared" si="84"/>
        <v>1</v>
      </c>
      <c r="P694" s="145">
        <f t="shared" si="80"/>
        <v>1</v>
      </c>
      <c r="Q694" s="145">
        <f t="shared" si="80"/>
        <v>1</v>
      </c>
      <c r="R694" s="145">
        <f t="shared" si="82"/>
        <v>1</v>
      </c>
      <c r="S694" s="145">
        <f t="shared" si="82"/>
        <v>0</v>
      </c>
      <c r="T694" s="145">
        <f t="shared" si="82"/>
        <v>0</v>
      </c>
    </row>
    <row r="695" spans="2:20">
      <c r="B695" s="149">
        <v>684</v>
      </c>
      <c r="C695" s="145"/>
      <c r="D695" s="149">
        <v>27.7</v>
      </c>
      <c r="E695" s="149">
        <v>27.7</v>
      </c>
      <c r="F695" s="149">
        <v>27.7</v>
      </c>
      <c r="G695" s="149">
        <v>27.7</v>
      </c>
      <c r="H695" s="145">
        <f t="shared" si="81"/>
        <v>27.7</v>
      </c>
      <c r="I695" s="145"/>
      <c r="J695" s="145"/>
      <c r="L695" s="149">
        <v>684</v>
      </c>
      <c r="M695" s="145">
        <f t="shared" si="83"/>
        <v>0</v>
      </c>
      <c r="N695" s="145">
        <f t="shared" si="83"/>
        <v>1</v>
      </c>
      <c r="O695" s="145">
        <f t="shared" si="84"/>
        <v>1</v>
      </c>
      <c r="P695" s="145">
        <f t="shared" si="80"/>
        <v>1</v>
      </c>
      <c r="Q695" s="145">
        <f t="shared" si="80"/>
        <v>1</v>
      </c>
      <c r="R695" s="145">
        <f t="shared" si="82"/>
        <v>1</v>
      </c>
      <c r="S695" s="145">
        <f t="shared" si="82"/>
        <v>0</v>
      </c>
      <c r="T695" s="145">
        <f t="shared" si="82"/>
        <v>0</v>
      </c>
    </row>
    <row r="696" spans="2:20">
      <c r="B696" s="149">
        <v>685</v>
      </c>
      <c r="C696" s="145"/>
      <c r="D696" s="149">
        <v>28.3</v>
      </c>
      <c r="E696" s="149">
        <v>28.3</v>
      </c>
      <c r="F696" s="149">
        <v>28.3</v>
      </c>
      <c r="G696" s="149">
        <v>28.3</v>
      </c>
      <c r="H696" s="145">
        <f t="shared" si="81"/>
        <v>28.3</v>
      </c>
      <c r="I696" s="145"/>
      <c r="J696" s="145"/>
      <c r="L696" s="149">
        <v>685</v>
      </c>
      <c r="M696" s="145">
        <f t="shared" si="83"/>
        <v>0</v>
      </c>
      <c r="N696" s="145">
        <f t="shared" si="83"/>
        <v>1</v>
      </c>
      <c r="O696" s="145">
        <f t="shared" si="84"/>
        <v>1</v>
      </c>
      <c r="P696" s="145">
        <f t="shared" si="80"/>
        <v>1</v>
      </c>
      <c r="Q696" s="145">
        <f t="shared" si="80"/>
        <v>1</v>
      </c>
      <c r="R696" s="145">
        <f t="shared" si="82"/>
        <v>1</v>
      </c>
      <c r="S696" s="145">
        <f t="shared" si="82"/>
        <v>0</v>
      </c>
      <c r="T696" s="145">
        <f t="shared" si="82"/>
        <v>0</v>
      </c>
    </row>
    <row r="697" spans="2:20">
      <c r="B697" s="149">
        <v>686</v>
      </c>
      <c r="C697" s="145"/>
      <c r="D697" s="149">
        <v>28.3</v>
      </c>
      <c r="E697" s="149">
        <v>28.3</v>
      </c>
      <c r="F697" s="149">
        <v>28.3</v>
      </c>
      <c r="G697" s="149">
        <v>28.3</v>
      </c>
      <c r="H697" s="145">
        <f t="shared" si="81"/>
        <v>28.3</v>
      </c>
      <c r="I697" s="145"/>
      <c r="J697" s="145"/>
      <c r="L697" s="149">
        <v>686</v>
      </c>
      <c r="M697" s="145">
        <f t="shared" si="83"/>
        <v>0</v>
      </c>
      <c r="N697" s="145">
        <f t="shared" si="83"/>
        <v>1</v>
      </c>
      <c r="O697" s="145">
        <f t="shared" si="84"/>
        <v>1</v>
      </c>
      <c r="P697" s="145">
        <f t="shared" si="80"/>
        <v>1</v>
      </c>
      <c r="Q697" s="145">
        <f t="shared" si="80"/>
        <v>1</v>
      </c>
      <c r="R697" s="145">
        <f t="shared" si="82"/>
        <v>1</v>
      </c>
      <c r="S697" s="145">
        <f t="shared" si="82"/>
        <v>0</v>
      </c>
      <c r="T697" s="145">
        <f t="shared" si="82"/>
        <v>0</v>
      </c>
    </row>
    <row r="698" spans="2:20">
      <c r="B698" s="149">
        <v>687</v>
      </c>
      <c r="C698" s="145"/>
      <c r="D698" s="149">
        <v>28.1</v>
      </c>
      <c r="E698" s="149">
        <v>28.1</v>
      </c>
      <c r="F698" s="149">
        <v>28.1</v>
      </c>
      <c r="G698" s="149">
        <v>28.1</v>
      </c>
      <c r="H698" s="145">
        <f t="shared" si="81"/>
        <v>28.1</v>
      </c>
      <c r="I698" s="145"/>
      <c r="J698" s="145"/>
      <c r="L698" s="149">
        <v>687</v>
      </c>
      <c r="M698" s="145">
        <f t="shared" si="83"/>
        <v>0</v>
      </c>
      <c r="N698" s="145">
        <f t="shared" si="83"/>
        <v>0</v>
      </c>
      <c r="O698" s="145">
        <f t="shared" si="84"/>
        <v>0</v>
      </c>
      <c r="P698" s="145">
        <f t="shared" si="80"/>
        <v>0</v>
      </c>
      <c r="Q698" s="145">
        <f t="shared" si="80"/>
        <v>0</v>
      </c>
      <c r="R698" s="145">
        <f t="shared" si="82"/>
        <v>0</v>
      </c>
      <c r="S698" s="145">
        <f t="shared" si="82"/>
        <v>0</v>
      </c>
      <c r="T698" s="145">
        <f t="shared" si="82"/>
        <v>0</v>
      </c>
    </row>
    <row r="699" spans="2:20">
      <c r="B699" s="149">
        <v>688</v>
      </c>
      <c r="C699" s="145"/>
      <c r="D699" s="149">
        <v>28.1</v>
      </c>
      <c r="E699" s="149">
        <v>28.1</v>
      </c>
      <c r="F699" s="149">
        <v>28.1</v>
      </c>
      <c r="G699" s="149">
        <v>28.1</v>
      </c>
      <c r="H699" s="145">
        <f t="shared" si="81"/>
        <v>28.1</v>
      </c>
      <c r="I699" s="145"/>
      <c r="J699" s="145"/>
      <c r="L699" s="149">
        <v>688</v>
      </c>
      <c r="M699" s="145">
        <f t="shared" si="83"/>
        <v>0</v>
      </c>
      <c r="N699" s="145">
        <f t="shared" si="83"/>
        <v>1</v>
      </c>
      <c r="O699" s="145">
        <f t="shared" si="84"/>
        <v>1</v>
      </c>
      <c r="P699" s="145">
        <f t="shared" si="80"/>
        <v>1</v>
      </c>
      <c r="Q699" s="145">
        <f t="shared" si="80"/>
        <v>1</v>
      </c>
      <c r="R699" s="145">
        <f t="shared" si="82"/>
        <v>1</v>
      </c>
      <c r="S699" s="145">
        <f t="shared" si="82"/>
        <v>0</v>
      </c>
      <c r="T699" s="145">
        <f t="shared" si="82"/>
        <v>0</v>
      </c>
    </row>
    <row r="700" spans="2:20">
      <c r="B700" s="149">
        <v>689</v>
      </c>
      <c r="C700" s="145"/>
      <c r="D700" s="149">
        <v>28.6</v>
      </c>
      <c r="E700" s="149">
        <v>28.6</v>
      </c>
      <c r="F700" s="149">
        <v>28.6</v>
      </c>
      <c r="G700" s="149">
        <v>28.6</v>
      </c>
      <c r="H700" s="145">
        <f t="shared" si="81"/>
        <v>28.6</v>
      </c>
      <c r="I700" s="145"/>
      <c r="J700" s="145"/>
      <c r="L700" s="149">
        <v>689</v>
      </c>
      <c r="M700" s="145">
        <f t="shared" si="83"/>
        <v>0</v>
      </c>
      <c r="N700" s="145">
        <f t="shared" si="83"/>
        <v>1</v>
      </c>
      <c r="O700" s="145">
        <f t="shared" si="84"/>
        <v>1</v>
      </c>
      <c r="P700" s="145">
        <f t="shared" si="80"/>
        <v>1</v>
      </c>
      <c r="Q700" s="145">
        <f t="shared" si="80"/>
        <v>1</v>
      </c>
      <c r="R700" s="145">
        <f t="shared" si="82"/>
        <v>1</v>
      </c>
      <c r="S700" s="145">
        <f t="shared" si="82"/>
        <v>0</v>
      </c>
      <c r="T700" s="145">
        <f t="shared" si="82"/>
        <v>0</v>
      </c>
    </row>
    <row r="701" spans="2:20">
      <c r="B701" s="149">
        <v>690</v>
      </c>
      <c r="C701" s="145"/>
      <c r="D701" s="149">
        <v>29.8</v>
      </c>
      <c r="E701" s="149">
        <v>29.8</v>
      </c>
      <c r="F701" s="149">
        <v>29.8</v>
      </c>
      <c r="G701" s="149">
        <v>29.8</v>
      </c>
      <c r="H701" s="145">
        <f t="shared" si="81"/>
        <v>29.8</v>
      </c>
      <c r="I701" s="145"/>
      <c r="J701" s="145"/>
      <c r="L701" s="149">
        <v>690</v>
      </c>
      <c r="M701" s="145">
        <f t="shared" si="83"/>
        <v>0</v>
      </c>
      <c r="N701" s="145">
        <f t="shared" si="83"/>
        <v>1</v>
      </c>
      <c r="O701" s="145">
        <f t="shared" si="84"/>
        <v>1</v>
      </c>
      <c r="P701" s="145">
        <f t="shared" si="80"/>
        <v>1</v>
      </c>
      <c r="Q701" s="145">
        <f t="shared" si="80"/>
        <v>1</v>
      </c>
      <c r="R701" s="145">
        <f t="shared" si="82"/>
        <v>1</v>
      </c>
      <c r="S701" s="145">
        <f t="shared" si="82"/>
        <v>0</v>
      </c>
      <c r="T701" s="145">
        <f t="shared" si="82"/>
        <v>0</v>
      </c>
    </row>
    <row r="702" spans="2:20">
      <c r="B702" s="149">
        <v>691</v>
      </c>
      <c r="C702" s="145"/>
      <c r="D702" s="149">
        <v>31.6</v>
      </c>
      <c r="E702" s="149">
        <v>31.6</v>
      </c>
      <c r="F702" s="149">
        <v>31.6</v>
      </c>
      <c r="G702" s="149">
        <v>31.6</v>
      </c>
      <c r="H702" s="145">
        <f t="shared" si="81"/>
        <v>31.6</v>
      </c>
      <c r="I702" s="145"/>
      <c r="J702" s="145"/>
      <c r="L702" s="149">
        <v>691</v>
      </c>
      <c r="M702" s="145">
        <f t="shared" si="83"/>
        <v>0</v>
      </c>
      <c r="N702" s="145">
        <f t="shared" si="83"/>
        <v>1</v>
      </c>
      <c r="O702" s="145">
        <f t="shared" si="84"/>
        <v>1</v>
      </c>
      <c r="P702" s="145">
        <f t="shared" si="80"/>
        <v>1</v>
      </c>
      <c r="Q702" s="145">
        <f t="shared" si="80"/>
        <v>1</v>
      </c>
      <c r="R702" s="145">
        <f t="shared" si="82"/>
        <v>1</v>
      </c>
      <c r="S702" s="145">
        <f t="shared" si="82"/>
        <v>0</v>
      </c>
      <c r="T702" s="145">
        <f t="shared" si="82"/>
        <v>0</v>
      </c>
    </row>
    <row r="703" spans="2:20">
      <c r="B703" s="149">
        <v>692</v>
      </c>
      <c r="C703" s="145"/>
      <c r="D703" s="149">
        <v>33.9</v>
      </c>
      <c r="E703" s="149">
        <v>33.9</v>
      </c>
      <c r="F703" s="149">
        <v>33.9</v>
      </c>
      <c r="G703" s="149">
        <v>33.9</v>
      </c>
      <c r="H703" s="145">
        <f t="shared" si="81"/>
        <v>33.9</v>
      </c>
      <c r="I703" s="145"/>
      <c r="J703" s="145"/>
      <c r="L703" s="149">
        <v>692</v>
      </c>
      <c r="M703" s="145">
        <f t="shared" si="83"/>
        <v>0</v>
      </c>
      <c r="N703" s="145">
        <f t="shared" si="83"/>
        <v>1</v>
      </c>
      <c r="O703" s="145">
        <f t="shared" si="84"/>
        <v>1</v>
      </c>
      <c r="P703" s="145">
        <f t="shared" si="80"/>
        <v>1</v>
      </c>
      <c r="Q703" s="145">
        <f t="shared" si="80"/>
        <v>1</v>
      </c>
      <c r="R703" s="145">
        <f t="shared" si="82"/>
        <v>1</v>
      </c>
      <c r="S703" s="145">
        <f t="shared" si="82"/>
        <v>0</v>
      </c>
      <c r="T703" s="145">
        <f t="shared" si="82"/>
        <v>0</v>
      </c>
    </row>
    <row r="704" spans="2:20">
      <c r="B704" s="149">
        <v>693</v>
      </c>
      <c r="C704" s="145"/>
      <c r="D704" s="149">
        <v>36.5</v>
      </c>
      <c r="E704" s="149">
        <v>36.5</v>
      </c>
      <c r="F704" s="149">
        <v>36.5</v>
      </c>
      <c r="G704" s="149">
        <v>36.5</v>
      </c>
      <c r="H704" s="145">
        <f t="shared" si="81"/>
        <v>36.5</v>
      </c>
      <c r="I704" s="145"/>
      <c r="J704" s="145"/>
      <c r="L704" s="149">
        <v>693</v>
      </c>
      <c r="M704" s="145">
        <f t="shared" si="83"/>
        <v>0</v>
      </c>
      <c r="N704" s="145">
        <f t="shared" si="83"/>
        <v>1</v>
      </c>
      <c r="O704" s="145">
        <f t="shared" si="84"/>
        <v>1</v>
      </c>
      <c r="P704" s="145">
        <f t="shared" si="80"/>
        <v>1</v>
      </c>
      <c r="Q704" s="145">
        <f t="shared" si="80"/>
        <v>1</v>
      </c>
      <c r="R704" s="145">
        <f t="shared" si="82"/>
        <v>1</v>
      </c>
      <c r="S704" s="145">
        <f t="shared" si="82"/>
        <v>0</v>
      </c>
      <c r="T704" s="145">
        <f t="shared" si="82"/>
        <v>0</v>
      </c>
    </row>
    <row r="705" spans="2:20">
      <c r="B705" s="149">
        <v>694</v>
      </c>
      <c r="C705" s="145"/>
      <c r="D705" s="149">
        <v>39.1</v>
      </c>
      <c r="E705" s="149">
        <v>39.1</v>
      </c>
      <c r="F705" s="149">
        <v>39.1</v>
      </c>
      <c r="G705" s="149">
        <v>39.1</v>
      </c>
      <c r="H705" s="145">
        <f t="shared" si="81"/>
        <v>39.1</v>
      </c>
      <c r="I705" s="145"/>
      <c r="J705" s="145"/>
      <c r="L705" s="149">
        <v>694</v>
      </c>
      <c r="M705" s="145">
        <f t="shared" si="83"/>
        <v>0</v>
      </c>
      <c r="N705" s="145">
        <f t="shared" si="83"/>
        <v>1</v>
      </c>
      <c r="O705" s="145">
        <f t="shared" si="84"/>
        <v>1</v>
      </c>
      <c r="P705" s="145">
        <f t="shared" si="80"/>
        <v>1</v>
      </c>
      <c r="Q705" s="145">
        <f t="shared" si="80"/>
        <v>1</v>
      </c>
      <c r="R705" s="145">
        <f t="shared" si="82"/>
        <v>1</v>
      </c>
      <c r="S705" s="145">
        <f t="shared" si="82"/>
        <v>0</v>
      </c>
      <c r="T705" s="145">
        <f t="shared" si="82"/>
        <v>0</v>
      </c>
    </row>
    <row r="706" spans="2:20">
      <c r="B706" s="149">
        <v>695</v>
      </c>
      <c r="C706" s="145"/>
      <c r="D706" s="149">
        <v>41.5</v>
      </c>
      <c r="E706" s="149">
        <v>41.5</v>
      </c>
      <c r="F706" s="149">
        <v>41.5</v>
      </c>
      <c r="G706" s="149">
        <v>41.5</v>
      </c>
      <c r="H706" s="145">
        <f t="shared" si="81"/>
        <v>41.5</v>
      </c>
      <c r="I706" s="145"/>
      <c r="J706" s="145"/>
      <c r="L706" s="149">
        <v>695</v>
      </c>
      <c r="M706" s="145">
        <f t="shared" si="83"/>
        <v>0</v>
      </c>
      <c r="N706" s="145">
        <f t="shared" si="83"/>
        <v>1</v>
      </c>
      <c r="O706" s="145">
        <f t="shared" si="84"/>
        <v>1</v>
      </c>
      <c r="P706" s="145">
        <f t="shared" si="80"/>
        <v>1</v>
      </c>
      <c r="Q706" s="145">
        <f t="shared" si="80"/>
        <v>1</v>
      </c>
      <c r="R706" s="145">
        <f t="shared" si="82"/>
        <v>1</v>
      </c>
      <c r="S706" s="145">
        <f t="shared" si="82"/>
        <v>0</v>
      </c>
      <c r="T706" s="145">
        <f t="shared" si="82"/>
        <v>0</v>
      </c>
    </row>
    <row r="707" spans="2:20">
      <c r="B707" s="149">
        <v>696</v>
      </c>
      <c r="C707" s="145"/>
      <c r="D707" s="149">
        <v>43.3</v>
      </c>
      <c r="E707" s="149">
        <v>43.3</v>
      </c>
      <c r="F707" s="149">
        <v>43.3</v>
      </c>
      <c r="G707" s="149">
        <v>43.3</v>
      </c>
      <c r="H707" s="145">
        <f t="shared" si="81"/>
        <v>43.3</v>
      </c>
      <c r="I707" s="145"/>
      <c r="J707" s="145"/>
      <c r="L707" s="149">
        <v>696</v>
      </c>
      <c r="M707" s="145">
        <f t="shared" si="83"/>
        <v>0</v>
      </c>
      <c r="N707" s="145">
        <f t="shared" si="83"/>
        <v>1</v>
      </c>
      <c r="O707" s="145">
        <f t="shared" si="84"/>
        <v>1</v>
      </c>
      <c r="P707" s="145">
        <f t="shared" si="80"/>
        <v>1</v>
      </c>
      <c r="Q707" s="145">
        <f t="shared" si="80"/>
        <v>1</v>
      </c>
      <c r="R707" s="145">
        <f t="shared" si="82"/>
        <v>1</v>
      </c>
      <c r="S707" s="145">
        <f t="shared" si="82"/>
        <v>0</v>
      </c>
      <c r="T707" s="145">
        <f t="shared" si="82"/>
        <v>0</v>
      </c>
    </row>
    <row r="708" spans="2:20">
      <c r="B708" s="149">
        <v>697</v>
      </c>
      <c r="C708" s="145"/>
      <c r="D708" s="149">
        <v>44.5</v>
      </c>
      <c r="E708" s="149">
        <v>44.5</v>
      </c>
      <c r="F708" s="149">
        <v>44.5</v>
      </c>
      <c r="G708" s="149">
        <v>44.5</v>
      </c>
      <c r="H708" s="145">
        <f t="shared" si="81"/>
        <v>44.5</v>
      </c>
      <c r="I708" s="145"/>
      <c r="J708" s="145"/>
      <c r="L708" s="149">
        <v>697</v>
      </c>
      <c r="M708" s="145">
        <f t="shared" si="83"/>
        <v>0</v>
      </c>
      <c r="N708" s="145">
        <f t="shared" si="83"/>
        <v>1</v>
      </c>
      <c r="O708" s="145">
        <f t="shared" si="84"/>
        <v>1</v>
      </c>
      <c r="P708" s="145">
        <f t="shared" si="80"/>
        <v>1</v>
      </c>
      <c r="Q708" s="145">
        <f t="shared" si="80"/>
        <v>1</v>
      </c>
      <c r="R708" s="145">
        <f t="shared" si="82"/>
        <v>1</v>
      </c>
      <c r="S708" s="145">
        <f t="shared" si="82"/>
        <v>0</v>
      </c>
      <c r="T708" s="145">
        <f t="shared" si="82"/>
        <v>0</v>
      </c>
    </row>
    <row r="709" spans="2:20">
      <c r="B709" s="149">
        <v>698</v>
      </c>
      <c r="C709" s="145"/>
      <c r="D709" s="149">
        <v>45.1</v>
      </c>
      <c r="E709" s="149">
        <v>45.1</v>
      </c>
      <c r="F709" s="149">
        <v>45.1</v>
      </c>
      <c r="G709" s="149">
        <v>45.1</v>
      </c>
      <c r="H709" s="145">
        <f t="shared" si="81"/>
        <v>45.1</v>
      </c>
      <c r="I709" s="145"/>
      <c r="J709" s="145"/>
      <c r="L709" s="149">
        <v>698</v>
      </c>
      <c r="M709" s="145">
        <f t="shared" si="83"/>
        <v>0</v>
      </c>
      <c r="N709" s="145">
        <f t="shared" si="83"/>
        <v>1</v>
      </c>
      <c r="O709" s="145">
        <f t="shared" si="84"/>
        <v>1</v>
      </c>
      <c r="P709" s="145">
        <f t="shared" si="80"/>
        <v>1</v>
      </c>
      <c r="Q709" s="145">
        <f t="shared" si="80"/>
        <v>1</v>
      </c>
      <c r="R709" s="145">
        <f t="shared" si="82"/>
        <v>1</v>
      </c>
      <c r="S709" s="145">
        <f t="shared" si="82"/>
        <v>0</v>
      </c>
      <c r="T709" s="145">
        <f t="shared" si="82"/>
        <v>0</v>
      </c>
    </row>
    <row r="710" spans="2:20">
      <c r="B710" s="149">
        <v>699</v>
      </c>
      <c r="C710" s="145"/>
      <c r="D710" s="149">
        <v>45.1</v>
      </c>
      <c r="E710" s="149">
        <v>45.1</v>
      </c>
      <c r="F710" s="149">
        <v>45.1</v>
      </c>
      <c r="G710" s="149">
        <v>45.1</v>
      </c>
      <c r="H710" s="145">
        <f t="shared" si="81"/>
        <v>45.1</v>
      </c>
      <c r="I710" s="145"/>
      <c r="J710" s="145"/>
      <c r="L710" s="149">
        <v>699</v>
      </c>
      <c r="M710" s="145">
        <f t="shared" si="83"/>
        <v>0</v>
      </c>
      <c r="N710" s="145">
        <f t="shared" si="83"/>
        <v>1</v>
      </c>
      <c r="O710" s="145">
        <f t="shared" si="84"/>
        <v>1</v>
      </c>
      <c r="P710" s="145">
        <f t="shared" si="80"/>
        <v>1</v>
      </c>
      <c r="Q710" s="145">
        <f t="shared" si="80"/>
        <v>1</v>
      </c>
      <c r="R710" s="145">
        <f t="shared" si="82"/>
        <v>1</v>
      </c>
      <c r="S710" s="145">
        <f t="shared" si="82"/>
        <v>0</v>
      </c>
      <c r="T710" s="145">
        <f t="shared" si="82"/>
        <v>0</v>
      </c>
    </row>
    <row r="711" spans="2:20">
      <c r="B711" s="149">
        <v>700</v>
      </c>
      <c r="C711" s="145"/>
      <c r="D711" s="149">
        <v>43.9</v>
      </c>
      <c r="E711" s="149">
        <v>43.9</v>
      </c>
      <c r="F711" s="149">
        <v>43.9</v>
      </c>
      <c r="G711" s="149">
        <v>43.9</v>
      </c>
      <c r="H711" s="145">
        <f t="shared" si="81"/>
        <v>43.9</v>
      </c>
      <c r="I711" s="145"/>
      <c r="J711" s="145"/>
      <c r="L711" s="149">
        <v>700</v>
      </c>
      <c r="M711" s="145">
        <f t="shared" si="83"/>
        <v>0</v>
      </c>
      <c r="N711" s="145">
        <f t="shared" si="83"/>
        <v>0</v>
      </c>
      <c r="O711" s="145">
        <f t="shared" si="84"/>
        <v>0</v>
      </c>
      <c r="P711" s="145">
        <f t="shared" si="80"/>
        <v>0</v>
      </c>
      <c r="Q711" s="145">
        <f t="shared" si="80"/>
        <v>0</v>
      </c>
      <c r="R711" s="145">
        <f t="shared" si="82"/>
        <v>0</v>
      </c>
      <c r="S711" s="145">
        <f t="shared" si="82"/>
        <v>0</v>
      </c>
      <c r="T711" s="145">
        <f t="shared" si="82"/>
        <v>0</v>
      </c>
    </row>
    <row r="712" spans="2:20">
      <c r="B712" s="149">
        <v>701</v>
      </c>
      <c r="C712" s="145"/>
      <c r="D712" s="149">
        <v>41.4</v>
      </c>
      <c r="E712" s="149">
        <v>41.4</v>
      </c>
      <c r="F712" s="149">
        <v>41.4</v>
      </c>
      <c r="G712" s="149">
        <v>41.4</v>
      </c>
      <c r="H712" s="145">
        <f t="shared" si="81"/>
        <v>41.4</v>
      </c>
      <c r="I712" s="145"/>
      <c r="J712" s="145"/>
      <c r="L712" s="149">
        <v>701</v>
      </c>
      <c r="M712" s="145">
        <f t="shared" si="83"/>
        <v>0</v>
      </c>
      <c r="N712" s="145">
        <f t="shared" si="83"/>
        <v>0</v>
      </c>
      <c r="O712" s="145">
        <f t="shared" si="84"/>
        <v>0</v>
      </c>
      <c r="P712" s="145">
        <f t="shared" si="80"/>
        <v>0</v>
      </c>
      <c r="Q712" s="145">
        <f t="shared" si="80"/>
        <v>0</v>
      </c>
      <c r="R712" s="145">
        <f t="shared" si="82"/>
        <v>0</v>
      </c>
      <c r="S712" s="145">
        <f t="shared" si="82"/>
        <v>0</v>
      </c>
      <c r="T712" s="145">
        <f t="shared" si="82"/>
        <v>0</v>
      </c>
    </row>
    <row r="713" spans="2:20">
      <c r="B713" s="149">
        <v>702</v>
      </c>
      <c r="C713" s="145"/>
      <c r="D713" s="149">
        <v>38.4</v>
      </c>
      <c r="E713" s="149">
        <v>38.4</v>
      </c>
      <c r="F713" s="149">
        <v>38.4</v>
      </c>
      <c r="G713" s="149">
        <v>38.4</v>
      </c>
      <c r="H713" s="145">
        <f t="shared" si="81"/>
        <v>38.4</v>
      </c>
      <c r="I713" s="145"/>
      <c r="J713" s="145"/>
      <c r="L713" s="149">
        <v>702</v>
      </c>
      <c r="M713" s="145">
        <f t="shared" si="83"/>
        <v>0</v>
      </c>
      <c r="N713" s="145">
        <f t="shared" si="83"/>
        <v>0</v>
      </c>
      <c r="O713" s="145">
        <f t="shared" si="84"/>
        <v>0</v>
      </c>
      <c r="P713" s="145">
        <f t="shared" si="80"/>
        <v>0</v>
      </c>
      <c r="Q713" s="145">
        <f t="shared" si="80"/>
        <v>0</v>
      </c>
      <c r="R713" s="145">
        <f t="shared" si="82"/>
        <v>0</v>
      </c>
      <c r="S713" s="145">
        <f t="shared" si="82"/>
        <v>0</v>
      </c>
      <c r="T713" s="145">
        <f t="shared" si="82"/>
        <v>0</v>
      </c>
    </row>
    <row r="714" spans="2:20">
      <c r="B714" s="149">
        <v>703</v>
      </c>
      <c r="C714" s="145"/>
      <c r="D714" s="149">
        <v>35.5</v>
      </c>
      <c r="E714" s="149">
        <v>35.5</v>
      </c>
      <c r="F714" s="149">
        <v>35.5</v>
      </c>
      <c r="G714" s="149">
        <v>35.5</v>
      </c>
      <c r="H714" s="145">
        <f t="shared" si="81"/>
        <v>35.5</v>
      </c>
      <c r="I714" s="145"/>
      <c r="J714" s="145"/>
      <c r="L714" s="149">
        <v>703</v>
      </c>
      <c r="M714" s="145">
        <f t="shared" si="83"/>
        <v>0</v>
      </c>
      <c r="N714" s="145">
        <f t="shared" si="83"/>
        <v>0</v>
      </c>
      <c r="O714" s="145">
        <f t="shared" si="84"/>
        <v>0</v>
      </c>
      <c r="P714" s="145">
        <f t="shared" si="84"/>
        <v>0</v>
      </c>
      <c r="Q714" s="145">
        <f t="shared" si="84"/>
        <v>0</v>
      </c>
      <c r="R714" s="145">
        <f t="shared" si="82"/>
        <v>0</v>
      </c>
      <c r="S714" s="145">
        <f t="shared" si="82"/>
        <v>0</v>
      </c>
      <c r="T714" s="145">
        <f t="shared" si="82"/>
        <v>0</v>
      </c>
    </row>
    <row r="715" spans="2:20">
      <c r="B715" s="149">
        <v>704</v>
      </c>
      <c r="C715" s="145"/>
      <c r="D715" s="149">
        <v>32.9</v>
      </c>
      <c r="E715" s="149">
        <v>32.9</v>
      </c>
      <c r="F715" s="149">
        <v>32.9</v>
      </c>
      <c r="G715" s="149">
        <v>32.9</v>
      </c>
      <c r="H715" s="145">
        <f t="shared" si="81"/>
        <v>32.9</v>
      </c>
      <c r="I715" s="145"/>
      <c r="J715" s="145"/>
      <c r="L715" s="149">
        <v>704</v>
      </c>
      <c r="M715" s="145">
        <f t="shared" si="83"/>
        <v>0</v>
      </c>
      <c r="N715" s="145">
        <f t="shared" si="83"/>
        <v>0</v>
      </c>
      <c r="O715" s="145">
        <f t="shared" si="84"/>
        <v>0</v>
      </c>
      <c r="P715" s="145">
        <f t="shared" si="84"/>
        <v>0</v>
      </c>
      <c r="Q715" s="145">
        <f t="shared" si="84"/>
        <v>0</v>
      </c>
      <c r="R715" s="145">
        <f t="shared" si="82"/>
        <v>0</v>
      </c>
      <c r="S715" s="145">
        <f t="shared" si="82"/>
        <v>0</v>
      </c>
      <c r="T715" s="145">
        <f t="shared" si="82"/>
        <v>0</v>
      </c>
    </row>
    <row r="716" spans="2:20">
      <c r="B716" s="149">
        <v>705</v>
      </c>
      <c r="C716" s="145"/>
      <c r="D716" s="149">
        <v>31.3</v>
      </c>
      <c r="E716" s="149">
        <v>31.3</v>
      </c>
      <c r="F716" s="149">
        <v>31.3</v>
      </c>
      <c r="G716" s="149">
        <v>31.3</v>
      </c>
      <c r="H716" s="145">
        <f t="shared" si="81"/>
        <v>31.3</v>
      </c>
      <c r="I716" s="145"/>
      <c r="J716" s="145"/>
      <c r="L716" s="149">
        <v>705</v>
      </c>
      <c r="M716" s="145">
        <f t="shared" si="83"/>
        <v>0</v>
      </c>
      <c r="N716" s="145">
        <f t="shared" si="83"/>
        <v>0</v>
      </c>
      <c r="O716" s="145">
        <f t="shared" si="84"/>
        <v>0</v>
      </c>
      <c r="P716" s="145">
        <f t="shared" si="84"/>
        <v>0</v>
      </c>
      <c r="Q716" s="145">
        <f t="shared" si="84"/>
        <v>0</v>
      </c>
      <c r="R716" s="145">
        <f t="shared" si="82"/>
        <v>0</v>
      </c>
      <c r="S716" s="145">
        <f t="shared" si="82"/>
        <v>0</v>
      </c>
      <c r="T716" s="145">
        <f t="shared" si="82"/>
        <v>0</v>
      </c>
    </row>
    <row r="717" spans="2:20">
      <c r="B717" s="149">
        <v>706</v>
      </c>
      <c r="C717" s="145"/>
      <c r="D717" s="149">
        <v>30.7</v>
      </c>
      <c r="E717" s="149">
        <v>30.7</v>
      </c>
      <c r="F717" s="149">
        <v>30.7</v>
      </c>
      <c r="G717" s="149">
        <v>30.7</v>
      </c>
      <c r="H717" s="145">
        <f t="shared" ref="H717:H780" si="85">IF($E717="",0,MIN($E717,$H$2))</f>
        <v>30.7</v>
      </c>
      <c r="I717" s="145"/>
      <c r="J717" s="145"/>
      <c r="L717" s="149">
        <v>706</v>
      </c>
      <c r="M717" s="145">
        <f t="shared" si="83"/>
        <v>0</v>
      </c>
      <c r="N717" s="145">
        <f t="shared" si="83"/>
        <v>0</v>
      </c>
      <c r="O717" s="145">
        <f t="shared" si="84"/>
        <v>0</v>
      </c>
      <c r="P717" s="145">
        <f t="shared" si="84"/>
        <v>0</v>
      </c>
      <c r="Q717" s="145">
        <f t="shared" si="84"/>
        <v>0</v>
      </c>
      <c r="R717" s="145">
        <f t="shared" si="84"/>
        <v>0</v>
      </c>
      <c r="S717" s="145">
        <f t="shared" si="84"/>
        <v>0</v>
      </c>
      <c r="T717" s="145">
        <f t="shared" si="84"/>
        <v>0</v>
      </c>
    </row>
    <row r="718" spans="2:20">
      <c r="B718" s="149">
        <v>707</v>
      </c>
      <c r="C718" s="145"/>
      <c r="D718" s="149">
        <v>31</v>
      </c>
      <c r="E718" s="149">
        <v>31</v>
      </c>
      <c r="F718" s="149">
        <v>31</v>
      </c>
      <c r="G718" s="149">
        <v>31</v>
      </c>
      <c r="H718" s="145">
        <f t="shared" si="85"/>
        <v>31</v>
      </c>
      <c r="I718" s="145"/>
      <c r="J718" s="145"/>
      <c r="L718" s="149">
        <v>707</v>
      </c>
      <c r="M718" s="145">
        <f t="shared" ref="M718:N781" si="86">IF(AND(C718&gt;0,C718&gt;=C717),1,0)</f>
        <v>0</v>
      </c>
      <c r="N718" s="145">
        <f t="shared" si="86"/>
        <v>1</v>
      </c>
      <c r="O718" s="145">
        <f t="shared" ref="O718:R781" si="87">IF(AND(E718&gt;0,E718&gt;=E717),1,0)</f>
        <v>1</v>
      </c>
      <c r="P718" s="145">
        <f t="shared" ref="P718:Q781" si="88">IF(AND(F718&gt;0,F718&gt;=F717),1,0)</f>
        <v>1</v>
      </c>
      <c r="Q718" s="145">
        <f t="shared" si="88"/>
        <v>1</v>
      </c>
      <c r="R718" s="145">
        <f t="shared" si="87"/>
        <v>1</v>
      </c>
      <c r="S718" s="145">
        <f t="shared" ref="S718:T781" si="89">IF(AND(I718&gt;0,I718&gt;=I717),1,0)</f>
        <v>0</v>
      </c>
      <c r="T718" s="145">
        <f t="shared" si="89"/>
        <v>0</v>
      </c>
    </row>
    <row r="719" spans="2:20">
      <c r="B719" s="149">
        <v>708</v>
      </c>
      <c r="C719" s="145"/>
      <c r="D719" s="149">
        <v>32.200000000000003</v>
      </c>
      <c r="E719" s="149">
        <v>32.200000000000003</v>
      </c>
      <c r="F719" s="149">
        <v>32.200000000000003</v>
      </c>
      <c r="G719" s="149">
        <v>32.200000000000003</v>
      </c>
      <c r="H719" s="145">
        <f t="shared" si="85"/>
        <v>32.200000000000003</v>
      </c>
      <c r="I719" s="145"/>
      <c r="J719" s="145"/>
      <c r="L719" s="149">
        <v>708</v>
      </c>
      <c r="M719" s="145">
        <f t="shared" si="86"/>
        <v>0</v>
      </c>
      <c r="N719" s="145">
        <f t="shared" si="86"/>
        <v>1</v>
      </c>
      <c r="O719" s="145">
        <f t="shared" si="87"/>
        <v>1</v>
      </c>
      <c r="P719" s="145">
        <f t="shared" si="88"/>
        <v>1</v>
      </c>
      <c r="Q719" s="145">
        <f t="shared" si="88"/>
        <v>1</v>
      </c>
      <c r="R719" s="145">
        <f t="shared" si="87"/>
        <v>1</v>
      </c>
      <c r="S719" s="145">
        <f t="shared" si="89"/>
        <v>0</v>
      </c>
      <c r="T719" s="145">
        <f t="shared" si="89"/>
        <v>0</v>
      </c>
    </row>
    <row r="720" spans="2:20">
      <c r="B720" s="149">
        <v>709</v>
      </c>
      <c r="C720" s="145"/>
      <c r="D720" s="149">
        <v>34</v>
      </c>
      <c r="E720" s="149">
        <v>34</v>
      </c>
      <c r="F720" s="149">
        <v>34</v>
      </c>
      <c r="G720" s="149">
        <v>34</v>
      </c>
      <c r="H720" s="145">
        <f t="shared" si="85"/>
        <v>34</v>
      </c>
      <c r="I720" s="145"/>
      <c r="J720" s="145"/>
      <c r="L720" s="149">
        <v>709</v>
      </c>
      <c r="M720" s="145">
        <f t="shared" si="86"/>
        <v>0</v>
      </c>
      <c r="N720" s="145">
        <f t="shared" si="86"/>
        <v>1</v>
      </c>
      <c r="O720" s="145">
        <f t="shared" si="87"/>
        <v>1</v>
      </c>
      <c r="P720" s="145">
        <f t="shared" si="88"/>
        <v>1</v>
      </c>
      <c r="Q720" s="145">
        <f t="shared" si="88"/>
        <v>1</v>
      </c>
      <c r="R720" s="145">
        <f t="shared" si="87"/>
        <v>1</v>
      </c>
      <c r="S720" s="145">
        <f t="shared" si="89"/>
        <v>0</v>
      </c>
      <c r="T720" s="145">
        <f t="shared" si="89"/>
        <v>0</v>
      </c>
    </row>
    <row r="721" spans="2:20">
      <c r="B721" s="149">
        <v>710</v>
      </c>
      <c r="C721" s="145"/>
      <c r="D721" s="149">
        <v>36</v>
      </c>
      <c r="E721" s="149">
        <v>36</v>
      </c>
      <c r="F721" s="149">
        <v>36</v>
      </c>
      <c r="G721" s="149">
        <v>36</v>
      </c>
      <c r="H721" s="145">
        <f t="shared" si="85"/>
        <v>36</v>
      </c>
      <c r="I721" s="145"/>
      <c r="J721" s="145"/>
      <c r="L721" s="149">
        <v>710</v>
      </c>
      <c r="M721" s="145">
        <f t="shared" si="86"/>
        <v>0</v>
      </c>
      <c r="N721" s="145">
        <f t="shared" si="86"/>
        <v>1</v>
      </c>
      <c r="O721" s="145">
        <f t="shared" si="87"/>
        <v>1</v>
      </c>
      <c r="P721" s="145">
        <f t="shared" si="88"/>
        <v>1</v>
      </c>
      <c r="Q721" s="145">
        <f t="shared" si="88"/>
        <v>1</v>
      </c>
      <c r="R721" s="145">
        <f t="shared" si="87"/>
        <v>1</v>
      </c>
      <c r="S721" s="145">
        <f t="shared" si="89"/>
        <v>0</v>
      </c>
      <c r="T721" s="145">
        <f t="shared" si="89"/>
        <v>0</v>
      </c>
    </row>
    <row r="722" spans="2:20">
      <c r="B722" s="149">
        <v>711</v>
      </c>
      <c r="C722" s="145"/>
      <c r="D722" s="149">
        <v>37.9</v>
      </c>
      <c r="E722" s="149">
        <v>37.9</v>
      </c>
      <c r="F722" s="149">
        <v>37.9</v>
      </c>
      <c r="G722" s="149">
        <v>37.9</v>
      </c>
      <c r="H722" s="145">
        <f t="shared" si="85"/>
        <v>37.9</v>
      </c>
      <c r="I722" s="145"/>
      <c r="J722" s="145"/>
      <c r="L722" s="149">
        <v>711</v>
      </c>
      <c r="M722" s="145">
        <f t="shared" si="86"/>
        <v>0</v>
      </c>
      <c r="N722" s="145">
        <f t="shared" si="86"/>
        <v>1</v>
      </c>
      <c r="O722" s="145">
        <f t="shared" si="87"/>
        <v>1</v>
      </c>
      <c r="P722" s="145">
        <f t="shared" si="88"/>
        <v>1</v>
      </c>
      <c r="Q722" s="145">
        <f t="shared" si="88"/>
        <v>1</v>
      </c>
      <c r="R722" s="145">
        <f t="shared" si="87"/>
        <v>1</v>
      </c>
      <c r="S722" s="145">
        <f t="shared" si="89"/>
        <v>0</v>
      </c>
      <c r="T722" s="145">
        <f t="shared" si="89"/>
        <v>0</v>
      </c>
    </row>
    <row r="723" spans="2:20">
      <c r="B723" s="149">
        <v>712</v>
      </c>
      <c r="C723" s="145"/>
      <c r="D723" s="149">
        <v>39.9</v>
      </c>
      <c r="E723" s="149">
        <v>39.9</v>
      </c>
      <c r="F723" s="149">
        <v>39.9</v>
      </c>
      <c r="G723" s="149">
        <v>39.9</v>
      </c>
      <c r="H723" s="145">
        <f t="shared" si="85"/>
        <v>39.9</v>
      </c>
      <c r="I723" s="145"/>
      <c r="J723" s="145"/>
      <c r="L723" s="149">
        <v>712</v>
      </c>
      <c r="M723" s="145">
        <f t="shared" si="86"/>
        <v>0</v>
      </c>
      <c r="N723" s="145">
        <f t="shared" si="86"/>
        <v>1</v>
      </c>
      <c r="O723" s="145">
        <f t="shared" si="87"/>
        <v>1</v>
      </c>
      <c r="P723" s="145">
        <f t="shared" si="88"/>
        <v>1</v>
      </c>
      <c r="Q723" s="145">
        <f t="shared" si="88"/>
        <v>1</v>
      </c>
      <c r="R723" s="145">
        <f t="shared" si="87"/>
        <v>1</v>
      </c>
      <c r="S723" s="145">
        <f t="shared" si="89"/>
        <v>0</v>
      </c>
      <c r="T723" s="145">
        <f t="shared" si="89"/>
        <v>0</v>
      </c>
    </row>
    <row r="724" spans="2:20">
      <c r="B724" s="149">
        <v>713</v>
      </c>
      <c r="C724" s="145"/>
      <c r="D724" s="149">
        <v>41.6</v>
      </c>
      <c r="E724" s="149">
        <v>41.6</v>
      </c>
      <c r="F724" s="149">
        <v>41.6</v>
      </c>
      <c r="G724" s="149">
        <v>41.6</v>
      </c>
      <c r="H724" s="145">
        <f t="shared" si="85"/>
        <v>41.6</v>
      </c>
      <c r="I724" s="145"/>
      <c r="J724" s="145"/>
      <c r="L724" s="149">
        <v>713</v>
      </c>
      <c r="M724" s="145">
        <f t="shared" si="86"/>
        <v>0</v>
      </c>
      <c r="N724" s="145">
        <f t="shared" si="86"/>
        <v>1</v>
      </c>
      <c r="O724" s="145">
        <f t="shared" si="87"/>
        <v>1</v>
      </c>
      <c r="P724" s="145">
        <f t="shared" si="88"/>
        <v>1</v>
      </c>
      <c r="Q724" s="145">
        <f t="shared" si="88"/>
        <v>1</v>
      </c>
      <c r="R724" s="145">
        <f t="shared" si="87"/>
        <v>1</v>
      </c>
      <c r="S724" s="145">
        <f t="shared" si="89"/>
        <v>0</v>
      </c>
      <c r="T724" s="145">
        <f t="shared" si="89"/>
        <v>0</v>
      </c>
    </row>
    <row r="725" spans="2:20">
      <c r="B725" s="149">
        <v>714</v>
      </c>
      <c r="C725" s="145"/>
      <c r="D725" s="149">
        <v>43.1</v>
      </c>
      <c r="E725" s="149">
        <v>43.1</v>
      </c>
      <c r="F725" s="149">
        <v>43.1</v>
      </c>
      <c r="G725" s="149">
        <v>43.1</v>
      </c>
      <c r="H725" s="145">
        <f t="shared" si="85"/>
        <v>43.1</v>
      </c>
      <c r="I725" s="145"/>
      <c r="J725" s="145"/>
      <c r="L725" s="149">
        <v>714</v>
      </c>
      <c r="M725" s="145">
        <f t="shared" si="86"/>
        <v>0</v>
      </c>
      <c r="N725" s="145">
        <f t="shared" si="86"/>
        <v>1</v>
      </c>
      <c r="O725" s="145">
        <f t="shared" si="87"/>
        <v>1</v>
      </c>
      <c r="P725" s="145">
        <f t="shared" si="88"/>
        <v>1</v>
      </c>
      <c r="Q725" s="145">
        <f t="shared" si="88"/>
        <v>1</v>
      </c>
      <c r="R725" s="145">
        <f t="shared" si="87"/>
        <v>1</v>
      </c>
      <c r="S725" s="145">
        <f t="shared" si="89"/>
        <v>0</v>
      </c>
      <c r="T725" s="145">
        <f t="shared" si="89"/>
        <v>0</v>
      </c>
    </row>
    <row r="726" spans="2:20">
      <c r="B726" s="149">
        <v>715</v>
      </c>
      <c r="C726" s="145"/>
      <c r="D726" s="149">
        <v>44.3</v>
      </c>
      <c r="E726" s="149">
        <v>44.3</v>
      </c>
      <c r="F726" s="149">
        <v>44.3</v>
      </c>
      <c r="G726" s="149">
        <v>44.3</v>
      </c>
      <c r="H726" s="145">
        <f t="shared" si="85"/>
        <v>44.3</v>
      </c>
      <c r="I726" s="145"/>
      <c r="J726" s="145"/>
      <c r="L726" s="149">
        <v>715</v>
      </c>
      <c r="M726" s="145">
        <f t="shared" si="86"/>
        <v>0</v>
      </c>
      <c r="N726" s="145">
        <f t="shared" si="86"/>
        <v>1</v>
      </c>
      <c r="O726" s="145">
        <f t="shared" si="87"/>
        <v>1</v>
      </c>
      <c r="P726" s="145">
        <f t="shared" si="88"/>
        <v>1</v>
      </c>
      <c r="Q726" s="145">
        <f t="shared" si="88"/>
        <v>1</v>
      </c>
      <c r="R726" s="145">
        <f t="shared" si="87"/>
        <v>1</v>
      </c>
      <c r="S726" s="145">
        <f t="shared" si="89"/>
        <v>0</v>
      </c>
      <c r="T726" s="145">
        <f t="shared" si="89"/>
        <v>0</v>
      </c>
    </row>
    <row r="727" spans="2:20">
      <c r="B727" s="149">
        <v>716</v>
      </c>
      <c r="C727" s="145"/>
      <c r="D727" s="149">
        <v>45</v>
      </c>
      <c r="E727" s="149">
        <v>45</v>
      </c>
      <c r="F727" s="149">
        <v>45</v>
      </c>
      <c r="G727" s="149">
        <v>45</v>
      </c>
      <c r="H727" s="145">
        <f t="shared" si="85"/>
        <v>45</v>
      </c>
      <c r="I727" s="145"/>
      <c r="J727" s="145"/>
      <c r="L727" s="149">
        <v>716</v>
      </c>
      <c r="M727" s="145">
        <f t="shared" si="86"/>
        <v>0</v>
      </c>
      <c r="N727" s="145">
        <f t="shared" si="86"/>
        <v>1</v>
      </c>
      <c r="O727" s="145">
        <f t="shared" si="87"/>
        <v>1</v>
      </c>
      <c r="P727" s="145">
        <f t="shared" si="88"/>
        <v>1</v>
      </c>
      <c r="Q727" s="145">
        <f t="shared" si="88"/>
        <v>1</v>
      </c>
      <c r="R727" s="145">
        <f t="shared" si="87"/>
        <v>1</v>
      </c>
      <c r="S727" s="145">
        <f t="shared" si="89"/>
        <v>0</v>
      </c>
      <c r="T727" s="145">
        <f t="shared" si="89"/>
        <v>0</v>
      </c>
    </row>
    <row r="728" spans="2:20">
      <c r="B728" s="149">
        <v>717</v>
      </c>
      <c r="C728" s="145"/>
      <c r="D728" s="149">
        <v>45.5</v>
      </c>
      <c r="E728" s="149">
        <v>45.5</v>
      </c>
      <c r="F728" s="149">
        <v>45.5</v>
      </c>
      <c r="G728" s="149">
        <v>45.5</v>
      </c>
      <c r="H728" s="145">
        <f t="shared" si="85"/>
        <v>45.5</v>
      </c>
      <c r="I728" s="145"/>
      <c r="J728" s="145"/>
      <c r="L728" s="149">
        <v>717</v>
      </c>
      <c r="M728" s="145">
        <f t="shared" si="86"/>
        <v>0</v>
      </c>
      <c r="N728" s="145">
        <f t="shared" si="86"/>
        <v>1</v>
      </c>
      <c r="O728" s="145">
        <f t="shared" si="87"/>
        <v>1</v>
      </c>
      <c r="P728" s="145">
        <f t="shared" si="88"/>
        <v>1</v>
      </c>
      <c r="Q728" s="145">
        <f t="shared" si="88"/>
        <v>1</v>
      </c>
      <c r="R728" s="145">
        <f t="shared" si="87"/>
        <v>1</v>
      </c>
      <c r="S728" s="145">
        <f t="shared" si="89"/>
        <v>0</v>
      </c>
      <c r="T728" s="145">
        <f t="shared" si="89"/>
        <v>0</v>
      </c>
    </row>
    <row r="729" spans="2:20">
      <c r="B729" s="149">
        <v>718</v>
      </c>
      <c r="C729" s="145"/>
      <c r="D729" s="149">
        <v>45.8</v>
      </c>
      <c r="E729" s="149">
        <v>45.8</v>
      </c>
      <c r="F729" s="149">
        <v>45.8</v>
      </c>
      <c r="G729" s="149">
        <v>45.8</v>
      </c>
      <c r="H729" s="145">
        <f t="shared" si="85"/>
        <v>45.8</v>
      </c>
      <c r="I729" s="145"/>
      <c r="J729" s="145"/>
      <c r="L729" s="149">
        <v>718</v>
      </c>
      <c r="M729" s="145">
        <f t="shared" si="86"/>
        <v>0</v>
      </c>
      <c r="N729" s="145">
        <f t="shared" si="86"/>
        <v>1</v>
      </c>
      <c r="O729" s="145">
        <f t="shared" si="87"/>
        <v>1</v>
      </c>
      <c r="P729" s="145">
        <f t="shared" si="88"/>
        <v>1</v>
      </c>
      <c r="Q729" s="145">
        <f t="shared" si="88"/>
        <v>1</v>
      </c>
      <c r="R729" s="145">
        <f t="shared" si="87"/>
        <v>1</v>
      </c>
      <c r="S729" s="145">
        <f t="shared" si="89"/>
        <v>0</v>
      </c>
      <c r="T729" s="145">
        <f t="shared" si="89"/>
        <v>0</v>
      </c>
    </row>
    <row r="730" spans="2:20">
      <c r="B730" s="149">
        <v>719</v>
      </c>
      <c r="C730" s="145"/>
      <c r="D730" s="149">
        <v>46</v>
      </c>
      <c r="E730" s="149">
        <v>46</v>
      </c>
      <c r="F730" s="149">
        <v>46</v>
      </c>
      <c r="G730" s="149">
        <v>46</v>
      </c>
      <c r="H730" s="145">
        <f t="shared" si="85"/>
        <v>46</v>
      </c>
      <c r="I730" s="145"/>
      <c r="J730" s="145"/>
      <c r="L730" s="149">
        <v>719</v>
      </c>
      <c r="M730" s="145">
        <f t="shared" si="86"/>
        <v>0</v>
      </c>
      <c r="N730" s="145">
        <f t="shared" si="86"/>
        <v>1</v>
      </c>
      <c r="O730" s="145">
        <f t="shared" si="87"/>
        <v>1</v>
      </c>
      <c r="P730" s="145">
        <f t="shared" si="88"/>
        <v>1</v>
      </c>
      <c r="Q730" s="145">
        <f t="shared" si="88"/>
        <v>1</v>
      </c>
      <c r="R730" s="145">
        <f t="shared" si="87"/>
        <v>1</v>
      </c>
      <c r="S730" s="145">
        <f t="shared" si="89"/>
        <v>0</v>
      </c>
      <c r="T730" s="145">
        <f t="shared" si="89"/>
        <v>0</v>
      </c>
    </row>
    <row r="731" spans="2:20">
      <c r="B731" s="149">
        <v>720</v>
      </c>
      <c r="C731" s="145"/>
      <c r="D731" s="149">
        <v>46.1</v>
      </c>
      <c r="E731" s="149">
        <v>46.1</v>
      </c>
      <c r="F731" s="149">
        <v>46.1</v>
      </c>
      <c r="G731" s="149">
        <v>46.1</v>
      </c>
      <c r="H731" s="145">
        <f t="shared" si="85"/>
        <v>46.1</v>
      </c>
      <c r="I731" s="145"/>
      <c r="J731" s="145"/>
      <c r="L731" s="149">
        <v>720</v>
      </c>
      <c r="M731" s="145">
        <f t="shared" si="86"/>
        <v>0</v>
      </c>
      <c r="N731" s="145">
        <f t="shared" si="86"/>
        <v>1</v>
      </c>
      <c r="O731" s="145">
        <f t="shared" si="87"/>
        <v>1</v>
      </c>
      <c r="P731" s="145">
        <f t="shared" si="88"/>
        <v>1</v>
      </c>
      <c r="Q731" s="145">
        <f t="shared" si="88"/>
        <v>1</v>
      </c>
      <c r="R731" s="145">
        <f t="shared" si="87"/>
        <v>1</v>
      </c>
      <c r="S731" s="145">
        <f t="shared" si="89"/>
        <v>0</v>
      </c>
      <c r="T731" s="145">
        <f t="shared" si="89"/>
        <v>0</v>
      </c>
    </row>
    <row r="732" spans="2:20">
      <c r="B732" s="149">
        <v>721</v>
      </c>
      <c r="C732" s="145"/>
      <c r="D732" s="149">
        <v>46.2</v>
      </c>
      <c r="E732" s="149">
        <v>46.2</v>
      </c>
      <c r="F732" s="149">
        <v>46.2</v>
      </c>
      <c r="G732" s="149">
        <v>46.2</v>
      </c>
      <c r="H732" s="145">
        <f t="shared" si="85"/>
        <v>46.2</v>
      </c>
      <c r="I732" s="145"/>
      <c r="J732" s="145"/>
      <c r="L732" s="149">
        <v>721</v>
      </c>
      <c r="M732" s="145">
        <f t="shared" si="86"/>
        <v>0</v>
      </c>
      <c r="N732" s="145">
        <f t="shared" si="86"/>
        <v>1</v>
      </c>
      <c r="O732" s="145">
        <f t="shared" si="87"/>
        <v>1</v>
      </c>
      <c r="P732" s="145">
        <f t="shared" si="88"/>
        <v>1</v>
      </c>
      <c r="Q732" s="145">
        <f t="shared" si="88"/>
        <v>1</v>
      </c>
      <c r="R732" s="145">
        <f t="shared" si="87"/>
        <v>1</v>
      </c>
      <c r="S732" s="145">
        <f t="shared" si="89"/>
        <v>0</v>
      </c>
      <c r="T732" s="145">
        <f t="shared" si="89"/>
        <v>0</v>
      </c>
    </row>
    <row r="733" spans="2:20">
      <c r="B733" s="149">
        <v>722</v>
      </c>
      <c r="C733" s="145"/>
      <c r="D733" s="149">
        <v>46.1</v>
      </c>
      <c r="E733" s="149">
        <v>46.1</v>
      </c>
      <c r="F733" s="149">
        <v>46.1</v>
      </c>
      <c r="G733" s="149">
        <v>46.1</v>
      </c>
      <c r="H733" s="145">
        <f t="shared" si="85"/>
        <v>46.1</v>
      </c>
      <c r="I733" s="145"/>
      <c r="J733" s="145"/>
      <c r="L733" s="149">
        <v>722</v>
      </c>
      <c r="M733" s="145">
        <f t="shared" si="86"/>
        <v>0</v>
      </c>
      <c r="N733" s="145">
        <f t="shared" si="86"/>
        <v>0</v>
      </c>
      <c r="O733" s="145">
        <f t="shared" si="87"/>
        <v>0</v>
      </c>
      <c r="P733" s="145">
        <f t="shared" si="88"/>
        <v>0</v>
      </c>
      <c r="Q733" s="145">
        <f t="shared" si="88"/>
        <v>0</v>
      </c>
      <c r="R733" s="145">
        <f t="shared" si="87"/>
        <v>0</v>
      </c>
      <c r="S733" s="145">
        <f t="shared" si="89"/>
        <v>0</v>
      </c>
      <c r="T733" s="145">
        <f t="shared" si="89"/>
        <v>0</v>
      </c>
    </row>
    <row r="734" spans="2:20">
      <c r="B734" s="149">
        <v>723</v>
      </c>
      <c r="C734" s="145"/>
      <c r="D734" s="149">
        <v>45.7</v>
      </c>
      <c r="E734" s="149">
        <v>45.7</v>
      </c>
      <c r="F734" s="149">
        <v>45.7</v>
      </c>
      <c r="G734" s="149">
        <v>45.7</v>
      </c>
      <c r="H734" s="145">
        <f t="shared" si="85"/>
        <v>45.7</v>
      </c>
      <c r="I734" s="145"/>
      <c r="J734" s="145"/>
      <c r="L734" s="149">
        <v>723</v>
      </c>
      <c r="M734" s="145">
        <f t="shared" si="86"/>
        <v>0</v>
      </c>
      <c r="N734" s="145">
        <f t="shared" si="86"/>
        <v>0</v>
      </c>
      <c r="O734" s="145">
        <f t="shared" si="87"/>
        <v>0</v>
      </c>
      <c r="P734" s="145">
        <f t="shared" si="88"/>
        <v>0</v>
      </c>
      <c r="Q734" s="145">
        <f t="shared" si="88"/>
        <v>0</v>
      </c>
      <c r="R734" s="145">
        <f t="shared" si="87"/>
        <v>0</v>
      </c>
      <c r="S734" s="145">
        <f t="shared" si="89"/>
        <v>0</v>
      </c>
      <c r="T734" s="145">
        <f t="shared" si="89"/>
        <v>0</v>
      </c>
    </row>
    <row r="735" spans="2:20">
      <c r="B735" s="149">
        <v>724</v>
      </c>
      <c r="C735" s="145"/>
      <c r="D735" s="149">
        <v>45</v>
      </c>
      <c r="E735" s="149">
        <v>45</v>
      </c>
      <c r="F735" s="149">
        <v>45</v>
      </c>
      <c r="G735" s="149">
        <v>45</v>
      </c>
      <c r="H735" s="145">
        <f t="shared" si="85"/>
        <v>45</v>
      </c>
      <c r="I735" s="145"/>
      <c r="J735" s="145"/>
      <c r="L735" s="149">
        <v>724</v>
      </c>
      <c r="M735" s="145">
        <f t="shared" si="86"/>
        <v>0</v>
      </c>
      <c r="N735" s="145">
        <f t="shared" si="86"/>
        <v>0</v>
      </c>
      <c r="O735" s="145">
        <f t="shared" si="87"/>
        <v>0</v>
      </c>
      <c r="P735" s="145">
        <f t="shared" si="88"/>
        <v>0</v>
      </c>
      <c r="Q735" s="145">
        <f t="shared" si="88"/>
        <v>0</v>
      </c>
      <c r="R735" s="145">
        <f t="shared" si="87"/>
        <v>0</v>
      </c>
      <c r="S735" s="145">
        <f t="shared" si="89"/>
        <v>0</v>
      </c>
      <c r="T735" s="145">
        <f t="shared" si="89"/>
        <v>0</v>
      </c>
    </row>
    <row r="736" spans="2:20">
      <c r="B736" s="149">
        <v>725</v>
      </c>
      <c r="C736" s="145"/>
      <c r="D736" s="149">
        <v>44.3</v>
      </c>
      <c r="E736" s="149">
        <v>44.3</v>
      </c>
      <c r="F736" s="149">
        <v>44.3</v>
      </c>
      <c r="G736" s="149">
        <v>44.3</v>
      </c>
      <c r="H736" s="145">
        <f t="shared" si="85"/>
        <v>44.3</v>
      </c>
      <c r="I736" s="145"/>
      <c r="J736" s="145"/>
      <c r="L736" s="149">
        <v>725</v>
      </c>
      <c r="M736" s="145">
        <f t="shared" si="86"/>
        <v>0</v>
      </c>
      <c r="N736" s="145">
        <f t="shared" si="86"/>
        <v>0</v>
      </c>
      <c r="O736" s="145">
        <f t="shared" si="87"/>
        <v>0</v>
      </c>
      <c r="P736" s="145">
        <f t="shared" si="88"/>
        <v>0</v>
      </c>
      <c r="Q736" s="145">
        <f t="shared" si="88"/>
        <v>0</v>
      </c>
      <c r="R736" s="145">
        <f t="shared" si="87"/>
        <v>0</v>
      </c>
      <c r="S736" s="145">
        <f t="shared" si="89"/>
        <v>0</v>
      </c>
      <c r="T736" s="145">
        <f t="shared" si="89"/>
        <v>0</v>
      </c>
    </row>
    <row r="737" spans="2:20">
      <c r="B737" s="149">
        <v>726</v>
      </c>
      <c r="C737" s="145"/>
      <c r="D737" s="149">
        <v>44.7</v>
      </c>
      <c r="E737" s="149">
        <v>44.7</v>
      </c>
      <c r="F737" s="149">
        <v>44.7</v>
      </c>
      <c r="G737" s="149">
        <v>44.7</v>
      </c>
      <c r="H737" s="145">
        <f t="shared" si="85"/>
        <v>44.7</v>
      </c>
      <c r="I737" s="145"/>
      <c r="J737" s="145"/>
      <c r="L737" s="149">
        <v>726</v>
      </c>
      <c r="M737" s="145">
        <f t="shared" si="86"/>
        <v>0</v>
      </c>
      <c r="N737" s="145">
        <f t="shared" si="86"/>
        <v>1</v>
      </c>
      <c r="O737" s="145">
        <f t="shared" si="87"/>
        <v>1</v>
      </c>
      <c r="P737" s="145">
        <f t="shared" si="88"/>
        <v>1</v>
      </c>
      <c r="Q737" s="145">
        <f t="shared" si="88"/>
        <v>1</v>
      </c>
      <c r="R737" s="145">
        <f t="shared" si="87"/>
        <v>1</v>
      </c>
      <c r="S737" s="145">
        <f t="shared" si="89"/>
        <v>0</v>
      </c>
      <c r="T737" s="145">
        <f t="shared" si="89"/>
        <v>0</v>
      </c>
    </row>
    <row r="738" spans="2:20">
      <c r="B738" s="149">
        <v>727</v>
      </c>
      <c r="C738" s="145"/>
      <c r="D738" s="149">
        <v>46.8</v>
      </c>
      <c r="E738" s="149">
        <v>46.8</v>
      </c>
      <c r="F738" s="149">
        <v>46.8</v>
      </c>
      <c r="G738" s="149">
        <v>46.8</v>
      </c>
      <c r="H738" s="145">
        <f t="shared" si="85"/>
        <v>46.8</v>
      </c>
      <c r="I738" s="145"/>
      <c r="J738" s="145"/>
      <c r="L738" s="149">
        <v>727</v>
      </c>
      <c r="M738" s="145">
        <f t="shared" si="86"/>
        <v>0</v>
      </c>
      <c r="N738" s="145">
        <f t="shared" si="86"/>
        <v>1</v>
      </c>
      <c r="O738" s="145">
        <f t="shared" si="87"/>
        <v>1</v>
      </c>
      <c r="P738" s="145">
        <f t="shared" si="88"/>
        <v>1</v>
      </c>
      <c r="Q738" s="145">
        <f t="shared" si="88"/>
        <v>1</v>
      </c>
      <c r="R738" s="145">
        <f t="shared" si="87"/>
        <v>1</v>
      </c>
      <c r="S738" s="145">
        <f t="shared" si="89"/>
        <v>0</v>
      </c>
      <c r="T738" s="145">
        <f t="shared" si="89"/>
        <v>0</v>
      </c>
    </row>
    <row r="739" spans="2:20">
      <c r="B739" s="149">
        <v>728</v>
      </c>
      <c r="C739" s="145"/>
      <c r="D739" s="149">
        <v>49.9</v>
      </c>
      <c r="E739" s="149">
        <v>50.1</v>
      </c>
      <c r="F739" s="149">
        <v>50.1</v>
      </c>
      <c r="G739" s="149">
        <v>50.1</v>
      </c>
      <c r="H739" s="145">
        <f t="shared" si="85"/>
        <v>50.1</v>
      </c>
      <c r="I739" s="145"/>
      <c r="J739" s="145"/>
      <c r="L739" s="149">
        <v>728</v>
      </c>
      <c r="M739" s="145">
        <f t="shared" si="86"/>
        <v>0</v>
      </c>
      <c r="N739" s="145">
        <f t="shared" si="86"/>
        <v>1</v>
      </c>
      <c r="O739" s="145">
        <f t="shared" si="87"/>
        <v>1</v>
      </c>
      <c r="P739" s="145">
        <f t="shared" si="88"/>
        <v>1</v>
      </c>
      <c r="Q739" s="145">
        <f t="shared" si="88"/>
        <v>1</v>
      </c>
      <c r="R739" s="145">
        <f t="shared" si="87"/>
        <v>1</v>
      </c>
      <c r="S739" s="145">
        <f t="shared" si="89"/>
        <v>0</v>
      </c>
      <c r="T739" s="145">
        <f t="shared" si="89"/>
        <v>0</v>
      </c>
    </row>
    <row r="740" spans="2:20">
      <c r="B740" s="149">
        <v>729</v>
      </c>
      <c r="C740" s="145"/>
      <c r="D740" s="149">
        <v>52.8</v>
      </c>
      <c r="E740" s="149">
        <v>53.6</v>
      </c>
      <c r="F740" s="149">
        <v>53.6</v>
      </c>
      <c r="G740" s="149">
        <v>53.6</v>
      </c>
      <c r="H740" s="145">
        <f t="shared" si="85"/>
        <v>53.6</v>
      </c>
      <c r="I740" s="145"/>
      <c r="J740" s="145"/>
      <c r="L740" s="149">
        <v>729</v>
      </c>
      <c r="M740" s="145">
        <f t="shared" si="86"/>
        <v>0</v>
      </c>
      <c r="N740" s="145">
        <f t="shared" si="86"/>
        <v>1</v>
      </c>
      <c r="O740" s="145">
        <f t="shared" si="87"/>
        <v>1</v>
      </c>
      <c r="P740" s="145">
        <f t="shared" si="88"/>
        <v>1</v>
      </c>
      <c r="Q740" s="145">
        <f t="shared" si="88"/>
        <v>1</v>
      </c>
      <c r="R740" s="145">
        <f t="shared" si="87"/>
        <v>1</v>
      </c>
      <c r="S740" s="145">
        <f t="shared" si="89"/>
        <v>0</v>
      </c>
      <c r="T740" s="145">
        <f t="shared" si="89"/>
        <v>0</v>
      </c>
    </row>
    <row r="741" spans="2:20">
      <c r="B741" s="149">
        <v>730</v>
      </c>
      <c r="C741" s="145"/>
      <c r="D741" s="149">
        <v>55.6</v>
      </c>
      <c r="E741" s="149">
        <v>56.9</v>
      </c>
      <c r="F741" s="149">
        <v>56.9</v>
      </c>
      <c r="G741" s="149">
        <v>56.9</v>
      </c>
      <c r="H741" s="145">
        <f t="shared" si="85"/>
        <v>56.9</v>
      </c>
      <c r="I741" s="145"/>
      <c r="J741" s="145"/>
      <c r="L741" s="149">
        <v>730</v>
      </c>
      <c r="M741" s="145">
        <f t="shared" si="86"/>
        <v>0</v>
      </c>
      <c r="N741" s="145">
        <f t="shared" si="86"/>
        <v>1</v>
      </c>
      <c r="O741" s="145">
        <f t="shared" si="87"/>
        <v>1</v>
      </c>
      <c r="P741" s="145">
        <f t="shared" si="88"/>
        <v>1</v>
      </c>
      <c r="Q741" s="145">
        <f t="shared" si="88"/>
        <v>1</v>
      </c>
      <c r="R741" s="145">
        <f t="shared" si="87"/>
        <v>1</v>
      </c>
      <c r="S741" s="145">
        <f t="shared" si="89"/>
        <v>0</v>
      </c>
      <c r="T741" s="145">
        <f t="shared" si="89"/>
        <v>0</v>
      </c>
    </row>
    <row r="742" spans="2:20">
      <c r="B742" s="149">
        <v>731</v>
      </c>
      <c r="C742" s="145"/>
      <c r="D742" s="149">
        <v>58.2</v>
      </c>
      <c r="E742" s="149">
        <v>59.4</v>
      </c>
      <c r="F742" s="149">
        <v>59.4</v>
      </c>
      <c r="G742" s="149">
        <v>59.4</v>
      </c>
      <c r="H742" s="145">
        <f t="shared" si="85"/>
        <v>59.4</v>
      </c>
      <c r="I742" s="145"/>
      <c r="J742" s="145"/>
      <c r="L742" s="149">
        <v>731</v>
      </c>
      <c r="M742" s="145">
        <f t="shared" si="86"/>
        <v>0</v>
      </c>
      <c r="N742" s="145">
        <f t="shared" si="86"/>
        <v>1</v>
      </c>
      <c r="O742" s="145">
        <f t="shared" si="87"/>
        <v>1</v>
      </c>
      <c r="P742" s="145">
        <f t="shared" si="88"/>
        <v>1</v>
      </c>
      <c r="Q742" s="145">
        <f t="shared" si="88"/>
        <v>1</v>
      </c>
      <c r="R742" s="145">
        <f t="shared" si="87"/>
        <v>1</v>
      </c>
      <c r="S742" s="145">
        <f t="shared" si="89"/>
        <v>0</v>
      </c>
      <c r="T742" s="145">
        <f t="shared" si="89"/>
        <v>0</v>
      </c>
    </row>
    <row r="743" spans="2:20">
      <c r="B743" s="149">
        <v>732</v>
      </c>
      <c r="C743" s="145"/>
      <c r="D743" s="149">
        <v>60.2</v>
      </c>
      <c r="E743" s="149">
        <v>60.2</v>
      </c>
      <c r="F743" s="149">
        <v>60.2</v>
      </c>
      <c r="G743" s="149">
        <v>60.2</v>
      </c>
      <c r="H743" s="145">
        <f t="shared" si="85"/>
        <v>60.2</v>
      </c>
      <c r="I743" s="145"/>
      <c r="J743" s="145"/>
      <c r="L743" s="149">
        <v>732</v>
      </c>
      <c r="M743" s="145">
        <f t="shared" si="86"/>
        <v>0</v>
      </c>
      <c r="N743" s="145">
        <f t="shared" si="86"/>
        <v>1</v>
      </c>
      <c r="O743" s="145">
        <f t="shared" si="87"/>
        <v>1</v>
      </c>
      <c r="P743" s="145">
        <f t="shared" si="88"/>
        <v>1</v>
      </c>
      <c r="Q743" s="145">
        <f t="shared" si="88"/>
        <v>1</v>
      </c>
      <c r="R743" s="145">
        <f t="shared" si="87"/>
        <v>1</v>
      </c>
      <c r="S743" s="145">
        <f t="shared" si="89"/>
        <v>0</v>
      </c>
      <c r="T743" s="145">
        <f t="shared" si="89"/>
        <v>0</v>
      </c>
    </row>
    <row r="744" spans="2:20">
      <c r="B744" s="149">
        <v>733</v>
      </c>
      <c r="C744" s="145"/>
      <c r="D744" s="149">
        <v>59.3</v>
      </c>
      <c r="E744" s="149">
        <v>59.3</v>
      </c>
      <c r="F744" s="149">
        <v>59.3</v>
      </c>
      <c r="G744" s="149">
        <v>59.3</v>
      </c>
      <c r="H744" s="145">
        <f t="shared" si="85"/>
        <v>59.3</v>
      </c>
      <c r="I744" s="145"/>
      <c r="J744" s="145"/>
      <c r="L744" s="149">
        <v>733</v>
      </c>
      <c r="M744" s="145">
        <f t="shared" si="86"/>
        <v>0</v>
      </c>
      <c r="N744" s="145">
        <f t="shared" si="86"/>
        <v>0</v>
      </c>
      <c r="O744" s="145">
        <f t="shared" si="87"/>
        <v>0</v>
      </c>
      <c r="P744" s="145">
        <f t="shared" si="88"/>
        <v>0</v>
      </c>
      <c r="Q744" s="145">
        <f t="shared" si="88"/>
        <v>0</v>
      </c>
      <c r="R744" s="145">
        <f t="shared" si="87"/>
        <v>0</v>
      </c>
      <c r="S744" s="145">
        <f t="shared" si="89"/>
        <v>0</v>
      </c>
      <c r="T744" s="145">
        <f t="shared" si="89"/>
        <v>0</v>
      </c>
    </row>
    <row r="745" spans="2:20">
      <c r="B745" s="149">
        <v>734</v>
      </c>
      <c r="C745" s="145"/>
      <c r="D745" s="149">
        <v>57.5</v>
      </c>
      <c r="E745" s="149">
        <v>57.5</v>
      </c>
      <c r="F745" s="149">
        <v>57.5</v>
      </c>
      <c r="G745" s="149">
        <v>57.5</v>
      </c>
      <c r="H745" s="145">
        <f t="shared" si="85"/>
        <v>57.5</v>
      </c>
      <c r="I745" s="145"/>
      <c r="J745" s="145"/>
      <c r="L745" s="149">
        <v>734</v>
      </c>
      <c r="M745" s="145">
        <f t="shared" si="86"/>
        <v>0</v>
      </c>
      <c r="N745" s="145">
        <f t="shared" si="86"/>
        <v>0</v>
      </c>
      <c r="O745" s="145">
        <f t="shared" si="87"/>
        <v>0</v>
      </c>
      <c r="P745" s="145">
        <f t="shared" si="88"/>
        <v>0</v>
      </c>
      <c r="Q745" s="145">
        <f t="shared" si="88"/>
        <v>0</v>
      </c>
      <c r="R745" s="145">
        <f t="shared" si="87"/>
        <v>0</v>
      </c>
      <c r="S745" s="145">
        <f t="shared" si="89"/>
        <v>0</v>
      </c>
      <c r="T745" s="145">
        <f t="shared" si="89"/>
        <v>0</v>
      </c>
    </row>
    <row r="746" spans="2:20">
      <c r="B746" s="149">
        <v>735</v>
      </c>
      <c r="C746" s="145"/>
      <c r="D746" s="149">
        <v>55.4</v>
      </c>
      <c r="E746" s="149">
        <v>55.4</v>
      </c>
      <c r="F746" s="149">
        <v>55.4</v>
      </c>
      <c r="G746" s="149">
        <v>55.4</v>
      </c>
      <c r="H746" s="145">
        <f t="shared" si="85"/>
        <v>55.4</v>
      </c>
      <c r="I746" s="145"/>
      <c r="J746" s="145"/>
      <c r="L746" s="149">
        <v>735</v>
      </c>
      <c r="M746" s="145">
        <f t="shared" si="86"/>
        <v>0</v>
      </c>
      <c r="N746" s="145">
        <f t="shared" si="86"/>
        <v>0</v>
      </c>
      <c r="O746" s="145">
        <f t="shared" si="87"/>
        <v>0</v>
      </c>
      <c r="P746" s="145">
        <f t="shared" si="88"/>
        <v>0</v>
      </c>
      <c r="Q746" s="145">
        <f t="shared" si="88"/>
        <v>0</v>
      </c>
      <c r="R746" s="145">
        <f t="shared" si="87"/>
        <v>0</v>
      </c>
      <c r="S746" s="145">
        <f t="shared" si="89"/>
        <v>0</v>
      </c>
      <c r="T746" s="145">
        <f t="shared" si="89"/>
        <v>0</v>
      </c>
    </row>
    <row r="747" spans="2:20">
      <c r="B747" s="149">
        <v>736</v>
      </c>
      <c r="C747" s="145"/>
      <c r="D747" s="149">
        <v>52.5</v>
      </c>
      <c r="E747" s="149">
        <v>52.5</v>
      </c>
      <c r="F747" s="149">
        <v>52.5</v>
      </c>
      <c r="G747" s="149">
        <v>52.5</v>
      </c>
      <c r="H747" s="145">
        <f t="shared" si="85"/>
        <v>52.5</v>
      </c>
      <c r="I747" s="145"/>
      <c r="J747" s="145"/>
      <c r="L747" s="149">
        <v>736</v>
      </c>
      <c r="M747" s="145">
        <f t="shared" si="86"/>
        <v>0</v>
      </c>
      <c r="N747" s="145">
        <f t="shared" si="86"/>
        <v>0</v>
      </c>
      <c r="O747" s="145">
        <f t="shared" si="87"/>
        <v>0</v>
      </c>
      <c r="P747" s="145">
        <f t="shared" si="88"/>
        <v>0</v>
      </c>
      <c r="Q747" s="145">
        <f t="shared" si="88"/>
        <v>0</v>
      </c>
      <c r="R747" s="145">
        <f t="shared" si="87"/>
        <v>0</v>
      </c>
      <c r="S747" s="145">
        <f t="shared" si="89"/>
        <v>0</v>
      </c>
      <c r="T747" s="145">
        <f t="shared" si="89"/>
        <v>0</v>
      </c>
    </row>
    <row r="748" spans="2:20">
      <c r="B748" s="149">
        <v>737</v>
      </c>
      <c r="C748" s="145"/>
      <c r="D748" s="149">
        <v>47.9</v>
      </c>
      <c r="E748" s="149">
        <v>47.9</v>
      </c>
      <c r="F748" s="149">
        <v>47.9</v>
      </c>
      <c r="G748" s="149">
        <v>47.9</v>
      </c>
      <c r="H748" s="145">
        <f t="shared" si="85"/>
        <v>47.9</v>
      </c>
      <c r="I748" s="145"/>
      <c r="J748" s="145"/>
      <c r="L748" s="149">
        <v>737</v>
      </c>
      <c r="M748" s="145">
        <f t="shared" si="86"/>
        <v>0</v>
      </c>
      <c r="N748" s="145">
        <f t="shared" si="86"/>
        <v>0</v>
      </c>
      <c r="O748" s="145">
        <f t="shared" si="87"/>
        <v>0</v>
      </c>
      <c r="P748" s="145">
        <f t="shared" si="88"/>
        <v>0</v>
      </c>
      <c r="Q748" s="145">
        <f t="shared" si="88"/>
        <v>0</v>
      </c>
      <c r="R748" s="145">
        <f t="shared" si="87"/>
        <v>0</v>
      </c>
      <c r="S748" s="145">
        <f t="shared" si="89"/>
        <v>0</v>
      </c>
      <c r="T748" s="145">
        <f t="shared" si="89"/>
        <v>0</v>
      </c>
    </row>
    <row r="749" spans="2:20">
      <c r="B749" s="149">
        <v>738</v>
      </c>
      <c r="C749" s="145"/>
      <c r="D749" s="149">
        <v>41.4</v>
      </c>
      <c r="E749" s="149">
        <v>41.4</v>
      </c>
      <c r="F749" s="149">
        <v>41.4</v>
      </c>
      <c r="G749" s="149">
        <v>41.4</v>
      </c>
      <c r="H749" s="145">
        <f t="shared" si="85"/>
        <v>41.4</v>
      </c>
      <c r="I749" s="145"/>
      <c r="J749" s="145"/>
      <c r="L749" s="149">
        <v>738</v>
      </c>
      <c r="M749" s="145">
        <f t="shared" si="86"/>
        <v>0</v>
      </c>
      <c r="N749" s="145">
        <f t="shared" si="86"/>
        <v>0</v>
      </c>
      <c r="O749" s="145">
        <f t="shared" si="87"/>
        <v>0</v>
      </c>
      <c r="P749" s="145">
        <f t="shared" si="88"/>
        <v>0</v>
      </c>
      <c r="Q749" s="145">
        <f t="shared" si="88"/>
        <v>0</v>
      </c>
      <c r="R749" s="145">
        <f t="shared" si="87"/>
        <v>0</v>
      </c>
      <c r="S749" s="145">
        <f t="shared" si="89"/>
        <v>0</v>
      </c>
      <c r="T749" s="145">
        <f t="shared" si="89"/>
        <v>0</v>
      </c>
    </row>
    <row r="750" spans="2:20">
      <c r="B750" s="149">
        <v>739</v>
      </c>
      <c r="C750" s="145"/>
      <c r="D750" s="149">
        <v>34.4</v>
      </c>
      <c r="E750" s="149">
        <v>34.4</v>
      </c>
      <c r="F750" s="149">
        <v>34.4</v>
      </c>
      <c r="G750" s="149">
        <v>34.4</v>
      </c>
      <c r="H750" s="145">
        <f t="shared" si="85"/>
        <v>34.4</v>
      </c>
      <c r="I750" s="145"/>
      <c r="J750" s="145"/>
      <c r="L750" s="149">
        <v>739</v>
      </c>
      <c r="M750" s="145">
        <f t="shared" si="86"/>
        <v>0</v>
      </c>
      <c r="N750" s="145">
        <f t="shared" si="86"/>
        <v>0</v>
      </c>
      <c r="O750" s="145">
        <f t="shared" si="87"/>
        <v>0</v>
      </c>
      <c r="P750" s="145">
        <f t="shared" si="88"/>
        <v>0</v>
      </c>
      <c r="Q750" s="145">
        <f t="shared" si="88"/>
        <v>0</v>
      </c>
      <c r="R750" s="145">
        <f t="shared" si="87"/>
        <v>0</v>
      </c>
      <c r="S750" s="145">
        <f t="shared" si="89"/>
        <v>0</v>
      </c>
      <c r="T750" s="145">
        <f t="shared" si="89"/>
        <v>0</v>
      </c>
    </row>
    <row r="751" spans="2:20">
      <c r="B751" s="149">
        <v>740</v>
      </c>
      <c r="C751" s="145"/>
      <c r="D751" s="149">
        <v>30</v>
      </c>
      <c r="E751" s="149">
        <v>30</v>
      </c>
      <c r="F751" s="149">
        <v>30</v>
      </c>
      <c r="G751" s="149">
        <v>30</v>
      </c>
      <c r="H751" s="145">
        <f t="shared" si="85"/>
        <v>30</v>
      </c>
      <c r="I751" s="145"/>
      <c r="J751" s="145"/>
      <c r="L751" s="149">
        <v>740</v>
      </c>
      <c r="M751" s="145">
        <f t="shared" si="86"/>
        <v>0</v>
      </c>
      <c r="N751" s="145">
        <f t="shared" si="86"/>
        <v>0</v>
      </c>
      <c r="O751" s="145">
        <f t="shared" si="87"/>
        <v>0</v>
      </c>
      <c r="P751" s="145">
        <f t="shared" si="88"/>
        <v>0</v>
      </c>
      <c r="Q751" s="145">
        <f t="shared" si="88"/>
        <v>0</v>
      </c>
      <c r="R751" s="145">
        <f t="shared" si="87"/>
        <v>0</v>
      </c>
      <c r="S751" s="145">
        <f t="shared" si="89"/>
        <v>0</v>
      </c>
      <c r="T751" s="145">
        <f t="shared" si="89"/>
        <v>0</v>
      </c>
    </row>
    <row r="752" spans="2:20">
      <c r="B752" s="149">
        <v>741</v>
      </c>
      <c r="C752" s="145"/>
      <c r="D752" s="149">
        <v>27</v>
      </c>
      <c r="E752" s="149">
        <v>27</v>
      </c>
      <c r="F752" s="149">
        <v>27</v>
      </c>
      <c r="G752" s="149">
        <v>27</v>
      </c>
      <c r="H752" s="145">
        <f t="shared" si="85"/>
        <v>27</v>
      </c>
      <c r="I752" s="145"/>
      <c r="J752" s="145"/>
      <c r="L752" s="149">
        <v>741</v>
      </c>
      <c r="M752" s="145">
        <f t="shared" si="86"/>
        <v>0</v>
      </c>
      <c r="N752" s="145">
        <f t="shared" si="86"/>
        <v>0</v>
      </c>
      <c r="O752" s="145">
        <f t="shared" si="87"/>
        <v>0</v>
      </c>
      <c r="P752" s="145">
        <f t="shared" si="88"/>
        <v>0</v>
      </c>
      <c r="Q752" s="145">
        <f t="shared" si="88"/>
        <v>0</v>
      </c>
      <c r="R752" s="145">
        <f t="shared" si="87"/>
        <v>0</v>
      </c>
      <c r="S752" s="145">
        <f t="shared" si="89"/>
        <v>0</v>
      </c>
      <c r="T752" s="145">
        <f t="shared" si="89"/>
        <v>0</v>
      </c>
    </row>
    <row r="753" spans="2:20">
      <c r="B753" s="149">
        <v>742</v>
      </c>
      <c r="C753" s="145"/>
      <c r="D753" s="149">
        <v>26.5</v>
      </c>
      <c r="E753" s="149">
        <v>26.5</v>
      </c>
      <c r="F753" s="149">
        <v>26.5</v>
      </c>
      <c r="G753" s="149">
        <v>26.5</v>
      </c>
      <c r="H753" s="145">
        <f t="shared" si="85"/>
        <v>26.5</v>
      </c>
      <c r="I753" s="145"/>
      <c r="J753" s="145"/>
      <c r="L753" s="149">
        <v>742</v>
      </c>
      <c r="M753" s="145">
        <f t="shared" si="86"/>
        <v>0</v>
      </c>
      <c r="N753" s="145">
        <f t="shared" si="86"/>
        <v>0</v>
      </c>
      <c r="O753" s="145">
        <f t="shared" si="87"/>
        <v>0</v>
      </c>
      <c r="P753" s="145">
        <f t="shared" si="88"/>
        <v>0</v>
      </c>
      <c r="Q753" s="145">
        <f t="shared" si="88"/>
        <v>0</v>
      </c>
      <c r="R753" s="145">
        <f t="shared" si="87"/>
        <v>0</v>
      </c>
      <c r="S753" s="145">
        <f t="shared" si="89"/>
        <v>0</v>
      </c>
      <c r="T753" s="145">
        <f t="shared" si="89"/>
        <v>0</v>
      </c>
    </row>
    <row r="754" spans="2:20">
      <c r="B754" s="149">
        <v>743</v>
      </c>
      <c r="C754" s="145"/>
      <c r="D754" s="149">
        <v>28.7</v>
      </c>
      <c r="E754" s="149">
        <v>28.7</v>
      </c>
      <c r="F754" s="149">
        <v>28.7</v>
      </c>
      <c r="G754" s="149">
        <v>28.7</v>
      </c>
      <c r="H754" s="145">
        <f t="shared" si="85"/>
        <v>28.7</v>
      </c>
      <c r="I754" s="145"/>
      <c r="J754" s="145"/>
      <c r="L754" s="149">
        <v>743</v>
      </c>
      <c r="M754" s="145">
        <f t="shared" si="86"/>
        <v>0</v>
      </c>
      <c r="N754" s="145">
        <f t="shared" si="86"/>
        <v>1</v>
      </c>
      <c r="O754" s="145">
        <f t="shared" si="87"/>
        <v>1</v>
      </c>
      <c r="P754" s="145">
        <f t="shared" si="88"/>
        <v>1</v>
      </c>
      <c r="Q754" s="145">
        <f t="shared" si="88"/>
        <v>1</v>
      </c>
      <c r="R754" s="145">
        <f t="shared" si="87"/>
        <v>1</v>
      </c>
      <c r="S754" s="145">
        <f t="shared" si="89"/>
        <v>0</v>
      </c>
      <c r="T754" s="145">
        <f t="shared" si="89"/>
        <v>0</v>
      </c>
    </row>
    <row r="755" spans="2:20">
      <c r="B755" s="149">
        <v>744</v>
      </c>
      <c r="C755" s="145"/>
      <c r="D755" s="149">
        <v>32.700000000000003</v>
      </c>
      <c r="E755" s="149">
        <v>33.799999999999997</v>
      </c>
      <c r="F755" s="149">
        <v>33.799999999999997</v>
      </c>
      <c r="G755" s="149">
        <v>33.799999999999997</v>
      </c>
      <c r="H755" s="145">
        <f t="shared" si="85"/>
        <v>33.799999999999997</v>
      </c>
      <c r="I755" s="145"/>
      <c r="J755" s="145"/>
      <c r="L755" s="149">
        <v>744</v>
      </c>
      <c r="M755" s="145">
        <f t="shared" si="86"/>
        <v>0</v>
      </c>
      <c r="N755" s="145">
        <f t="shared" si="86"/>
        <v>1</v>
      </c>
      <c r="O755" s="145">
        <f t="shared" si="87"/>
        <v>1</v>
      </c>
      <c r="P755" s="145">
        <f t="shared" si="88"/>
        <v>1</v>
      </c>
      <c r="Q755" s="145">
        <f t="shared" si="88"/>
        <v>1</v>
      </c>
      <c r="R755" s="145">
        <f t="shared" si="87"/>
        <v>1</v>
      </c>
      <c r="S755" s="145">
        <f t="shared" si="89"/>
        <v>0</v>
      </c>
      <c r="T755" s="145">
        <f t="shared" si="89"/>
        <v>0</v>
      </c>
    </row>
    <row r="756" spans="2:20">
      <c r="B756" s="149">
        <v>745</v>
      </c>
      <c r="C756" s="145"/>
      <c r="D756" s="149">
        <v>36.5</v>
      </c>
      <c r="E756" s="149">
        <v>40.299999999999997</v>
      </c>
      <c r="F756" s="149">
        <v>40.299999999999997</v>
      </c>
      <c r="G756" s="149">
        <v>40.299999999999997</v>
      </c>
      <c r="H756" s="145">
        <f t="shared" si="85"/>
        <v>40.299999999999997</v>
      </c>
      <c r="I756" s="145"/>
      <c r="J756" s="145"/>
      <c r="L756" s="149">
        <v>745</v>
      </c>
      <c r="M756" s="145">
        <f t="shared" si="86"/>
        <v>0</v>
      </c>
      <c r="N756" s="145">
        <f t="shared" si="86"/>
        <v>1</v>
      </c>
      <c r="O756" s="145">
        <f t="shared" si="87"/>
        <v>1</v>
      </c>
      <c r="P756" s="145">
        <f t="shared" si="88"/>
        <v>1</v>
      </c>
      <c r="Q756" s="145">
        <f t="shared" si="88"/>
        <v>1</v>
      </c>
      <c r="R756" s="145">
        <f t="shared" si="87"/>
        <v>1</v>
      </c>
      <c r="S756" s="145">
        <f t="shared" si="89"/>
        <v>0</v>
      </c>
      <c r="T756" s="145">
        <f t="shared" si="89"/>
        <v>0</v>
      </c>
    </row>
    <row r="757" spans="2:20">
      <c r="B757" s="149">
        <v>746</v>
      </c>
      <c r="C757" s="145"/>
      <c r="D757" s="149">
        <v>40</v>
      </c>
      <c r="E757" s="149">
        <v>46.6</v>
      </c>
      <c r="F757" s="149">
        <v>46.6</v>
      </c>
      <c r="G757" s="149">
        <v>46.6</v>
      </c>
      <c r="H757" s="145">
        <f t="shared" si="85"/>
        <v>46.6</v>
      </c>
      <c r="I757" s="145"/>
      <c r="J757" s="145"/>
      <c r="L757" s="149">
        <v>746</v>
      </c>
      <c r="M757" s="145">
        <f t="shared" si="86"/>
        <v>0</v>
      </c>
      <c r="N757" s="145">
        <f t="shared" si="86"/>
        <v>1</v>
      </c>
      <c r="O757" s="145">
        <f t="shared" si="87"/>
        <v>1</v>
      </c>
      <c r="P757" s="145">
        <f t="shared" si="88"/>
        <v>1</v>
      </c>
      <c r="Q757" s="145">
        <f t="shared" si="88"/>
        <v>1</v>
      </c>
      <c r="R757" s="145">
        <f t="shared" si="87"/>
        <v>1</v>
      </c>
      <c r="S757" s="145">
        <f t="shared" si="89"/>
        <v>0</v>
      </c>
      <c r="T757" s="145">
        <f t="shared" si="89"/>
        <v>0</v>
      </c>
    </row>
    <row r="758" spans="2:20">
      <c r="B758" s="149">
        <v>747</v>
      </c>
      <c r="C758" s="145"/>
      <c r="D758" s="149">
        <v>43.5</v>
      </c>
      <c r="E758" s="149">
        <v>50.4</v>
      </c>
      <c r="F758" s="149">
        <v>50.4</v>
      </c>
      <c r="G758" s="149">
        <v>50.4</v>
      </c>
      <c r="H758" s="145">
        <f t="shared" si="85"/>
        <v>50.4</v>
      </c>
      <c r="I758" s="145"/>
      <c r="J758" s="145"/>
      <c r="L758" s="149">
        <v>747</v>
      </c>
      <c r="M758" s="145">
        <f t="shared" si="86"/>
        <v>0</v>
      </c>
      <c r="N758" s="145">
        <f t="shared" si="86"/>
        <v>1</v>
      </c>
      <c r="O758" s="145">
        <f t="shared" si="87"/>
        <v>1</v>
      </c>
      <c r="P758" s="145">
        <f t="shared" si="88"/>
        <v>1</v>
      </c>
      <c r="Q758" s="145">
        <f t="shared" si="88"/>
        <v>1</v>
      </c>
      <c r="R758" s="145">
        <f t="shared" si="87"/>
        <v>1</v>
      </c>
      <c r="S758" s="145">
        <f t="shared" si="89"/>
        <v>0</v>
      </c>
      <c r="T758" s="145">
        <f t="shared" si="89"/>
        <v>0</v>
      </c>
    </row>
    <row r="759" spans="2:20">
      <c r="B759" s="149">
        <v>748</v>
      </c>
      <c r="C759" s="145"/>
      <c r="D759" s="149">
        <v>46.7</v>
      </c>
      <c r="E759" s="149">
        <v>54</v>
      </c>
      <c r="F759" s="149">
        <v>54</v>
      </c>
      <c r="G759" s="149">
        <v>54</v>
      </c>
      <c r="H759" s="145">
        <f t="shared" si="85"/>
        <v>54</v>
      </c>
      <c r="I759" s="145"/>
      <c r="J759" s="145"/>
      <c r="L759" s="149">
        <v>748</v>
      </c>
      <c r="M759" s="145">
        <f t="shared" si="86"/>
        <v>0</v>
      </c>
      <c r="N759" s="145">
        <f t="shared" si="86"/>
        <v>1</v>
      </c>
      <c r="O759" s="145">
        <f t="shared" si="87"/>
        <v>1</v>
      </c>
      <c r="P759" s="145">
        <f t="shared" si="88"/>
        <v>1</v>
      </c>
      <c r="Q759" s="145">
        <f t="shared" si="88"/>
        <v>1</v>
      </c>
      <c r="R759" s="145">
        <f t="shared" si="87"/>
        <v>1</v>
      </c>
      <c r="S759" s="145">
        <f t="shared" si="89"/>
        <v>0</v>
      </c>
      <c r="T759" s="145">
        <f t="shared" si="89"/>
        <v>0</v>
      </c>
    </row>
    <row r="760" spans="2:20">
      <c r="B760" s="149">
        <v>749</v>
      </c>
      <c r="C760" s="145"/>
      <c r="D760" s="149">
        <v>49.8</v>
      </c>
      <c r="E760" s="149">
        <v>56.9</v>
      </c>
      <c r="F760" s="149">
        <v>56.9</v>
      </c>
      <c r="G760" s="149">
        <v>56.9</v>
      </c>
      <c r="H760" s="145">
        <f t="shared" si="85"/>
        <v>56.9</v>
      </c>
      <c r="I760" s="145"/>
      <c r="J760" s="145"/>
      <c r="L760" s="149">
        <v>749</v>
      </c>
      <c r="M760" s="145">
        <f t="shared" si="86"/>
        <v>0</v>
      </c>
      <c r="N760" s="145">
        <f t="shared" si="86"/>
        <v>1</v>
      </c>
      <c r="O760" s="145">
        <f t="shared" si="87"/>
        <v>1</v>
      </c>
      <c r="P760" s="145">
        <f t="shared" si="88"/>
        <v>1</v>
      </c>
      <c r="Q760" s="145">
        <f t="shared" si="88"/>
        <v>1</v>
      </c>
      <c r="R760" s="145">
        <f t="shared" si="87"/>
        <v>1</v>
      </c>
      <c r="S760" s="145">
        <f t="shared" si="89"/>
        <v>0</v>
      </c>
      <c r="T760" s="145">
        <f t="shared" si="89"/>
        <v>0</v>
      </c>
    </row>
    <row r="761" spans="2:20">
      <c r="B761" s="149">
        <v>750</v>
      </c>
      <c r="C761" s="145"/>
      <c r="D761" s="149">
        <v>52.7</v>
      </c>
      <c r="E761" s="149">
        <v>59.1</v>
      </c>
      <c r="F761" s="149">
        <v>59.1</v>
      </c>
      <c r="G761" s="149">
        <v>59.1</v>
      </c>
      <c r="H761" s="145">
        <f t="shared" si="85"/>
        <v>59.1</v>
      </c>
      <c r="I761" s="145"/>
      <c r="J761" s="145"/>
      <c r="L761" s="149">
        <v>750</v>
      </c>
      <c r="M761" s="145">
        <f t="shared" si="86"/>
        <v>0</v>
      </c>
      <c r="N761" s="145">
        <f t="shared" si="86"/>
        <v>1</v>
      </c>
      <c r="O761" s="145">
        <f t="shared" si="87"/>
        <v>1</v>
      </c>
      <c r="P761" s="145">
        <f t="shared" si="88"/>
        <v>1</v>
      </c>
      <c r="Q761" s="145">
        <f t="shared" si="88"/>
        <v>1</v>
      </c>
      <c r="R761" s="145">
        <f t="shared" si="87"/>
        <v>1</v>
      </c>
      <c r="S761" s="145">
        <f t="shared" si="89"/>
        <v>0</v>
      </c>
      <c r="T761" s="145">
        <f t="shared" si="89"/>
        <v>0</v>
      </c>
    </row>
    <row r="762" spans="2:20">
      <c r="B762" s="149">
        <v>751</v>
      </c>
      <c r="C762" s="145"/>
      <c r="D762" s="149">
        <v>55.5</v>
      </c>
      <c r="E762" s="149">
        <v>60.6</v>
      </c>
      <c r="F762" s="149">
        <v>60.6</v>
      </c>
      <c r="G762" s="149">
        <v>60.6</v>
      </c>
      <c r="H762" s="145">
        <f t="shared" si="85"/>
        <v>60.6</v>
      </c>
      <c r="I762" s="145"/>
      <c r="J762" s="145"/>
      <c r="L762" s="149">
        <v>751</v>
      </c>
      <c r="M762" s="145">
        <f t="shared" si="86"/>
        <v>0</v>
      </c>
      <c r="N762" s="145">
        <f t="shared" si="86"/>
        <v>1</v>
      </c>
      <c r="O762" s="145">
        <f t="shared" si="87"/>
        <v>1</v>
      </c>
      <c r="P762" s="145">
        <f t="shared" si="88"/>
        <v>1</v>
      </c>
      <c r="Q762" s="145">
        <f t="shared" si="88"/>
        <v>1</v>
      </c>
      <c r="R762" s="145">
        <f t="shared" si="87"/>
        <v>1</v>
      </c>
      <c r="S762" s="145">
        <f t="shared" si="89"/>
        <v>0</v>
      </c>
      <c r="T762" s="145">
        <f t="shared" si="89"/>
        <v>0</v>
      </c>
    </row>
    <row r="763" spans="2:20">
      <c r="B763" s="149">
        <v>752</v>
      </c>
      <c r="C763" s="145"/>
      <c r="D763" s="149">
        <v>58.1</v>
      </c>
      <c r="E763" s="149">
        <v>61.7</v>
      </c>
      <c r="F763" s="149">
        <v>61.7</v>
      </c>
      <c r="G763" s="149">
        <v>61.7</v>
      </c>
      <c r="H763" s="145">
        <f t="shared" si="85"/>
        <v>61.7</v>
      </c>
      <c r="I763" s="145"/>
      <c r="J763" s="145"/>
      <c r="L763" s="149">
        <v>752</v>
      </c>
      <c r="M763" s="145">
        <f t="shared" si="86"/>
        <v>0</v>
      </c>
      <c r="N763" s="145">
        <f t="shared" si="86"/>
        <v>1</v>
      </c>
      <c r="O763" s="145">
        <f t="shared" si="87"/>
        <v>1</v>
      </c>
      <c r="P763" s="145">
        <f t="shared" si="88"/>
        <v>1</v>
      </c>
      <c r="Q763" s="145">
        <f t="shared" si="88"/>
        <v>1</v>
      </c>
      <c r="R763" s="145">
        <f t="shared" si="87"/>
        <v>1</v>
      </c>
      <c r="S763" s="145">
        <f t="shared" si="89"/>
        <v>0</v>
      </c>
      <c r="T763" s="145">
        <f t="shared" si="89"/>
        <v>0</v>
      </c>
    </row>
    <row r="764" spans="2:20">
      <c r="B764" s="149">
        <v>753</v>
      </c>
      <c r="C764" s="145"/>
      <c r="D764" s="149">
        <v>60.6</v>
      </c>
      <c r="E764" s="149">
        <v>62.6</v>
      </c>
      <c r="F764" s="149">
        <v>62.6</v>
      </c>
      <c r="G764" s="149">
        <v>62.6</v>
      </c>
      <c r="H764" s="145">
        <f t="shared" si="85"/>
        <v>62.6</v>
      </c>
      <c r="I764" s="145"/>
      <c r="J764" s="145"/>
      <c r="L764" s="149">
        <v>753</v>
      </c>
      <c r="M764" s="145">
        <f t="shared" si="86"/>
        <v>0</v>
      </c>
      <c r="N764" s="145">
        <f t="shared" si="86"/>
        <v>1</v>
      </c>
      <c r="O764" s="145">
        <f t="shared" si="87"/>
        <v>1</v>
      </c>
      <c r="P764" s="145">
        <f t="shared" si="88"/>
        <v>1</v>
      </c>
      <c r="Q764" s="145">
        <f t="shared" si="88"/>
        <v>1</v>
      </c>
      <c r="R764" s="145">
        <f t="shared" si="87"/>
        <v>1</v>
      </c>
      <c r="S764" s="145">
        <f t="shared" si="89"/>
        <v>0</v>
      </c>
      <c r="T764" s="145">
        <f t="shared" si="89"/>
        <v>0</v>
      </c>
    </row>
    <row r="765" spans="2:20">
      <c r="B765" s="149">
        <v>754</v>
      </c>
      <c r="C765" s="145"/>
      <c r="D765" s="149">
        <v>62.9</v>
      </c>
      <c r="E765" s="149">
        <v>63.1</v>
      </c>
      <c r="F765" s="149">
        <v>63.1</v>
      </c>
      <c r="G765" s="149">
        <v>63.1</v>
      </c>
      <c r="H765" s="145">
        <f t="shared" si="85"/>
        <v>63.1</v>
      </c>
      <c r="I765" s="145"/>
      <c r="J765" s="145"/>
      <c r="L765" s="149">
        <v>754</v>
      </c>
      <c r="M765" s="145">
        <f t="shared" si="86"/>
        <v>0</v>
      </c>
      <c r="N765" s="145">
        <f t="shared" si="86"/>
        <v>1</v>
      </c>
      <c r="O765" s="145">
        <f t="shared" si="87"/>
        <v>1</v>
      </c>
      <c r="P765" s="145">
        <f t="shared" si="88"/>
        <v>1</v>
      </c>
      <c r="Q765" s="145">
        <f t="shared" si="88"/>
        <v>1</v>
      </c>
      <c r="R765" s="145">
        <f t="shared" si="87"/>
        <v>1</v>
      </c>
      <c r="S765" s="145">
        <f t="shared" si="89"/>
        <v>0</v>
      </c>
      <c r="T765" s="145">
        <f t="shared" si="89"/>
        <v>0</v>
      </c>
    </row>
    <row r="766" spans="2:20">
      <c r="B766" s="149">
        <v>755</v>
      </c>
      <c r="C766" s="145"/>
      <c r="D766" s="149">
        <v>62.9</v>
      </c>
      <c r="E766" s="149">
        <v>62.9</v>
      </c>
      <c r="F766" s="149">
        <v>62.9</v>
      </c>
      <c r="G766" s="149">
        <v>62.9</v>
      </c>
      <c r="H766" s="145">
        <f t="shared" si="85"/>
        <v>62.9</v>
      </c>
      <c r="I766" s="145"/>
      <c r="J766" s="145"/>
      <c r="L766" s="149">
        <v>755</v>
      </c>
      <c r="M766" s="145">
        <f t="shared" si="86"/>
        <v>0</v>
      </c>
      <c r="N766" s="145">
        <f t="shared" si="86"/>
        <v>1</v>
      </c>
      <c r="O766" s="145">
        <f t="shared" si="87"/>
        <v>0</v>
      </c>
      <c r="P766" s="145">
        <f t="shared" si="88"/>
        <v>0</v>
      </c>
      <c r="Q766" s="145">
        <f t="shared" si="88"/>
        <v>0</v>
      </c>
      <c r="R766" s="145">
        <f t="shared" si="87"/>
        <v>0</v>
      </c>
      <c r="S766" s="145">
        <f t="shared" si="89"/>
        <v>0</v>
      </c>
      <c r="T766" s="145">
        <f t="shared" si="89"/>
        <v>0</v>
      </c>
    </row>
    <row r="767" spans="2:20">
      <c r="B767" s="149">
        <v>756</v>
      </c>
      <c r="C767" s="145"/>
      <c r="D767" s="149">
        <v>61.7</v>
      </c>
      <c r="E767" s="149">
        <v>61.7</v>
      </c>
      <c r="F767" s="149">
        <v>61.7</v>
      </c>
      <c r="G767" s="149">
        <v>61.7</v>
      </c>
      <c r="H767" s="145">
        <f t="shared" si="85"/>
        <v>61.7</v>
      </c>
      <c r="I767" s="145"/>
      <c r="J767" s="145"/>
      <c r="L767" s="149">
        <v>756</v>
      </c>
      <c r="M767" s="145">
        <f t="shared" si="86"/>
        <v>0</v>
      </c>
      <c r="N767" s="145">
        <f t="shared" si="86"/>
        <v>0</v>
      </c>
      <c r="O767" s="145">
        <f t="shared" si="87"/>
        <v>0</v>
      </c>
      <c r="P767" s="145">
        <f t="shared" si="88"/>
        <v>0</v>
      </c>
      <c r="Q767" s="145">
        <f t="shared" si="88"/>
        <v>0</v>
      </c>
      <c r="R767" s="145">
        <f t="shared" si="87"/>
        <v>0</v>
      </c>
      <c r="S767" s="145">
        <f t="shared" si="89"/>
        <v>0</v>
      </c>
      <c r="T767" s="145">
        <f t="shared" si="89"/>
        <v>0</v>
      </c>
    </row>
    <row r="768" spans="2:20">
      <c r="B768" s="149">
        <v>757</v>
      </c>
      <c r="C768" s="145"/>
      <c r="D768" s="149">
        <v>59.4</v>
      </c>
      <c r="E768" s="149">
        <v>59.4</v>
      </c>
      <c r="F768" s="149">
        <v>59.4</v>
      </c>
      <c r="G768" s="149">
        <v>59.4</v>
      </c>
      <c r="H768" s="145">
        <f t="shared" si="85"/>
        <v>59.4</v>
      </c>
      <c r="I768" s="145"/>
      <c r="J768" s="145"/>
      <c r="L768" s="149">
        <v>757</v>
      </c>
      <c r="M768" s="145">
        <f t="shared" si="86"/>
        <v>0</v>
      </c>
      <c r="N768" s="145">
        <f t="shared" si="86"/>
        <v>0</v>
      </c>
      <c r="O768" s="145">
        <f t="shared" si="87"/>
        <v>0</v>
      </c>
      <c r="P768" s="145">
        <f t="shared" si="88"/>
        <v>0</v>
      </c>
      <c r="Q768" s="145">
        <f t="shared" si="88"/>
        <v>0</v>
      </c>
      <c r="R768" s="145">
        <f t="shared" si="87"/>
        <v>0</v>
      </c>
      <c r="S768" s="145">
        <f t="shared" si="89"/>
        <v>0</v>
      </c>
      <c r="T768" s="145">
        <f t="shared" si="89"/>
        <v>0</v>
      </c>
    </row>
    <row r="769" spans="2:20">
      <c r="B769" s="149">
        <v>758</v>
      </c>
      <c r="C769" s="145"/>
      <c r="D769" s="149">
        <v>56.6</v>
      </c>
      <c r="E769" s="149">
        <v>56.6</v>
      </c>
      <c r="F769" s="149">
        <v>56.6</v>
      </c>
      <c r="G769" s="149">
        <v>56.6</v>
      </c>
      <c r="H769" s="145">
        <f t="shared" si="85"/>
        <v>56.6</v>
      </c>
      <c r="I769" s="145"/>
      <c r="J769" s="145"/>
      <c r="L769" s="149">
        <v>758</v>
      </c>
      <c r="M769" s="145">
        <f t="shared" si="86"/>
        <v>0</v>
      </c>
      <c r="N769" s="145">
        <f t="shared" si="86"/>
        <v>0</v>
      </c>
      <c r="O769" s="145">
        <f t="shared" si="87"/>
        <v>0</v>
      </c>
      <c r="P769" s="145">
        <f t="shared" si="88"/>
        <v>0</v>
      </c>
      <c r="Q769" s="145">
        <f t="shared" si="88"/>
        <v>0</v>
      </c>
      <c r="R769" s="145">
        <f t="shared" si="87"/>
        <v>0</v>
      </c>
      <c r="S769" s="145">
        <f t="shared" si="89"/>
        <v>0</v>
      </c>
      <c r="T769" s="145">
        <f t="shared" si="89"/>
        <v>0</v>
      </c>
    </row>
    <row r="770" spans="2:20">
      <c r="B770" s="149">
        <v>759</v>
      </c>
      <c r="C770" s="145"/>
      <c r="D770" s="149">
        <v>53.7</v>
      </c>
      <c r="E770" s="149">
        <v>53.7</v>
      </c>
      <c r="F770" s="149">
        <v>53.7</v>
      </c>
      <c r="G770" s="149">
        <v>53.7</v>
      </c>
      <c r="H770" s="145">
        <f t="shared" si="85"/>
        <v>53.7</v>
      </c>
      <c r="I770" s="145"/>
      <c r="J770" s="145"/>
      <c r="L770" s="149">
        <v>759</v>
      </c>
      <c r="M770" s="145">
        <f t="shared" si="86"/>
        <v>0</v>
      </c>
      <c r="N770" s="145">
        <f t="shared" si="86"/>
        <v>0</v>
      </c>
      <c r="O770" s="145">
        <f t="shared" si="87"/>
        <v>0</v>
      </c>
      <c r="P770" s="145">
        <f t="shared" si="88"/>
        <v>0</v>
      </c>
      <c r="Q770" s="145">
        <f t="shared" si="88"/>
        <v>0</v>
      </c>
      <c r="R770" s="145">
        <f t="shared" si="87"/>
        <v>0</v>
      </c>
      <c r="S770" s="145">
        <f t="shared" si="89"/>
        <v>0</v>
      </c>
      <c r="T770" s="145">
        <f t="shared" si="89"/>
        <v>0</v>
      </c>
    </row>
    <row r="771" spans="2:20">
      <c r="B771" s="149">
        <v>760</v>
      </c>
      <c r="C771" s="145"/>
      <c r="D771" s="149">
        <v>50.7</v>
      </c>
      <c r="E771" s="149">
        <v>50.7</v>
      </c>
      <c r="F771" s="149">
        <v>50.7</v>
      </c>
      <c r="G771" s="149">
        <v>50.7</v>
      </c>
      <c r="H771" s="145">
        <f t="shared" si="85"/>
        <v>50.7</v>
      </c>
      <c r="I771" s="145"/>
      <c r="J771" s="145"/>
      <c r="L771" s="149">
        <v>760</v>
      </c>
      <c r="M771" s="145">
        <f t="shared" si="86"/>
        <v>0</v>
      </c>
      <c r="N771" s="145">
        <f t="shared" si="86"/>
        <v>0</v>
      </c>
      <c r="O771" s="145">
        <f t="shared" si="87"/>
        <v>0</v>
      </c>
      <c r="P771" s="145">
        <f t="shared" si="88"/>
        <v>0</v>
      </c>
      <c r="Q771" s="145">
        <f t="shared" si="88"/>
        <v>0</v>
      </c>
      <c r="R771" s="145">
        <f t="shared" si="87"/>
        <v>0</v>
      </c>
      <c r="S771" s="145">
        <f t="shared" si="89"/>
        <v>0</v>
      </c>
      <c r="T771" s="145">
        <f t="shared" si="89"/>
        <v>0</v>
      </c>
    </row>
    <row r="772" spans="2:20">
      <c r="B772" s="149">
        <v>761</v>
      </c>
      <c r="C772" s="145"/>
      <c r="D772" s="149">
        <v>47.7</v>
      </c>
      <c r="E772" s="149">
        <v>47.7</v>
      </c>
      <c r="F772" s="149">
        <v>47.7</v>
      </c>
      <c r="G772" s="149">
        <v>47.7</v>
      </c>
      <c r="H772" s="145">
        <f t="shared" si="85"/>
        <v>47.7</v>
      </c>
      <c r="I772" s="145"/>
      <c r="J772" s="145"/>
      <c r="L772" s="149">
        <v>761</v>
      </c>
      <c r="M772" s="145">
        <f t="shared" si="86"/>
        <v>0</v>
      </c>
      <c r="N772" s="145">
        <f t="shared" si="86"/>
        <v>0</v>
      </c>
      <c r="O772" s="145">
        <f t="shared" si="87"/>
        <v>0</v>
      </c>
      <c r="P772" s="145">
        <f t="shared" si="88"/>
        <v>0</v>
      </c>
      <c r="Q772" s="145">
        <f t="shared" si="88"/>
        <v>0</v>
      </c>
      <c r="R772" s="145">
        <f t="shared" si="87"/>
        <v>0</v>
      </c>
      <c r="S772" s="145">
        <f t="shared" si="89"/>
        <v>0</v>
      </c>
      <c r="T772" s="145">
        <f t="shared" si="89"/>
        <v>0</v>
      </c>
    </row>
    <row r="773" spans="2:20">
      <c r="B773" s="149">
        <v>762</v>
      </c>
      <c r="C773" s="145"/>
      <c r="D773" s="149">
        <v>45</v>
      </c>
      <c r="E773" s="149">
        <v>45</v>
      </c>
      <c r="F773" s="149">
        <v>45</v>
      </c>
      <c r="G773" s="149">
        <v>45</v>
      </c>
      <c r="H773" s="145">
        <f t="shared" si="85"/>
        <v>45</v>
      </c>
      <c r="I773" s="145"/>
      <c r="J773" s="145"/>
      <c r="L773" s="149">
        <v>762</v>
      </c>
      <c r="M773" s="145">
        <f t="shared" si="86"/>
        <v>0</v>
      </c>
      <c r="N773" s="145">
        <f t="shared" si="86"/>
        <v>0</v>
      </c>
      <c r="O773" s="145">
        <f t="shared" si="87"/>
        <v>0</v>
      </c>
      <c r="P773" s="145">
        <f t="shared" si="88"/>
        <v>0</v>
      </c>
      <c r="Q773" s="145">
        <f t="shared" si="88"/>
        <v>0</v>
      </c>
      <c r="R773" s="145">
        <f t="shared" si="87"/>
        <v>0</v>
      </c>
      <c r="S773" s="145">
        <f t="shared" si="89"/>
        <v>0</v>
      </c>
      <c r="T773" s="145">
        <f t="shared" si="89"/>
        <v>0</v>
      </c>
    </row>
    <row r="774" spans="2:20">
      <c r="B774" s="149">
        <v>763</v>
      </c>
      <c r="C774" s="145"/>
      <c r="D774" s="149">
        <v>43.1</v>
      </c>
      <c r="E774" s="149">
        <v>43.1</v>
      </c>
      <c r="F774" s="149">
        <v>43.1</v>
      </c>
      <c r="G774" s="149">
        <v>43.1</v>
      </c>
      <c r="H774" s="145">
        <f t="shared" si="85"/>
        <v>43.1</v>
      </c>
      <c r="I774" s="145"/>
      <c r="J774" s="145"/>
      <c r="L774" s="149">
        <v>763</v>
      </c>
      <c r="M774" s="145">
        <f t="shared" si="86"/>
        <v>0</v>
      </c>
      <c r="N774" s="145">
        <f t="shared" si="86"/>
        <v>0</v>
      </c>
      <c r="O774" s="145">
        <f t="shared" si="87"/>
        <v>0</v>
      </c>
      <c r="P774" s="145">
        <f t="shared" si="88"/>
        <v>0</v>
      </c>
      <c r="Q774" s="145">
        <f t="shared" si="88"/>
        <v>0</v>
      </c>
      <c r="R774" s="145">
        <f t="shared" si="87"/>
        <v>0</v>
      </c>
      <c r="S774" s="145">
        <f t="shared" si="89"/>
        <v>0</v>
      </c>
      <c r="T774" s="145">
        <f t="shared" si="89"/>
        <v>0</v>
      </c>
    </row>
    <row r="775" spans="2:20">
      <c r="B775" s="149">
        <v>764</v>
      </c>
      <c r="C775" s="145"/>
      <c r="D775" s="149">
        <v>41.9</v>
      </c>
      <c r="E775" s="149">
        <v>41.9</v>
      </c>
      <c r="F775" s="149">
        <v>41.9</v>
      </c>
      <c r="G775" s="149">
        <v>41.9</v>
      </c>
      <c r="H775" s="145">
        <f t="shared" si="85"/>
        <v>41.9</v>
      </c>
      <c r="I775" s="145"/>
      <c r="J775" s="145"/>
      <c r="L775" s="149">
        <v>764</v>
      </c>
      <c r="M775" s="145">
        <f t="shared" si="86"/>
        <v>0</v>
      </c>
      <c r="N775" s="145">
        <f t="shared" si="86"/>
        <v>0</v>
      </c>
      <c r="O775" s="145">
        <f t="shared" si="87"/>
        <v>0</v>
      </c>
      <c r="P775" s="145">
        <f t="shared" si="88"/>
        <v>0</v>
      </c>
      <c r="Q775" s="145">
        <f t="shared" si="88"/>
        <v>0</v>
      </c>
      <c r="R775" s="145">
        <f t="shared" si="87"/>
        <v>0</v>
      </c>
      <c r="S775" s="145">
        <f t="shared" si="89"/>
        <v>0</v>
      </c>
      <c r="T775" s="145">
        <f t="shared" si="89"/>
        <v>0</v>
      </c>
    </row>
    <row r="776" spans="2:20">
      <c r="B776" s="149">
        <v>765</v>
      </c>
      <c r="C776" s="145"/>
      <c r="D776" s="149">
        <v>41.6</v>
      </c>
      <c r="E776" s="149">
        <v>41.6</v>
      </c>
      <c r="F776" s="149">
        <v>41.6</v>
      </c>
      <c r="G776" s="149">
        <v>41.6</v>
      </c>
      <c r="H776" s="145">
        <f t="shared" si="85"/>
        <v>41.6</v>
      </c>
      <c r="I776" s="145"/>
      <c r="J776" s="145"/>
      <c r="L776" s="149">
        <v>765</v>
      </c>
      <c r="M776" s="145">
        <f t="shared" si="86"/>
        <v>0</v>
      </c>
      <c r="N776" s="145">
        <f t="shared" si="86"/>
        <v>0</v>
      </c>
      <c r="O776" s="145">
        <f t="shared" si="87"/>
        <v>0</v>
      </c>
      <c r="P776" s="145">
        <f t="shared" si="88"/>
        <v>0</v>
      </c>
      <c r="Q776" s="145">
        <f t="shared" si="88"/>
        <v>0</v>
      </c>
      <c r="R776" s="145">
        <f t="shared" si="87"/>
        <v>0</v>
      </c>
      <c r="S776" s="145">
        <f t="shared" si="89"/>
        <v>0</v>
      </c>
      <c r="T776" s="145">
        <f t="shared" si="89"/>
        <v>0</v>
      </c>
    </row>
    <row r="777" spans="2:20">
      <c r="B777" s="149">
        <v>766</v>
      </c>
      <c r="C777" s="145"/>
      <c r="D777" s="149">
        <v>41.3</v>
      </c>
      <c r="E777" s="149">
        <v>41.3</v>
      </c>
      <c r="F777" s="149">
        <v>41.3</v>
      </c>
      <c r="G777" s="149">
        <v>41.3</v>
      </c>
      <c r="H777" s="145">
        <f t="shared" si="85"/>
        <v>41.3</v>
      </c>
      <c r="I777" s="145"/>
      <c r="J777" s="145"/>
      <c r="L777" s="149">
        <v>766</v>
      </c>
      <c r="M777" s="145">
        <f t="shared" si="86"/>
        <v>0</v>
      </c>
      <c r="N777" s="145">
        <f t="shared" si="86"/>
        <v>0</v>
      </c>
      <c r="O777" s="145">
        <f t="shared" si="87"/>
        <v>0</v>
      </c>
      <c r="P777" s="145">
        <f t="shared" si="88"/>
        <v>0</v>
      </c>
      <c r="Q777" s="145">
        <f t="shared" si="88"/>
        <v>0</v>
      </c>
      <c r="R777" s="145">
        <f t="shared" si="87"/>
        <v>0</v>
      </c>
      <c r="S777" s="145">
        <f t="shared" si="89"/>
        <v>0</v>
      </c>
      <c r="T777" s="145">
        <f t="shared" si="89"/>
        <v>0</v>
      </c>
    </row>
    <row r="778" spans="2:20">
      <c r="B778" s="149">
        <v>767</v>
      </c>
      <c r="C778" s="145"/>
      <c r="D778" s="149">
        <v>40.9</v>
      </c>
      <c r="E778" s="149">
        <v>40.9</v>
      </c>
      <c r="F778" s="149">
        <v>40.9</v>
      </c>
      <c r="G778" s="149">
        <v>40.9</v>
      </c>
      <c r="H778" s="145">
        <f t="shared" si="85"/>
        <v>40.9</v>
      </c>
      <c r="I778" s="145"/>
      <c r="J778" s="145"/>
      <c r="L778" s="149">
        <v>767</v>
      </c>
      <c r="M778" s="145">
        <f t="shared" si="86"/>
        <v>0</v>
      </c>
      <c r="N778" s="145">
        <f t="shared" si="86"/>
        <v>0</v>
      </c>
      <c r="O778" s="145">
        <f t="shared" si="87"/>
        <v>0</v>
      </c>
      <c r="P778" s="145">
        <f t="shared" si="88"/>
        <v>0</v>
      </c>
      <c r="Q778" s="145">
        <f t="shared" si="88"/>
        <v>0</v>
      </c>
      <c r="R778" s="145">
        <f t="shared" si="87"/>
        <v>0</v>
      </c>
      <c r="S778" s="145">
        <f t="shared" si="89"/>
        <v>0</v>
      </c>
      <c r="T778" s="145">
        <f t="shared" si="89"/>
        <v>0</v>
      </c>
    </row>
    <row r="779" spans="2:20">
      <c r="B779" s="149">
        <v>768</v>
      </c>
      <c r="C779" s="145"/>
      <c r="D779" s="149">
        <v>41.8</v>
      </c>
      <c r="E779" s="149">
        <v>41.8</v>
      </c>
      <c r="F779" s="149">
        <v>41.8</v>
      </c>
      <c r="G779" s="149">
        <v>41.8</v>
      </c>
      <c r="H779" s="145">
        <f t="shared" si="85"/>
        <v>41.8</v>
      </c>
      <c r="I779" s="145"/>
      <c r="J779" s="145"/>
      <c r="L779" s="149">
        <v>768</v>
      </c>
      <c r="M779" s="145">
        <f t="shared" si="86"/>
        <v>0</v>
      </c>
      <c r="N779" s="145">
        <f t="shared" si="86"/>
        <v>1</v>
      </c>
      <c r="O779" s="145">
        <f t="shared" si="87"/>
        <v>1</v>
      </c>
      <c r="P779" s="145">
        <f t="shared" si="88"/>
        <v>1</v>
      </c>
      <c r="Q779" s="145">
        <f t="shared" si="88"/>
        <v>1</v>
      </c>
      <c r="R779" s="145">
        <f t="shared" si="87"/>
        <v>1</v>
      </c>
      <c r="S779" s="145">
        <f t="shared" si="89"/>
        <v>0</v>
      </c>
      <c r="T779" s="145">
        <f t="shared" si="89"/>
        <v>0</v>
      </c>
    </row>
    <row r="780" spans="2:20">
      <c r="B780" s="149">
        <v>769</v>
      </c>
      <c r="C780" s="145"/>
      <c r="D780" s="149">
        <v>42.1</v>
      </c>
      <c r="E780" s="149">
        <v>42.1</v>
      </c>
      <c r="F780" s="149">
        <v>42.1</v>
      </c>
      <c r="G780" s="149">
        <v>42.1</v>
      </c>
      <c r="H780" s="145">
        <f t="shared" si="85"/>
        <v>42.1</v>
      </c>
      <c r="I780" s="145"/>
      <c r="J780" s="145"/>
      <c r="L780" s="149">
        <v>769</v>
      </c>
      <c r="M780" s="145">
        <f t="shared" si="86"/>
        <v>0</v>
      </c>
      <c r="N780" s="145">
        <f t="shared" si="86"/>
        <v>1</v>
      </c>
      <c r="O780" s="145">
        <f t="shared" si="87"/>
        <v>1</v>
      </c>
      <c r="P780" s="145">
        <f t="shared" si="88"/>
        <v>1</v>
      </c>
      <c r="Q780" s="145">
        <f t="shared" si="88"/>
        <v>1</v>
      </c>
      <c r="R780" s="145">
        <f t="shared" si="87"/>
        <v>1</v>
      </c>
      <c r="S780" s="145">
        <f t="shared" si="89"/>
        <v>0</v>
      </c>
      <c r="T780" s="145">
        <f t="shared" si="89"/>
        <v>0</v>
      </c>
    </row>
    <row r="781" spans="2:20">
      <c r="B781" s="149">
        <v>770</v>
      </c>
      <c r="C781" s="145"/>
      <c r="D781" s="149">
        <v>41.8</v>
      </c>
      <c r="E781" s="149">
        <v>41.8</v>
      </c>
      <c r="F781" s="149">
        <v>41.8</v>
      </c>
      <c r="G781" s="149">
        <v>41.8</v>
      </c>
      <c r="H781" s="145">
        <f t="shared" ref="H781:H844" si="90">IF($E781="",0,MIN($E781,$H$2))</f>
        <v>41.8</v>
      </c>
      <c r="I781" s="145"/>
      <c r="J781" s="145"/>
      <c r="L781" s="149">
        <v>770</v>
      </c>
      <c r="M781" s="145">
        <f t="shared" si="86"/>
        <v>0</v>
      </c>
      <c r="N781" s="145">
        <f t="shared" si="86"/>
        <v>0</v>
      </c>
      <c r="O781" s="145">
        <f t="shared" si="87"/>
        <v>0</v>
      </c>
      <c r="P781" s="145">
        <f t="shared" si="88"/>
        <v>0</v>
      </c>
      <c r="Q781" s="145">
        <f t="shared" si="88"/>
        <v>0</v>
      </c>
      <c r="R781" s="145">
        <f t="shared" ref="R781:T844" si="91">IF(AND(H781&gt;0,H781&gt;=H780),1,0)</f>
        <v>0</v>
      </c>
      <c r="S781" s="145">
        <f t="shared" si="89"/>
        <v>0</v>
      </c>
      <c r="T781" s="145">
        <f t="shared" si="89"/>
        <v>0</v>
      </c>
    </row>
    <row r="782" spans="2:20">
      <c r="B782" s="149">
        <v>771</v>
      </c>
      <c r="C782" s="145"/>
      <c r="D782" s="149">
        <v>41.3</v>
      </c>
      <c r="E782" s="149">
        <v>41.3</v>
      </c>
      <c r="F782" s="149">
        <v>41.3</v>
      </c>
      <c r="G782" s="149">
        <v>41.3</v>
      </c>
      <c r="H782" s="145">
        <f t="shared" si="90"/>
        <v>41.3</v>
      </c>
      <c r="I782" s="145"/>
      <c r="J782" s="145"/>
      <c r="L782" s="149">
        <v>771</v>
      </c>
      <c r="M782" s="145">
        <f t="shared" ref="M782:N845" si="92">IF(AND(C782&gt;0,C782&gt;=C781),1,0)</f>
        <v>0</v>
      </c>
      <c r="N782" s="145">
        <f t="shared" si="92"/>
        <v>0</v>
      </c>
      <c r="O782" s="145">
        <f t="shared" ref="O782:T845" si="93">IF(AND(E782&gt;0,E782&gt;=E781),1,0)</f>
        <v>0</v>
      </c>
      <c r="P782" s="145">
        <f t="shared" si="93"/>
        <v>0</v>
      </c>
      <c r="Q782" s="145">
        <f t="shared" ref="Q782:Q845" si="94">IF(AND(G782&gt;0,G782&gt;=G781),1,0)</f>
        <v>0</v>
      </c>
      <c r="R782" s="145">
        <f t="shared" si="91"/>
        <v>0</v>
      </c>
      <c r="S782" s="145">
        <f t="shared" si="91"/>
        <v>0</v>
      </c>
      <c r="T782" s="145">
        <f t="shared" si="91"/>
        <v>0</v>
      </c>
    </row>
    <row r="783" spans="2:20">
      <c r="B783" s="149">
        <v>772</v>
      </c>
      <c r="C783" s="145"/>
      <c r="D783" s="149">
        <v>41.5</v>
      </c>
      <c r="E783" s="149">
        <v>41.5</v>
      </c>
      <c r="F783" s="149">
        <v>41.5</v>
      </c>
      <c r="G783" s="149">
        <v>41.5</v>
      </c>
      <c r="H783" s="145">
        <f t="shared" si="90"/>
        <v>41.5</v>
      </c>
      <c r="I783" s="145"/>
      <c r="J783" s="145"/>
      <c r="L783" s="149">
        <v>772</v>
      </c>
      <c r="M783" s="145">
        <f t="shared" si="92"/>
        <v>0</v>
      </c>
      <c r="N783" s="145">
        <f t="shared" si="92"/>
        <v>1</v>
      </c>
      <c r="O783" s="145">
        <f t="shared" si="93"/>
        <v>1</v>
      </c>
      <c r="P783" s="145">
        <f t="shared" si="93"/>
        <v>1</v>
      </c>
      <c r="Q783" s="145">
        <f t="shared" si="94"/>
        <v>1</v>
      </c>
      <c r="R783" s="145">
        <f t="shared" si="91"/>
        <v>1</v>
      </c>
      <c r="S783" s="145">
        <f t="shared" si="91"/>
        <v>0</v>
      </c>
      <c r="T783" s="145">
        <f t="shared" si="91"/>
        <v>0</v>
      </c>
    </row>
    <row r="784" spans="2:20">
      <c r="B784" s="149">
        <v>773</v>
      </c>
      <c r="C784" s="145"/>
      <c r="D784" s="149">
        <v>43.5</v>
      </c>
      <c r="E784" s="149">
        <v>43.5</v>
      </c>
      <c r="F784" s="149">
        <v>43.5</v>
      </c>
      <c r="G784" s="149">
        <v>43.5</v>
      </c>
      <c r="H784" s="145">
        <f t="shared" si="90"/>
        <v>43.5</v>
      </c>
      <c r="I784" s="145"/>
      <c r="J784" s="145"/>
      <c r="L784" s="149">
        <v>773</v>
      </c>
      <c r="M784" s="145">
        <f t="shared" si="92"/>
        <v>0</v>
      </c>
      <c r="N784" s="145">
        <f t="shared" si="92"/>
        <v>1</v>
      </c>
      <c r="O784" s="145">
        <f t="shared" si="93"/>
        <v>1</v>
      </c>
      <c r="P784" s="145">
        <f t="shared" si="93"/>
        <v>1</v>
      </c>
      <c r="Q784" s="145">
        <f t="shared" si="94"/>
        <v>1</v>
      </c>
      <c r="R784" s="145">
        <f t="shared" si="91"/>
        <v>1</v>
      </c>
      <c r="S784" s="145">
        <f t="shared" si="91"/>
        <v>0</v>
      </c>
      <c r="T784" s="145">
        <f t="shared" si="91"/>
        <v>0</v>
      </c>
    </row>
    <row r="785" spans="2:20">
      <c r="B785" s="149">
        <v>774</v>
      </c>
      <c r="C785" s="145"/>
      <c r="D785" s="149">
        <v>46.5</v>
      </c>
      <c r="E785" s="149">
        <v>46.5</v>
      </c>
      <c r="F785" s="149">
        <v>46.5</v>
      </c>
      <c r="G785" s="149">
        <v>46.5</v>
      </c>
      <c r="H785" s="145">
        <f t="shared" si="90"/>
        <v>46.5</v>
      </c>
      <c r="I785" s="145"/>
      <c r="J785" s="145"/>
      <c r="L785" s="149">
        <v>774</v>
      </c>
      <c r="M785" s="145">
        <f t="shared" si="92"/>
        <v>0</v>
      </c>
      <c r="N785" s="145">
        <f t="shared" si="92"/>
        <v>1</v>
      </c>
      <c r="O785" s="145">
        <f t="shared" si="93"/>
        <v>1</v>
      </c>
      <c r="P785" s="145">
        <f t="shared" si="93"/>
        <v>1</v>
      </c>
      <c r="Q785" s="145">
        <f t="shared" si="94"/>
        <v>1</v>
      </c>
      <c r="R785" s="145">
        <f t="shared" si="91"/>
        <v>1</v>
      </c>
      <c r="S785" s="145">
        <f t="shared" si="91"/>
        <v>0</v>
      </c>
      <c r="T785" s="145">
        <f t="shared" si="91"/>
        <v>0</v>
      </c>
    </row>
    <row r="786" spans="2:20">
      <c r="B786" s="149">
        <v>775</v>
      </c>
      <c r="C786" s="145"/>
      <c r="D786" s="149">
        <v>49.7</v>
      </c>
      <c r="E786" s="149">
        <v>49.7</v>
      </c>
      <c r="F786" s="149">
        <v>49.7</v>
      </c>
      <c r="G786" s="149">
        <v>49.7</v>
      </c>
      <c r="H786" s="145">
        <f t="shared" si="90"/>
        <v>49.7</v>
      </c>
      <c r="I786" s="145"/>
      <c r="J786" s="145"/>
      <c r="L786" s="149">
        <v>775</v>
      </c>
      <c r="M786" s="145">
        <f t="shared" si="92"/>
        <v>0</v>
      </c>
      <c r="N786" s="145">
        <f t="shared" si="92"/>
        <v>1</v>
      </c>
      <c r="O786" s="145">
        <f t="shared" si="93"/>
        <v>1</v>
      </c>
      <c r="P786" s="145">
        <f t="shared" si="93"/>
        <v>1</v>
      </c>
      <c r="Q786" s="145">
        <f t="shared" si="94"/>
        <v>1</v>
      </c>
      <c r="R786" s="145">
        <f t="shared" si="91"/>
        <v>1</v>
      </c>
      <c r="S786" s="145">
        <f t="shared" si="91"/>
        <v>0</v>
      </c>
      <c r="T786" s="145">
        <f t="shared" si="91"/>
        <v>0</v>
      </c>
    </row>
    <row r="787" spans="2:20">
      <c r="B787" s="149">
        <v>776</v>
      </c>
      <c r="C787" s="145"/>
      <c r="D787" s="149">
        <v>52.6</v>
      </c>
      <c r="E787" s="149">
        <v>52.6</v>
      </c>
      <c r="F787" s="149">
        <v>52.6</v>
      </c>
      <c r="G787" s="149">
        <v>52.6</v>
      </c>
      <c r="H787" s="145">
        <f t="shared" si="90"/>
        <v>52.6</v>
      </c>
      <c r="I787" s="145"/>
      <c r="J787" s="145"/>
      <c r="L787" s="149">
        <v>776</v>
      </c>
      <c r="M787" s="145">
        <f t="shared" si="92"/>
        <v>0</v>
      </c>
      <c r="N787" s="145">
        <f t="shared" si="92"/>
        <v>1</v>
      </c>
      <c r="O787" s="145">
        <f t="shared" si="93"/>
        <v>1</v>
      </c>
      <c r="P787" s="145">
        <f t="shared" si="93"/>
        <v>1</v>
      </c>
      <c r="Q787" s="145">
        <f t="shared" si="94"/>
        <v>1</v>
      </c>
      <c r="R787" s="145">
        <f t="shared" si="91"/>
        <v>1</v>
      </c>
      <c r="S787" s="145">
        <f t="shared" si="91"/>
        <v>0</v>
      </c>
      <c r="T787" s="145">
        <f t="shared" si="91"/>
        <v>0</v>
      </c>
    </row>
    <row r="788" spans="2:20">
      <c r="B788" s="149">
        <v>777</v>
      </c>
      <c r="C788" s="145"/>
      <c r="D788" s="149">
        <v>55</v>
      </c>
      <c r="E788" s="149">
        <v>55</v>
      </c>
      <c r="F788" s="149">
        <v>55</v>
      </c>
      <c r="G788" s="149">
        <v>55</v>
      </c>
      <c r="H788" s="145">
        <f t="shared" si="90"/>
        <v>55</v>
      </c>
      <c r="I788" s="145"/>
      <c r="J788" s="145"/>
      <c r="L788" s="149">
        <v>777</v>
      </c>
      <c r="M788" s="145">
        <f t="shared" si="92"/>
        <v>0</v>
      </c>
      <c r="N788" s="145">
        <f t="shared" si="92"/>
        <v>1</v>
      </c>
      <c r="O788" s="145">
        <f t="shared" si="93"/>
        <v>1</v>
      </c>
      <c r="P788" s="145">
        <f t="shared" si="93"/>
        <v>1</v>
      </c>
      <c r="Q788" s="145">
        <f t="shared" si="94"/>
        <v>1</v>
      </c>
      <c r="R788" s="145">
        <f t="shared" si="91"/>
        <v>1</v>
      </c>
      <c r="S788" s="145">
        <f t="shared" si="91"/>
        <v>0</v>
      </c>
      <c r="T788" s="145">
        <f t="shared" si="91"/>
        <v>0</v>
      </c>
    </row>
    <row r="789" spans="2:20">
      <c r="B789" s="149">
        <v>778</v>
      </c>
      <c r="C789" s="145"/>
      <c r="D789" s="149">
        <v>56.5</v>
      </c>
      <c r="E789" s="149">
        <v>56.5</v>
      </c>
      <c r="F789" s="149">
        <v>56.5</v>
      </c>
      <c r="G789" s="149">
        <v>56.5</v>
      </c>
      <c r="H789" s="145">
        <f t="shared" si="90"/>
        <v>56.5</v>
      </c>
      <c r="I789" s="145"/>
      <c r="J789" s="145"/>
      <c r="L789" s="149">
        <v>778</v>
      </c>
      <c r="M789" s="145">
        <f t="shared" si="92"/>
        <v>0</v>
      </c>
      <c r="N789" s="145">
        <f t="shared" si="92"/>
        <v>1</v>
      </c>
      <c r="O789" s="145">
        <f t="shared" si="93"/>
        <v>1</v>
      </c>
      <c r="P789" s="145">
        <f t="shared" si="93"/>
        <v>1</v>
      </c>
      <c r="Q789" s="145">
        <f t="shared" si="94"/>
        <v>1</v>
      </c>
      <c r="R789" s="145">
        <f t="shared" si="91"/>
        <v>1</v>
      </c>
      <c r="S789" s="145">
        <f t="shared" si="91"/>
        <v>0</v>
      </c>
      <c r="T789" s="145">
        <f t="shared" si="91"/>
        <v>0</v>
      </c>
    </row>
    <row r="790" spans="2:20">
      <c r="B790" s="149">
        <v>779</v>
      </c>
      <c r="C790" s="145"/>
      <c r="D790" s="149">
        <v>57.1</v>
      </c>
      <c r="E790" s="149">
        <v>57.1</v>
      </c>
      <c r="F790" s="149">
        <v>57.1</v>
      </c>
      <c r="G790" s="149">
        <v>57.1</v>
      </c>
      <c r="H790" s="145">
        <f t="shared" si="90"/>
        <v>57.1</v>
      </c>
      <c r="I790" s="145"/>
      <c r="J790" s="145"/>
      <c r="L790" s="149">
        <v>779</v>
      </c>
      <c r="M790" s="145">
        <f t="shared" si="92"/>
        <v>0</v>
      </c>
      <c r="N790" s="145">
        <f t="shared" si="92"/>
        <v>1</v>
      </c>
      <c r="O790" s="145">
        <f t="shared" si="93"/>
        <v>1</v>
      </c>
      <c r="P790" s="145">
        <f t="shared" si="93"/>
        <v>1</v>
      </c>
      <c r="Q790" s="145">
        <f t="shared" si="94"/>
        <v>1</v>
      </c>
      <c r="R790" s="145">
        <f t="shared" si="91"/>
        <v>1</v>
      </c>
      <c r="S790" s="145">
        <f t="shared" si="91"/>
        <v>0</v>
      </c>
      <c r="T790" s="145">
        <f t="shared" si="91"/>
        <v>0</v>
      </c>
    </row>
    <row r="791" spans="2:20">
      <c r="B791" s="149">
        <v>780</v>
      </c>
      <c r="C791" s="145"/>
      <c r="D791" s="149">
        <v>57.3</v>
      </c>
      <c r="E791" s="149">
        <v>57.3</v>
      </c>
      <c r="F791" s="149">
        <v>57.3</v>
      </c>
      <c r="G791" s="149">
        <v>57.3</v>
      </c>
      <c r="H791" s="145">
        <f t="shared" si="90"/>
        <v>57.3</v>
      </c>
      <c r="I791" s="145"/>
      <c r="J791" s="145"/>
      <c r="L791" s="149">
        <v>780</v>
      </c>
      <c r="M791" s="145">
        <f t="shared" si="92"/>
        <v>0</v>
      </c>
      <c r="N791" s="145">
        <f t="shared" si="92"/>
        <v>1</v>
      </c>
      <c r="O791" s="145">
        <f t="shared" si="93"/>
        <v>1</v>
      </c>
      <c r="P791" s="145">
        <f t="shared" si="93"/>
        <v>1</v>
      </c>
      <c r="Q791" s="145">
        <f t="shared" si="94"/>
        <v>1</v>
      </c>
      <c r="R791" s="145">
        <f t="shared" si="91"/>
        <v>1</v>
      </c>
      <c r="S791" s="145">
        <f t="shared" si="91"/>
        <v>0</v>
      </c>
      <c r="T791" s="145">
        <f t="shared" si="91"/>
        <v>0</v>
      </c>
    </row>
    <row r="792" spans="2:20">
      <c r="B792" s="149">
        <v>781</v>
      </c>
      <c r="C792" s="145"/>
      <c r="D792" s="149">
        <v>57</v>
      </c>
      <c r="E792" s="149">
        <v>57</v>
      </c>
      <c r="F792" s="149">
        <v>57</v>
      </c>
      <c r="G792" s="149">
        <v>57</v>
      </c>
      <c r="H792" s="145">
        <f t="shared" si="90"/>
        <v>57</v>
      </c>
      <c r="I792" s="145"/>
      <c r="J792" s="145"/>
      <c r="L792" s="149">
        <v>781</v>
      </c>
      <c r="M792" s="145">
        <f t="shared" si="92"/>
        <v>0</v>
      </c>
      <c r="N792" s="145">
        <f t="shared" si="92"/>
        <v>0</v>
      </c>
      <c r="O792" s="145">
        <f t="shared" si="93"/>
        <v>0</v>
      </c>
      <c r="P792" s="145">
        <f t="shared" si="93"/>
        <v>0</v>
      </c>
      <c r="Q792" s="145">
        <f t="shared" si="94"/>
        <v>0</v>
      </c>
      <c r="R792" s="145">
        <f t="shared" si="91"/>
        <v>0</v>
      </c>
      <c r="S792" s="145">
        <f t="shared" si="91"/>
        <v>0</v>
      </c>
      <c r="T792" s="145">
        <f t="shared" si="91"/>
        <v>0</v>
      </c>
    </row>
    <row r="793" spans="2:20">
      <c r="B793" s="149">
        <v>782</v>
      </c>
      <c r="C793" s="145"/>
      <c r="D793" s="149">
        <v>56.3</v>
      </c>
      <c r="E793" s="149">
        <v>56.3</v>
      </c>
      <c r="F793" s="149">
        <v>56.3</v>
      </c>
      <c r="G793" s="149">
        <v>56.3</v>
      </c>
      <c r="H793" s="145">
        <f t="shared" si="90"/>
        <v>56.3</v>
      </c>
      <c r="I793" s="145"/>
      <c r="J793" s="145"/>
      <c r="L793" s="149">
        <v>782</v>
      </c>
      <c r="M793" s="145">
        <f t="shared" si="92"/>
        <v>0</v>
      </c>
      <c r="N793" s="145">
        <f t="shared" si="92"/>
        <v>0</v>
      </c>
      <c r="O793" s="145">
        <f t="shared" si="93"/>
        <v>0</v>
      </c>
      <c r="P793" s="145">
        <f t="shared" si="93"/>
        <v>0</v>
      </c>
      <c r="Q793" s="145">
        <f t="shared" si="94"/>
        <v>0</v>
      </c>
      <c r="R793" s="145">
        <f t="shared" si="91"/>
        <v>0</v>
      </c>
      <c r="S793" s="145">
        <f t="shared" si="91"/>
        <v>0</v>
      </c>
      <c r="T793" s="145">
        <f t="shared" si="91"/>
        <v>0</v>
      </c>
    </row>
    <row r="794" spans="2:20">
      <c r="B794" s="149">
        <v>783</v>
      </c>
      <c r="C794" s="145"/>
      <c r="D794" s="149">
        <v>55.2</v>
      </c>
      <c r="E794" s="149">
        <v>55.2</v>
      </c>
      <c r="F794" s="149">
        <v>55.2</v>
      </c>
      <c r="G794" s="149">
        <v>55.2</v>
      </c>
      <c r="H794" s="145">
        <f t="shared" si="90"/>
        <v>55.2</v>
      </c>
      <c r="I794" s="145"/>
      <c r="J794" s="145"/>
      <c r="L794" s="149">
        <v>783</v>
      </c>
      <c r="M794" s="145">
        <f t="shared" si="92"/>
        <v>0</v>
      </c>
      <c r="N794" s="145">
        <f t="shared" si="92"/>
        <v>0</v>
      </c>
      <c r="O794" s="145">
        <f t="shared" si="93"/>
        <v>0</v>
      </c>
      <c r="P794" s="145">
        <f t="shared" si="93"/>
        <v>0</v>
      </c>
      <c r="Q794" s="145">
        <f t="shared" si="94"/>
        <v>0</v>
      </c>
      <c r="R794" s="145">
        <f t="shared" si="91"/>
        <v>0</v>
      </c>
      <c r="S794" s="145">
        <f t="shared" si="91"/>
        <v>0</v>
      </c>
      <c r="T794" s="145">
        <f t="shared" si="91"/>
        <v>0</v>
      </c>
    </row>
    <row r="795" spans="2:20">
      <c r="B795" s="149">
        <v>784</v>
      </c>
      <c r="C795" s="145"/>
      <c r="D795" s="149">
        <v>53.9</v>
      </c>
      <c r="E795" s="149">
        <v>53.9</v>
      </c>
      <c r="F795" s="149">
        <v>53.9</v>
      </c>
      <c r="G795" s="149">
        <v>53.9</v>
      </c>
      <c r="H795" s="145">
        <f t="shared" si="90"/>
        <v>53.9</v>
      </c>
      <c r="I795" s="145"/>
      <c r="J795" s="145"/>
      <c r="L795" s="149">
        <v>784</v>
      </c>
      <c r="M795" s="145">
        <f t="shared" si="92"/>
        <v>0</v>
      </c>
      <c r="N795" s="145">
        <f t="shared" si="92"/>
        <v>0</v>
      </c>
      <c r="O795" s="145">
        <f t="shared" si="93"/>
        <v>0</v>
      </c>
      <c r="P795" s="145">
        <f t="shared" si="93"/>
        <v>0</v>
      </c>
      <c r="Q795" s="145">
        <f t="shared" si="94"/>
        <v>0</v>
      </c>
      <c r="R795" s="145">
        <f t="shared" si="91"/>
        <v>0</v>
      </c>
      <c r="S795" s="145">
        <f t="shared" si="91"/>
        <v>0</v>
      </c>
      <c r="T795" s="145">
        <f t="shared" si="91"/>
        <v>0</v>
      </c>
    </row>
    <row r="796" spans="2:20">
      <c r="B796" s="149">
        <v>785</v>
      </c>
      <c r="C796" s="145"/>
      <c r="D796" s="149">
        <v>52.6</v>
      </c>
      <c r="E796" s="149">
        <v>52.6</v>
      </c>
      <c r="F796" s="149">
        <v>52.6</v>
      </c>
      <c r="G796" s="149">
        <v>52.6</v>
      </c>
      <c r="H796" s="145">
        <f t="shared" si="90"/>
        <v>52.6</v>
      </c>
      <c r="I796" s="145"/>
      <c r="J796" s="145"/>
      <c r="L796" s="149">
        <v>785</v>
      </c>
      <c r="M796" s="145">
        <f t="shared" si="92"/>
        <v>0</v>
      </c>
      <c r="N796" s="145">
        <f t="shared" si="92"/>
        <v>0</v>
      </c>
      <c r="O796" s="145">
        <f t="shared" si="93"/>
        <v>0</v>
      </c>
      <c r="P796" s="145">
        <f t="shared" si="93"/>
        <v>0</v>
      </c>
      <c r="Q796" s="145">
        <f t="shared" si="94"/>
        <v>0</v>
      </c>
      <c r="R796" s="145">
        <f t="shared" si="91"/>
        <v>0</v>
      </c>
      <c r="S796" s="145">
        <f t="shared" si="91"/>
        <v>0</v>
      </c>
      <c r="T796" s="145">
        <f t="shared" si="91"/>
        <v>0</v>
      </c>
    </row>
    <row r="797" spans="2:20">
      <c r="B797" s="149">
        <v>786</v>
      </c>
      <c r="C797" s="145"/>
      <c r="D797" s="149">
        <v>51.4</v>
      </c>
      <c r="E797" s="149">
        <v>51.4</v>
      </c>
      <c r="F797" s="149">
        <v>51.4</v>
      </c>
      <c r="G797" s="149">
        <v>51.4</v>
      </c>
      <c r="H797" s="145">
        <f t="shared" si="90"/>
        <v>51.4</v>
      </c>
      <c r="I797" s="145"/>
      <c r="J797" s="145"/>
      <c r="L797" s="149">
        <v>786</v>
      </c>
      <c r="M797" s="145">
        <f t="shared" si="92"/>
        <v>0</v>
      </c>
      <c r="N797" s="145">
        <f t="shared" si="92"/>
        <v>0</v>
      </c>
      <c r="O797" s="145">
        <f t="shared" si="93"/>
        <v>0</v>
      </c>
      <c r="P797" s="145">
        <f t="shared" si="93"/>
        <v>0</v>
      </c>
      <c r="Q797" s="145">
        <f t="shared" si="94"/>
        <v>0</v>
      </c>
      <c r="R797" s="145">
        <f t="shared" si="91"/>
        <v>0</v>
      </c>
      <c r="S797" s="145">
        <f t="shared" si="91"/>
        <v>0</v>
      </c>
      <c r="T797" s="145">
        <f t="shared" si="91"/>
        <v>0</v>
      </c>
    </row>
    <row r="798" spans="2:20">
      <c r="B798" s="149">
        <v>787</v>
      </c>
      <c r="C798" s="145"/>
      <c r="D798" s="149">
        <v>50.1</v>
      </c>
      <c r="E798" s="149">
        <v>50.1</v>
      </c>
      <c r="F798" s="149">
        <v>50.1</v>
      </c>
      <c r="G798" s="149">
        <v>50.1</v>
      </c>
      <c r="H798" s="145">
        <f t="shared" si="90"/>
        <v>50.1</v>
      </c>
      <c r="I798" s="145"/>
      <c r="J798" s="145"/>
      <c r="L798" s="149">
        <v>787</v>
      </c>
      <c r="M798" s="145">
        <f t="shared" si="92"/>
        <v>0</v>
      </c>
      <c r="N798" s="145">
        <f t="shared" si="92"/>
        <v>0</v>
      </c>
      <c r="O798" s="145">
        <f t="shared" si="93"/>
        <v>0</v>
      </c>
      <c r="P798" s="145">
        <f t="shared" si="93"/>
        <v>0</v>
      </c>
      <c r="Q798" s="145">
        <f t="shared" si="94"/>
        <v>0</v>
      </c>
      <c r="R798" s="145">
        <f t="shared" si="91"/>
        <v>0</v>
      </c>
      <c r="S798" s="145">
        <f t="shared" si="91"/>
        <v>0</v>
      </c>
      <c r="T798" s="145">
        <f t="shared" si="91"/>
        <v>0</v>
      </c>
    </row>
    <row r="799" spans="2:20">
      <c r="B799" s="149">
        <v>788</v>
      </c>
      <c r="C799" s="145"/>
      <c r="D799" s="149">
        <v>51.5</v>
      </c>
      <c r="E799" s="149">
        <v>51.5</v>
      </c>
      <c r="F799" s="149">
        <v>51.5</v>
      </c>
      <c r="G799" s="149">
        <v>51.5</v>
      </c>
      <c r="H799" s="145">
        <f t="shared" si="90"/>
        <v>51.5</v>
      </c>
      <c r="I799" s="145"/>
      <c r="J799" s="145"/>
      <c r="L799" s="149">
        <v>788</v>
      </c>
      <c r="M799" s="145">
        <f t="shared" si="92"/>
        <v>0</v>
      </c>
      <c r="N799" s="145">
        <f t="shared" si="92"/>
        <v>1</v>
      </c>
      <c r="O799" s="145">
        <f t="shared" si="93"/>
        <v>1</v>
      </c>
      <c r="P799" s="145">
        <f t="shared" si="93"/>
        <v>1</v>
      </c>
      <c r="Q799" s="145">
        <f t="shared" si="94"/>
        <v>1</v>
      </c>
      <c r="R799" s="145">
        <f t="shared" si="91"/>
        <v>1</v>
      </c>
      <c r="S799" s="145">
        <f t="shared" si="91"/>
        <v>0</v>
      </c>
      <c r="T799" s="145">
        <f t="shared" si="91"/>
        <v>0</v>
      </c>
    </row>
    <row r="800" spans="2:20">
      <c r="B800" s="149">
        <v>789</v>
      </c>
      <c r="C800" s="145"/>
      <c r="D800" s="149">
        <v>53.1</v>
      </c>
      <c r="E800" s="149">
        <v>53.1</v>
      </c>
      <c r="F800" s="149">
        <v>53.1</v>
      </c>
      <c r="G800" s="149">
        <v>53.1</v>
      </c>
      <c r="H800" s="145">
        <f t="shared" si="90"/>
        <v>53.1</v>
      </c>
      <c r="I800" s="145"/>
      <c r="J800" s="145"/>
      <c r="L800" s="149">
        <v>789</v>
      </c>
      <c r="M800" s="145">
        <f t="shared" si="92"/>
        <v>0</v>
      </c>
      <c r="N800" s="145">
        <f t="shared" si="92"/>
        <v>1</v>
      </c>
      <c r="O800" s="145">
        <f t="shared" si="93"/>
        <v>1</v>
      </c>
      <c r="P800" s="145">
        <f t="shared" si="93"/>
        <v>1</v>
      </c>
      <c r="Q800" s="145">
        <f t="shared" si="94"/>
        <v>1</v>
      </c>
      <c r="R800" s="145">
        <f t="shared" si="91"/>
        <v>1</v>
      </c>
      <c r="S800" s="145">
        <f t="shared" si="91"/>
        <v>0</v>
      </c>
      <c r="T800" s="145">
        <f t="shared" si="91"/>
        <v>0</v>
      </c>
    </row>
    <row r="801" spans="2:20">
      <c r="B801" s="149">
        <v>790</v>
      </c>
      <c r="C801" s="145"/>
      <c r="D801" s="149">
        <v>54.8</v>
      </c>
      <c r="E801" s="149">
        <v>54.8</v>
      </c>
      <c r="F801" s="149">
        <v>54.8</v>
      </c>
      <c r="G801" s="149">
        <v>54.8</v>
      </c>
      <c r="H801" s="145">
        <f t="shared" si="90"/>
        <v>54.8</v>
      </c>
      <c r="I801" s="145"/>
      <c r="J801" s="145"/>
      <c r="L801" s="149">
        <v>790</v>
      </c>
      <c r="M801" s="145">
        <f t="shared" si="92"/>
        <v>0</v>
      </c>
      <c r="N801" s="145">
        <f t="shared" si="92"/>
        <v>1</v>
      </c>
      <c r="O801" s="145">
        <f t="shared" si="93"/>
        <v>1</v>
      </c>
      <c r="P801" s="145">
        <f t="shared" si="93"/>
        <v>1</v>
      </c>
      <c r="Q801" s="145">
        <f t="shared" si="94"/>
        <v>1</v>
      </c>
      <c r="R801" s="145">
        <f t="shared" si="91"/>
        <v>1</v>
      </c>
      <c r="S801" s="145">
        <f t="shared" si="91"/>
        <v>0</v>
      </c>
      <c r="T801" s="145">
        <f t="shared" si="91"/>
        <v>0</v>
      </c>
    </row>
    <row r="802" spans="2:20">
      <c r="B802" s="149">
        <v>791</v>
      </c>
      <c r="C802" s="145"/>
      <c r="D802" s="149">
        <v>56.6</v>
      </c>
      <c r="E802" s="149">
        <v>56.6</v>
      </c>
      <c r="F802" s="149">
        <v>56.6</v>
      </c>
      <c r="G802" s="149">
        <v>56.6</v>
      </c>
      <c r="H802" s="145">
        <f t="shared" si="90"/>
        <v>56.6</v>
      </c>
      <c r="I802" s="145"/>
      <c r="J802" s="145"/>
      <c r="L802" s="149">
        <v>791</v>
      </c>
      <c r="M802" s="145">
        <f t="shared" si="92"/>
        <v>0</v>
      </c>
      <c r="N802" s="145">
        <f t="shared" si="92"/>
        <v>1</v>
      </c>
      <c r="O802" s="145">
        <f t="shared" si="93"/>
        <v>1</v>
      </c>
      <c r="P802" s="145">
        <f t="shared" si="93"/>
        <v>1</v>
      </c>
      <c r="Q802" s="145">
        <f t="shared" si="94"/>
        <v>1</v>
      </c>
      <c r="R802" s="145">
        <f t="shared" si="91"/>
        <v>1</v>
      </c>
      <c r="S802" s="145">
        <f t="shared" si="91"/>
        <v>0</v>
      </c>
      <c r="T802" s="145">
        <f t="shared" si="91"/>
        <v>0</v>
      </c>
    </row>
    <row r="803" spans="2:20">
      <c r="B803" s="149">
        <v>792</v>
      </c>
      <c r="C803" s="145"/>
      <c r="D803" s="149">
        <v>58.5</v>
      </c>
      <c r="E803" s="149">
        <v>58.5</v>
      </c>
      <c r="F803" s="149">
        <v>58.5</v>
      </c>
      <c r="G803" s="149">
        <v>58.5</v>
      </c>
      <c r="H803" s="145">
        <f t="shared" si="90"/>
        <v>58.5</v>
      </c>
      <c r="I803" s="145"/>
      <c r="J803" s="145"/>
      <c r="L803" s="149">
        <v>792</v>
      </c>
      <c r="M803" s="145">
        <f t="shared" si="92"/>
        <v>0</v>
      </c>
      <c r="N803" s="145">
        <f t="shared" si="92"/>
        <v>1</v>
      </c>
      <c r="O803" s="145">
        <f t="shared" si="93"/>
        <v>1</v>
      </c>
      <c r="P803" s="145">
        <f t="shared" si="93"/>
        <v>1</v>
      </c>
      <c r="Q803" s="145">
        <f t="shared" si="94"/>
        <v>1</v>
      </c>
      <c r="R803" s="145">
        <f t="shared" si="91"/>
        <v>1</v>
      </c>
      <c r="S803" s="145">
        <f t="shared" si="91"/>
        <v>0</v>
      </c>
      <c r="T803" s="145">
        <f t="shared" si="91"/>
        <v>0</v>
      </c>
    </row>
    <row r="804" spans="2:20">
      <c r="B804" s="149">
        <v>793</v>
      </c>
      <c r="C804" s="145"/>
      <c r="D804" s="149">
        <v>60.6</v>
      </c>
      <c r="E804" s="149">
        <v>60.6</v>
      </c>
      <c r="F804" s="149">
        <v>60.6</v>
      </c>
      <c r="G804" s="149">
        <v>60.6</v>
      </c>
      <c r="H804" s="145">
        <f t="shared" si="90"/>
        <v>60.6</v>
      </c>
      <c r="I804" s="145"/>
      <c r="J804" s="145"/>
      <c r="L804" s="149">
        <v>793</v>
      </c>
      <c r="M804" s="145">
        <f t="shared" si="92"/>
        <v>0</v>
      </c>
      <c r="N804" s="145">
        <f t="shared" si="92"/>
        <v>1</v>
      </c>
      <c r="O804" s="145">
        <f t="shared" si="93"/>
        <v>1</v>
      </c>
      <c r="P804" s="145">
        <f t="shared" si="93"/>
        <v>1</v>
      </c>
      <c r="Q804" s="145">
        <f t="shared" si="94"/>
        <v>1</v>
      </c>
      <c r="R804" s="145">
        <f t="shared" si="91"/>
        <v>1</v>
      </c>
      <c r="S804" s="145">
        <f t="shared" si="91"/>
        <v>0</v>
      </c>
      <c r="T804" s="145">
        <f t="shared" si="91"/>
        <v>0</v>
      </c>
    </row>
    <row r="805" spans="2:20">
      <c r="B805" s="149">
        <v>794</v>
      </c>
      <c r="C805" s="145"/>
      <c r="D805" s="149">
        <v>62.8</v>
      </c>
      <c r="E805" s="149">
        <v>62.8</v>
      </c>
      <c r="F805" s="149">
        <v>62.8</v>
      </c>
      <c r="G805" s="149">
        <v>62.8</v>
      </c>
      <c r="H805" s="145">
        <f t="shared" si="90"/>
        <v>62.8</v>
      </c>
      <c r="I805" s="145"/>
      <c r="J805" s="145"/>
      <c r="L805" s="149">
        <v>794</v>
      </c>
      <c r="M805" s="145">
        <f t="shared" si="92"/>
        <v>0</v>
      </c>
      <c r="N805" s="145">
        <f t="shared" si="92"/>
        <v>1</v>
      </c>
      <c r="O805" s="145">
        <f t="shared" si="93"/>
        <v>1</v>
      </c>
      <c r="P805" s="145">
        <f t="shared" si="93"/>
        <v>1</v>
      </c>
      <c r="Q805" s="145">
        <f t="shared" si="94"/>
        <v>1</v>
      </c>
      <c r="R805" s="145">
        <f t="shared" si="91"/>
        <v>1</v>
      </c>
      <c r="S805" s="145">
        <f t="shared" si="91"/>
        <v>0</v>
      </c>
      <c r="T805" s="145">
        <f t="shared" si="91"/>
        <v>0</v>
      </c>
    </row>
    <row r="806" spans="2:20">
      <c r="B806" s="149">
        <v>795</v>
      </c>
      <c r="C806" s="145"/>
      <c r="D806" s="149">
        <v>64.900000000000006</v>
      </c>
      <c r="E806" s="149">
        <v>64.900000000000006</v>
      </c>
      <c r="F806" s="149">
        <v>64.900000000000006</v>
      </c>
      <c r="G806" s="149">
        <v>64.900000000000006</v>
      </c>
      <c r="H806" s="145">
        <f t="shared" si="90"/>
        <v>64.900000000000006</v>
      </c>
      <c r="I806" s="145"/>
      <c r="J806" s="145"/>
      <c r="L806" s="149">
        <v>795</v>
      </c>
      <c r="M806" s="145">
        <f t="shared" si="92"/>
        <v>0</v>
      </c>
      <c r="N806" s="145">
        <f t="shared" si="92"/>
        <v>1</v>
      </c>
      <c r="O806" s="145">
        <f t="shared" si="93"/>
        <v>1</v>
      </c>
      <c r="P806" s="145">
        <f t="shared" si="93"/>
        <v>1</v>
      </c>
      <c r="Q806" s="145">
        <f t="shared" si="94"/>
        <v>1</v>
      </c>
      <c r="R806" s="145">
        <f t="shared" si="91"/>
        <v>1</v>
      </c>
      <c r="S806" s="145">
        <f t="shared" si="91"/>
        <v>0</v>
      </c>
      <c r="T806" s="145">
        <f t="shared" si="91"/>
        <v>0</v>
      </c>
    </row>
    <row r="807" spans="2:20">
      <c r="B807" s="149">
        <v>796</v>
      </c>
      <c r="C807" s="145"/>
      <c r="D807" s="149">
        <v>67</v>
      </c>
      <c r="E807" s="149">
        <v>67</v>
      </c>
      <c r="F807" s="149">
        <v>67</v>
      </c>
      <c r="G807" s="149">
        <v>67</v>
      </c>
      <c r="H807" s="145">
        <f t="shared" si="90"/>
        <v>67</v>
      </c>
      <c r="I807" s="145"/>
      <c r="J807" s="145"/>
      <c r="L807" s="149">
        <v>796</v>
      </c>
      <c r="M807" s="145">
        <f t="shared" si="92"/>
        <v>0</v>
      </c>
      <c r="N807" s="145">
        <f t="shared" si="92"/>
        <v>1</v>
      </c>
      <c r="O807" s="145">
        <f t="shared" si="93"/>
        <v>1</v>
      </c>
      <c r="P807" s="145">
        <f t="shared" si="93"/>
        <v>1</v>
      </c>
      <c r="Q807" s="145">
        <f t="shared" si="94"/>
        <v>1</v>
      </c>
      <c r="R807" s="145">
        <f t="shared" si="91"/>
        <v>1</v>
      </c>
      <c r="S807" s="145">
        <f t="shared" si="91"/>
        <v>0</v>
      </c>
      <c r="T807" s="145">
        <f t="shared" si="91"/>
        <v>0</v>
      </c>
    </row>
    <row r="808" spans="2:20">
      <c r="B808" s="149">
        <v>797</v>
      </c>
      <c r="C808" s="145"/>
      <c r="D808" s="149">
        <v>69.099999999999994</v>
      </c>
      <c r="E808" s="149">
        <v>69.099999999999994</v>
      </c>
      <c r="F808" s="149">
        <v>69.099999999999994</v>
      </c>
      <c r="G808" s="149">
        <v>69.099999999999994</v>
      </c>
      <c r="H808" s="145">
        <f t="shared" si="90"/>
        <v>69.099999999999994</v>
      </c>
      <c r="I808" s="145"/>
      <c r="J808" s="145"/>
      <c r="L808" s="149">
        <v>797</v>
      </c>
      <c r="M808" s="145">
        <f t="shared" si="92"/>
        <v>0</v>
      </c>
      <c r="N808" s="145">
        <f t="shared" si="92"/>
        <v>1</v>
      </c>
      <c r="O808" s="145">
        <f t="shared" si="93"/>
        <v>1</v>
      </c>
      <c r="P808" s="145">
        <f t="shared" si="93"/>
        <v>1</v>
      </c>
      <c r="Q808" s="145">
        <f t="shared" si="94"/>
        <v>1</v>
      </c>
      <c r="R808" s="145">
        <f t="shared" si="91"/>
        <v>1</v>
      </c>
      <c r="S808" s="145">
        <f t="shared" si="91"/>
        <v>0</v>
      </c>
      <c r="T808" s="145">
        <f t="shared" si="91"/>
        <v>0</v>
      </c>
    </row>
    <row r="809" spans="2:20">
      <c r="B809" s="149">
        <v>798</v>
      </c>
      <c r="C809" s="145"/>
      <c r="D809" s="149">
        <v>70.900000000000006</v>
      </c>
      <c r="E809" s="149">
        <v>70.900000000000006</v>
      </c>
      <c r="F809" s="149">
        <v>70.900000000000006</v>
      </c>
      <c r="G809" s="149">
        <v>70.900000000000006</v>
      </c>
      <c r="H809" s="145">
        <f t="shared" si="90"/>
        <v>70.900000000000006</v>
      </c>
      <c r="I809" s="145"/>
      <c r="J809" s="145"/>
      <c r="L809" s="149">
        <v>798</v>
      </c>
      <c r="M809" s="145">
        <f t="shared" si="92"/>
        <v>0</v>
      </c>
      <c r="N809" s="145">
        <f t="shared" si="92"/>
        <v>1</v>
      </c>
      <c r="O809" s="145">
        <f t="shared" si="93"/>
        <v>1</v>
      </c>
      <c r="P809" s="145">
        <f t="shared" si="93"/>
        <v>1</v>
      </c>
      <c r="Q809" s="145">
        <f t="shared" si="94"/>
        <v>1</v>
      </c>
      <c r="R809" s="145">
        <f t="shared" si="91"/>
        <v>1</v>
      </c>
      <c r="S809" s="145">
        <f t="shared" si="91"/>
        <v>0</v>
      </c>
      <c r="T809" s="145">
        <f t="shared" si="91"/>
        <v>0</v>
      </c>
    </row>
    <row r="810" spans="2:20">
      <c r="B810" s="149">
        <v>799</v>
      </c>
      <c r="C810" s="145"/>
      <c r="D810" s="149">
        <v>72.2</v>
      </c>
      <c r="E810" s="149">
        <v>72.2</v>
      </c>
      <c r="F810" s="149">
        <v>72.2</v>
      </c>
      <c r="G810" s="149">
        <v>72.2</v>
      </c>
      <c r="H810" s="145">
        <f t="shared" si="90"/>
        <v>72.2</v>
      </c>
      <c r="I810" s="145"/>
      <c r="J810" s="145"/>
      <c r="L810" s="149">
        <v>799</v>
      </c>
      <c r="M810" s="145">
        <f t="shared" si="92"/>
        <v>0</v>
      </c>
      <c r="N810" s="145">
        <f t="shared" si="92"/>
        <v>1</v>
      </c>
      <c r="O810" s="145">
        <f t="shared" si="93"/>
        <v>1</v>
      </c>
      <c r="P810" s="145">
        <f t="shared" si="93"/>
        <v>1</v>
      </c>
      <c r="Q810" s="145">
        <f t="shared" si="94"/>
        <v>1</v>
      </c>
      <c r="R810" s="145">
        <f t="shared" si="91"/>
        <v>1</v>
      </c>
      <c r="S810" s="145">
        <f t="shared" si="91"/>
        <v>0</v>
      </c>
      <c r="T810" s="145">
        <f t="shared" si="91"/>
        <v>0</v>
      </c>
    </row>
    <row r="811" spans="2:20">
      <c r="B811" s="149">
        <v>800</v>
      </c>
      <c r="C811" s="145"/>
      <c r="D811" s="149">
        <v>72.8</v>
      </c>
      <c r="E811" s="149">
        <v>72.8</v>
      </c>
      <c r="F811" s="149">
        <v>72.8</v>
      </c>
      <c r="G811" s="149">
        <v>72.8</v>
      </c>
      <c r="H811" s="145">
        <f t="shared" si="90"/>
        <v>72.8</v>
      </c>
      <c r="I811" s="145"/>
      <c r="J811" s="145"/>
      <c r="L811" s="149">
        <v>800</v>
      </c>
      <c r="M811" s="145">
        <f t="shared" si="92"/>
        <v>0</v>
      </c>
      <c r="N811" s="145">
        <f t="shared" si="92"/>
        <v>1</v>
      </c>
      <c r="O811" s="145">
        <f t="shared" si="93"/>
        <v>1</v>
      </c>
      <c r="P811" s="145">
        <f t="shared" si="93"/>
        <v>1</v>
      </c>
      <c r="Q811" s="145">
        <f t="shared" si="94"/>
        <v>1</v>
      </c>
      <c r="R811" s="145">
        <f t="shared" si="91"/>
        <v>1</v>
      </c>
      <c r="S811" s="145">
        <f t="shared" si="91"/>
        <v>0</v>
      </c>
      <c r="T811" s="145">
        <f t="shared" si="91"/>
        <v>0</v>
      </c>
    </row>
    <row r="812" spans="2:20">
      <c r="B812" s="149">
        <v>801</v>
      </c>
      <c r="C812" s="145"/>
      <c r="D812" s="149">
        <v>72.8</v>
      </c>
      <c r="E812" s="149">
        <v>72.8</v>
      </c>
      <c r="F812" s="149">
        <v>72.8</v>
      </c>
      <c r="G812" s="149">
        <v>72.8</v>
      </c>
      <c r="H812" s="145">
        <f t="shared" si="90"/>
        <v>72.8</v>
      </c>
      <c r="I812" s="145"/>
      <c r="J812" s="145"/>
      <c r="L812" s="149">
        <v>801</v>
      </c>
      <c r="M812" s="145">
        <f t="shared" si="92"/>
        <v>0</v>
      </c>
      <c r="N812" s="145">
        <f t="shared" si="92"/>
        <v>1</v>
      </c>
      <c r="O812" s="145">
        <f t="shared" si="93"/>
        <v>1</v>
      </c>
      <c r="P812" s="145">
        <f t="shared" si="93"/>
        <v>1</v>
      </c>
      <c r="Q812" s="145">
        <f t="shared" si="94"/>
        <v>1</v>
      </c>
      <c r="R812" s="145">
        <f t="shared" si="91"/>
        <v>1</v>
      </c>
      <c r="S812" s="145">
        <f t="shared" si="91"/>
        <v>0</v>
      </c>
      <c r="T812" s="145">
        <f t="shared" si="91"/>
        <v>0</v>
      </c>
    </row>
    <row r="813" spans="2:20">
      <c r="B813" s="149">
        <v>802</v>
      </c>
      <c r="C813" s="145"/>
      <c r="D813" s="149">
        <v>71.900000000000006</v>
      </c>
      <c r="E813" s="149">
        <v>71.900000000000006</v>
      </c>
      <c r="F813" s="149">
        <v>71.900000000000006</v>
      </c>
      <c r="G813" s="149">
        <v>71.900000000000006</v>
      </c>
      <c r="H813" s="145">
        <f t="shared" si="90"/>
        <v>71.900000000000006</v>
      </c>
      <c r="I813" s="145"/>
      <c r="J813" s="145"/>
      <c r="L813" s="149">
        <v>802</v>
      </c>
      <c r="M813" s="145">
        <f t="shared" si="92"/>
        <v>0</v>
      </c>
      <c r="N813" s="145">
        <f t="shared" si="92"/>
        <v>0</v>
      </c>
      <c r="O813" s="145">
        <f t="shared" si="93"/>
        <v>0</v>
      </c>
      <c r="P813" s="145">
        <f t="shared" si="93"/>
        <v>0</v>
      </c>
      <c r="Q813" s="145">
        <f t="shared" si="94"/>
        <v>0</v>
      </c>
      <c r="R813" s="145">
        <f t="shared" si="91"/>
        <v>0</v>
      </c>
      <c r="S813" s="145">
        <f t="shared" si="91"/>
        <v>0</v>
      </c>
      <c r="T813" s="145">
        <f t="shared" si="91"/>
        <v>0</v>
      </c>
    </row>
    <row r="814" spans="2:20">
      <c r="B814" s="149">
        <v>803</v>
      </c>
      <c r="C814" s="145"/>
      <c r="D814" s="149">
        <v>70.5</v>
      </c>
      <c r="E814" s="149">
        <v>70.5</v>
      </c>
      <c r="F814" s="149">
        <v>70.5</v>
      </c>
      <c r="G814" s="149">
        <v>70.5</v>
      </c>
      <c r="H814" s="145">
        <f t="shared" si="90"/>
        <v>70.5</v>
      </c>
      <c r="I814" s="145"/>
      <c r="J814" s="145"/>
      <c r="L814" s="149">
        <v>803</v>
      </c>
      <c r="M814" s="145">
        <f t="shared" si="92"/>
        <v>0</v>
      </c>
      <c r="N814" s="145">
        <f t="shared" si="92"/>
        <v>0</v>
      </c>
      <c r="O814" s="145">
        <f t="shared" si="93"/>
        <v>0</v>
      </c>
      <c r="P814" s="145">
        <f t="shared" si="93"/>
        <v>0</v>
      </c>
      <c r="Q814" s="145">
        <f t="shared" si="94"/>
        <v>0</v>
      </c>
      <c r="R814" s="145">
        <f t="shared" si="91"/>
        <v>0</v>
      </c>
      <c r="S814" s="145">
        <f t="shared" si="91"/>
        <v>0</v>
      </c>
      <c r="T814" s="145">
        <f t="shared" si="91"/>
        <v>0</v>
      </c>
    </row>
    <row r="815" spans="2:20">
      <c r="B815" s="149">
        <v>804</v>
      </c>
      <c r="C815" s="145"/>
      <c r="D815" s="149">
        <v>68.8</v>
      </c>
      <c r="E815" s="149">
        <v>68.8</v>
      </c>
      <c r="F815" s="149">
        <v>68.8</v>
      </c>
      <c r="G815" s="149">
        <v>68.8</v>
      </c>
      <c r="H815" s="145">
        <f t="shared" si="90"/>
        <v>68.8</v>
      </c>
      <c r="I815" s="145"/>
      <c r="J815" s="145"/>
      <c r="L815" s="149">
        <v>804</v>
      </c>
      <c r="M815" s="145">
        <f t="shared" si="92"/>
        <v>0</v>
      </c>
      <c r="N815" s="145">
        <f t="shared" si="92"/>
        <v>0</v>
      </c>
      <c r="O815" s="145">
        <f t="shared" si="93"/>
        <v>0</v>
      </c>
      <c r="P815" s="145">
        <f t="shared" si="93"/>
        <v>0</v>
      </c>
      <c r="Q815" s="145">
        <f t="shared" si="94"/>
        <v>0</v>
      </c>
      <c r="R815" s="145">
        <f t="shared" si="91"/>
        <v>0</v>
      </c>
      <c r="S815" s="145">
        <f t="shared" si="91"/>
        <v>0</v>
      </c>
      <c r="T815" s="145">
        <f t="shared" si="91"/>
        <v>0</v>
      </c>
    </row>
    <row r="816" spans="2:20">
      <c r="B816" s="149">
        <v>805</v>
      </c>
      <c r="C816" s="145"/>
      <c r="D816" s="149">
        <v>67.099999999999994</v>
      </c>
      <c r="E816" s="149">
        <v>67.099999999999994</v>
      </c>
      <c r="F816" s="149">
        <v>67.099999999999994</v>
      </c>
      <c r="G816" s="149">
        <v>67.099999999999994</v>
      </c>
      <c r="H816" s="145">
        <f t="shared" si="90"/>
        <v>67.099999999999994</v>
      </c>
      <c r="I816" s="145"/>
      <c r="J816" s="145"/>
      <c r="L816" s="149">
        <v>805</v>
      </c>
      <c r="M816" s="145">
        <f t="shared" si="92"/>
        <v>0</v>
      </c>
      <c r="N816" s="145">
        <f t="shared" si="92"/>
        <v>0</v>
      </c>
      <c r="O816" s="145">
        <f t="shared" si="93"/>
        <v>0</v>
      </c>
      <c r="P816" s="145">
        <f t="shared" si="93"/>
        <v>0</v>
      </c>
      <c r="Q816" s="145">
        <f t="shared" si="94"/>
        <v>0</v>
      </c>
      <c r="R816" s="145">
        <f t="shared" si="91"/>
        <v>0</v>
      </c>
      <c r="S816" s="145">
        <f t="shared" si="91"/>
        <v>0</v>
      </c>
      <c r="T816" s="145">
        <f t="shared" si="91"/>
        <v>0</v>
      </c>
    </row>
    <row r="817" spans="2:20">
      <c r="B817" s="149">
        <v>806</v>
      </c>
      <c r="C817" s="145"/>
      <c r="D817" s="149">
        <v>65.400000000000006</v>
      </c>
      <c r="E817" s="149">
        <v>65.400000000000006</v>
      </c>
      <c r="F817" s="149">
        <v>65.400000000000006</v>
      </c>
      <c r="G817" s="149">
        <v>65.400000000000006</v>
      </c>
      <c r="H817" s="145">
        <f t="shared" si="90"/>
        <v>65.400000000000006</v>
      </c>
      <c r="I817" s="145"/>
      <c r="J817" s="145"/>
      <c r="L817" s="149">
        <v>806</v>
      </c>
      <c r="M817" s="145">
        <f t="shared" si="92"/>
        <v>0</v>
      </c>
      <c r="N817" s="145">
        <f t="shared" si="92"/>
        <v>0</v>
      </c>
      <c r="O817" s="145">
        <f t="shared" si="93"/>
        <v>0</v>
      </c>
      <c r="P817" s="145">
        <f t="shared" si="93"/>
        <v>0</v>
      </c>
      <c r="Q817" s="145">
        <f t="shared" si="94"/>
        <v>0</v>
      </c>
      <c r="R817" s="145">
        <f t="shared" si="91"/>
        <v>0</v>
      </c>
      <c r="S817" s="145">
        <f t="shared" si="91"/>
        <v>0</v>
      </c>
      <c r="T817" s="145">
        <f t="shared" si="91"/>
        <v>0</v>
      </c>
    </row>
    <row r="818" spans="2:20">
      <c r="B818" s="149">
        <v>807</v>
      </c>
      <c r="C818" s="145"/>
      <c r="D818" s="149">
        <v>63.9</v>
      </c>
      <c r="E818" s="149">
        <v>63.9</v>
      </c>
      <c r="F818" s="149">
        <v>63.9</v>
      </c>
      <c r="G818" s="149">
        <v>63.9</v>
      </c>
      <c r="H818" s="145">
        <f t="shared" si="90"/>
        <v>63.9</v>
      </c>
      <c r="I818" s="145"/>
      <c r="J818" s="145"/>
      <c r="L818" s="149">
        <v>807</v>
      </c>
      <c r="M818" s="145">
        <f t="shared" si="92"/>
        <v>0</v>
      </c>
      <c r="N818" s="145">
        <f t="shared" si="92"/>
        <v>0</v>
      </c>
      <c r="O818" s="145">
        <f t="shared" si="93"/>
        <v>0</v>
      </c>
      <c r="P818" s="145">
        <f t="shared" si="93"/>
        <v>0</v>
      </c>
      <c r="Q818" s="145">
        <f t="shared" si="94"/>
        <v>0</v>
      </c>
      <c r="R818" s="145">
        <f t="shared" si="91"/>
        <v>0</v>
      </c>
      <c r="S818" s="145">
        <f t="shared" si="91"/>
        <v>0</v>
      </c>
      <c r="T818" s="145">
        <f t="shared" si="91"/>
        <v>0</v>
      </c>
    </row>
    <row r="819" spans="2:20">
      <c r="B819" s="149">
        <v>808</v>
      </c>
      <c r="C819" s="145"/>
      <c r="D819" s="149">
        <v>62.8</v>
      </c>
      <c r="E819" s="149">
        <v>62.8</v>
      </c>
      <c r="F819" s="149">
        <v>62.8</v>
      </c>
      <c r="G819" s="149">
        <v>62.8</v>
      </c>
      <c r="H819" s="145">
        <f t="shared" si="90"/>
        <v>62.8</v>
      </c>
      <c r="I819" s="145"/>
      <c r="J819" s="145"/>
      <c r="L819" s="149">
        <v>808</v>
      </c>
      <c r="M819" s="145">
        <f t="shared" si="92"/>
        <v>0</v>
      </c>
      <c r="N819" s="145">
        <f t="shared" si="92"/>
        <v>0</v>
      </c>
      <c r="O819" s="145">
        <f t="shared" si="93"/>
        <v>0</v>
      </c>
      <c r="P819" s="145">
        <f t="shared" si="93"/>
        <v>0</v>
      </c>
      <c r="Q819" s="145">
        <f t="shared" si="94"/>
        <v>0</v>
      </c>
      <c r="R819" s="145">
        <f t="shared" si="91"/>
        <v>0</v>
      </c>
      <c r="S819" s="145">
        <f t="shared" si="91"/>
        <v>0</v>
      </c>
      <c r="T819" s="145">
        <f t="shared" si="91"/>
        <v>0</v>
      </c>
    </row>
    <row r="820" spans="2:20">
      <c r="B820" s="149">
        <v>809</v>
      </c>
      <c r="C820" s="145"/>
      <c r="D820" s="149">
        <v>61.8</v>
      </c>
      <c r="E820" s="149">
        <v>61.8</v>
      </c>
      <c r="F820" s="149">
        <v>61.8</v>
      </c>
      <c r="G820" s="149">
        <v>61.8</v>
      </c>
      <c r="H820" s="145">
        <f t="shared" si="90"/>
        <v>61.8</v>
      </c>
      <c r="I820" s="145"/>
      <c r="J820" s="145"/>
      <c r="L820" s="149">
        <v>809</v>
      </c>
      <c r="M820" s="145">
        <f t="shared" si="92"/>
        <v>0</v>
      </c>
      <c r="N820" s="145">
        <f t="shared" si="92"/>
        <v>0</v>
      </c>
      <c r="O820" s="145">
        <f t="shared" si="93"/>
        <v>0</v>
      </c>
      <c r="P820" s="145">
        <f t="shared" si="93"/>
        <v>0</v>
      </c>
      <c r="Q820" s="145">
        <f t="shared" si="94"/>
        <v>0</v>
      </c>
      <c r="R820" s="145">
        <f t="shared" si="91"/>
        <v>0</v>
      </c>
      <c r="S820" s="145">
        <f t="shared" si="91"/>
        <v>0</v>
      </c>
      <c r="T820" s="145">
        <f t="shared" si="91"/>
        <v>0</v>
      </c>
    </row>
    <row r="821" spans="2:20">
      <c r="B821" s="149">
        <v>810</v>
      </c>
      <c r="C821" s="145"/>
      <c r="D821" s="149">
        <v>61</v>
      </c>
      <c r="E821" s="149">
        <v>61</v>
      </c>
      <c r="F821" s="149">
        <v>61</v>
      </c>
      <c r="G821" s="149">
        <v>61</v>
      </c>
      <c r="H821" s="145">
        <f t="shared" si="90"/>
        <v>61</v>
      </c>
      <c r="I821" s="145"/>
      <c r="J821" s="145"/>
      <c r="L821" s="149">
        <v>810</v>
      </c>
      <c r="M821" s="145">
        <f t="shared" si="92"/>
        <v>0</v>
      </c>
      <c r="N821" s="145">
        <f t="shared" si="92"/>
        <v>0</v>
      </c>
      <c r="O821" s="145">
        <f t="shared" si="93"/>
        <v>0</v>
      </c>
      <c r="P821" s="145">
        <f t="shared" si="93"/>
        <v>0</v>
      </c>
      <c r="Q821" s="145">
        <f t="shared" si="94"/>
        <v>0</v>
      </c>
      <c r="R821" s="145">
        <f t="shared" si="91"/>
        <v>0</v>
      </c>
      <c r="S821" s="145">
        <f t="shared" si="91"/>
        <v>0</v>
      </c>
      <c r="T821" s="145">
        <f t="shared" si="91"/>
        <v>0</v>
      </c>
    </row>
    <row r="822" spans="2:20">
      <c r="B822" s="149">
        <v>811</v>
      </c>
      <c r="C822" s="145"/>
      <c r="D822" s="149">
        <v>60.4</v>
      </c>
      <c r="E822" s="149">
        <v>60.4</v>
      </c>
      <c r="F822" s="149">
        <v>60.4</v>
      </c>
      <c r="G822" s="149">
        <v>60.4</v>
      </c>
      <c r="H822" s="145">
        <f t="shared" si="90"/>
        <v>60.4</v>
      </c>
      <c r="I822" s="145"/>
      <c r="J822" s="145"/>
      <c r="L822" s="149">
        <v>811</v>
      </c>
      <c r="M822" s="145">
        <f t="shared" si="92"/>
        <v>0</v>
      </c>
      <c r="N822" s="145">
        <f t="shared" si="92"/>
        <v>0</v>
      </c>
      <c r="O822" s="145">
        <f t="shared" si="93"/>
        <v>0</v>
      </c>
      <c r="P822" s="145">
        <f t="shared" si="93"/>
        <v>0</v>
      </c>
      <c r="Q822" s="145">
        <f t="shared" si="94"/>
        <v>0</v>
      </c>
      <c r="R822" s="145">
        <f t="shared" si="91"/>
        <v>0</v>
      </c>
      <c r="S822" s="145">
        <f t="shared" si="91"/>
        <v>0</v>
      </c>
      <c r="T822" s="145">
        <f t="shared" si="91"/>
        <v>0</v>
      </c>
    </row>
    <row r="823" spans="2:20">
      <c r="B823" s="149">
        <v>812</v>
      </c>
      <c r="C823" s="145"/>
      <c r="D823" s="149">
        <v>60</v>
      </c>
      <c r="E823" s="149">
        <v>60</v>
      </c>
      <c r="F823" s="149">
        <v>60</v>
      </c>
      <c r="G823" s="149">
        <v>60</v>
      </c>
      <c r="H823" s="145">
        <f t="shared" si="90"/>
        <v>60</v>
      </c>
      <c r="I823" s="145"/>
      <c r="J823" s="145"/>
      <c r="L823" s="149">
        <v>812</v>
      </c>
      <c r="M823" s="145">
        <f t="shared" si="92"/>
        <v>0</v>
      </c>
      <c r="N823" s="145">
        <f t="shared" si="92"/>
        <v>0</v>
      </c>
      <c r="O823" s="145">
        <f t="shared" si="93"/>
        <v>0</v>
      </c>
      <c r="P823" s="145">
        <f t="shared" si="93"/>
        <v>0</v>
      </c>
      <c r="Q823" s="145">
        <f t="shared" si="94"/>
        <v>0</v>
      </c>
      <c r="R823" s="145">
        <f t="shared" si="91"/>
        <v>0</v>
      </c>
      <c r="S823" s="145">
        <f t="shared" si="91"/>
        <v>0</v>
      </c>
      <c r="T823" s="145">
        <f t="shared" si="91"/>
        <v>0</v>
      </c>
    </row>
    <row r="824" spans="2:20">
      <c r="B824" s="149">
        <v>813</v>
      </c>
      <c r="C824" s="145"/>
      <c r="D824" s="149">
        <v>60.2</v>
      </c>
      <c r="E824" s="149">
        <v>60.2</v>
      </c>
      <c r="F824" s="149">
        <v>60.2</v>
      </c>
      <c r="G824" s="149">
        <v>60.2</v>
      </c>
      <c r="H824" s="145">
        <f t="shared" si="90"/>
        <v>60.2</v>
      </c>
      <c r="I824" s="145"/>
      <c r="J824" s="145"/>
      <c r="L824" s="149">
        <v>813</v>
      </c>
      <c r="M824" s="145">
        <f t="shared" si="92"/>
        <v>0</v>
      </c>
      <c r="N824" s="145">
        <f t="shared" si="92"/>
        <v>1</v>
      </c>
      <c r="O824" s="145">
        <f t="shared" si="93"/>
        <v>1</v>
      </c>
      <c r="P824" s="145">
        <f t="shared" si="93"/>
        <v>1</v>
      </c>
      <c r="Q824" s="145">
        <f t="shared" si="94"/>
        <v>1</v>
      </c>
      <c r="R824" s="145">
        <f t="shared" si="91"/>
        <v>1</v>
      </c>
      <c r="S824" s="145">
        <f t="shared" si="91"/>
        <v>0</v>
      </c>
      <c r="T824" s="145">
        <f t="shared" si="91"/>
        <v>0</v>
      </c>
    </row>
    <row r="825" spans="2:20">
      <c r="B825" s="149">
        <v>814</v>
      </c>
      <c r="C825" s="145"/>
      <c r="D825" s="149">
        <v>61.4</v>
      </c>
      <c r="E825" s="149">
        <v>61.4</v>
      </c>
      <c r="F825" s="149">
        <v>61.4</v>
      </c>
      <c r="G825" s="149">
        <v>61.4</v>
      </c>
      <c r="H825" s="145">
        <f t="shared" si="90"/>
        <v>61.4</v>
      </c>
      <c r="I825" s="145"/>
      <c r="J825" s="145"/>
      <c r="L825" s="149">
        <v>814</v>
      </c>
      <c r="M825" s="145">
        <f t="shared" si="92"/>
        <v>0</v>
      </c>
      <c r="N825" s="145">
        <f t="shared" si="92"/>
        <v>1</v>
      </c>
      <c r="O825" s="145">
        <f t="shared" si="93"/>
        <v>1</v>
      </c>
      <c r="P825" s="145">
        <f t="shared" si="93"/>
        <v>1</v>
      </c>
      <c r="Q825" s="145">
        <f t="shared" si="94"/>
        <v>1</v>
      </c>
      <c r="R825" s="145">
        <f t="shared" si="91"/>
        <v>1</v>
      </c>
      <c r="S825" s="145">
        <f t="shared" si="91"/>
        <v>0</v>
      </c>
      <c r="T825" s="145">
        <f t="shared" si="91"/>
        <v>0</v>
      </c>
    </row>
    <row r="826" spans="2:20">
      <c r="B826" s="149">
        <v>815</v>
      </c>
      <c r="C826" s="145"/>
      <c r="D826" s="149">
        <v>63.3</v>
      </c>
      <c r="E826" s="149">
        <v>63.3</v>
      </c>
      <c r="F826" s="149">
        <v>63.3</v>
      </c>
      <c r="G826" s="149">
        <v>63.3</v>
      </c>
      <c r="H826" s="145">
        <f t="shared" si="90"/>
        <v>63.3</v>
      </c>
      <c r="I826" s="145"/>
      <c r="J826" s="145"/>
      <c r="L826" s="149">
        <v>815</v>
      </c>
      <c r="M826" s="145">
        <f t="shared" si="92"/>
        <v>0</v>
      </c>
      <c r="N826" s="145">
        <f t="shared" si="92"/>
        <v>1</v>
      </c>
      <c r="O826" s="145">
        <f t="shared" si="93"/>
        <v>1</v>
      </c>
      <c r="P826" s="145">
        <f t="shared" si="93"/>
        <v>1</v>
      </c>
      <c r="Q826" s="145">
        <f t="shared" si="94"/>
        <v>1</v>
      </c>
      <c r="R826" s="145">
        <f t="shared" si="91"/>
        <v>1</v>
      </c>
      <c r="S826" s="145">
        <f t="shared" si="91"/>
        <v>0</v>
      </c>
      <c r="T826" s="145">
        <f t="shared" si="91"/>
        <v>0</v>
      </c>
    </row>
    <row r="827" spans="2:20">
      <c r="B827" s="149">
        <v>816</v>
      </c>
      <c r="C827" s="145"/>
      <c r="D827" s="149">
        <v>65.5</v>
      </c>
      <c r="E827" s="149">
        <v>65.5</v>
      </c>
      <c r="F827" s="149">
        <v>65.5</v>
      </c>
      <c r="G827" s="149">
        <v>65.5</v>
      </c>
      <c r="H827" s="145">
        <f t="shared" si="90"/>
        <v>65.5</v>
      </c>
      <c r="I827" s="145"/>
      <c r="J827" s="145"/>
      <c r="L827" s="149">
        <v>816</v>
      </c>
      <c r="M827" s="145">
        <f t="shared" si="92"/>
        <v>0</v>
      </c>
      <c r="N827" s="145">
        <f t="shared" si="92"/>
        <v>1</v>
      </c>
      <c r="O827" s="145">
        <f t="shared" si="93"/>
        <v>1</v>
      </c>
      <c r="P827" s="145">
        <f t="shared" si="93"/>
        <v>1</v>
      </c>
      <c r="Q827" s="145">
        <f t="shared" si="94"/>
        <v>1</v>
      </c>
      <c r="R827" s="145">
        <f t="shared" si="91"/>
        <v>1</v>
      </c>
      <c r="S827" s="145">
        <f t="shared" si="91"/>
        <v>0</v>
      </c>
      <c r="T827" s="145">
        <f t="shared" si="91"/>
        <v>0</v>
      </c>
    </row>
    <row r="828" spans="2:20">
      <c r="B828" s="149">
        <v>817</v>
      </c>
      <c r="C828" s="145"/>
      <c r="D828" s="149">
        <v>67.400000000000006</v>
      </c>
      <c r="E828" s="149">
        <v>67.400000000000006</v>
      </c>
      <c r="F828" s="149">
        <v>67.400000000000006</v>
      </c>
      <c r="G828" s="149">
        <v>67.400000000000006</v>
      </c>
      <c r="H828" s="145">
        <f t="shared" si="90"/>
        <v>67.400000000000006</v>
      </c>
      <c r="I828" s="145"/>
      <c r="J828" s="145"/>
      <c r="L828" s="149">
        <v>817</v>
      </c>
      <c r="M828" s="145">
        <f t="shared" si="92"/>
        <v>0</v>
      </c>
      <c r="N828" s="145">
        <f t="shared" si="92"/>
        <v>1</v>
      </c>
      <c r="O828" s="145">
        <f t="shared" si="93"/>
        <v>1</v>
      </c>
      <c r="P828" s="145">
        <f t="shared" si="93"/>
        <v>1</v>
      </c>
      <c r="Q828" s="145">
        <f t="shared" si="94"/>
        <v>1</v>
      </c>
      <c r="R828" s="145">
        <f t="shared" si="91"/>
        <v>1</v>
      </c>
      <c r="S828" s="145">
        <f t="shared" si="91"/>
        <v>0</v>
      </c>
      <c r="T828" s="145">
        <f t="shared" si="91"/>
        <v>0</v>
      </c>
    </row>
    <row r="829" spans="2:20">
      <c r="B829" s="149">
        <v>818</v>
      </c>
      <c r="C829" s="145"/>
      <c r="D829" s="149">
        <v>68.5</v>
      </c>
      <c r="E829" s="149">
        <v>68.5</v>
      </c>
      <c r="F829" s="149">
        <v>68.5</v>
      </c>
      <c r="G829" s="149">
        <v>68.5</v>
      </c>
      <c r="H829" s="145">
        <f t="shared" si="90"/>
        <v>68.5</v>
      </c>
      <c r="I829" s="145"/>
      <c r="J829" s="145"/>
      <c r="L829" s="149">
        <v>818</v>
      </c>
      <c r="M829" s="145">
        <f t="shared" si="92"/>
        <v>0</v>
      </c>
      <c r="N829" s="145">
        <f t="shared" si="92"/>
        <v>1</v>
      </c>
      <c r="O829" s="145">
        <f t="shared" si="93"/>
        <v>1</v>
      </c>
      <c r="P829" s="145">
        <f t="shared" si="93"/>
        <v>1</v>
      </c>
      <c r="Q829" s="145">
        <f t="shared" si="94"/>
        <v>1</v>
      </c>
      <c r="R829" s="145">
        <f t="shared" si="91"/>
        <v>1</v>
      </c>
      <c r="S829" s="145">
        <f t="shared" si="91"/>
        <v>0</v>
      </c>
      <c r="T829" s="145">
        <f t="shared" si="91"/>
        <v>0</v>
      </c>
    </row>
    <row r="830" spans="2:20">
      <c r="B830" s="149">
        <v>819</v>
      </c>
      <c r="C830" s="145"/>
      <c r="D830" s="149">
        <v>68.7</v>
      </c>
      <c r="E830" s="149">
        <v>68.7</v>
      </c>
      <c r="F830" s="149">
        <v>68.7</v>
      </c>
      <c r="G830" s="149">
        <v>68.7</v>
      </c>
      <c r="H830" s="145">
        <f t="shared" si="90"/>
        <v>68.7</v>
      </c>
      <c r="I830" s="145"/>
      <c r="J830" s="145"/>
      <c r="L830" s="149">
        <v>819</v>
      </c>
      <c r="M830" s="145">
        <f t="shared" si="92"/>
        <v>0</v>
      </c>
      <c r="N830" s="145">
        <f t="shared" si="92"/>
        <v>1</v>
      </c>
      <c r="O830" s="145">
        <f t="shared" si="93"/>
        <v>1</v>
      </c>
      <c r="P830" s="145">
        <f t="shared" si="93"/>
        <v>1</v>
      </c>
      <c r="Q830" s="145">
        <f t="shared" si="94"/>
        <v>1</v>
      </c>
      <c r="R830" s="145">
        <f t="shared" si="91"/>
        <v>1</v>
      </c>
      <c r="S830" s="145">
        <f t="shared" si="91"/>
        <v>0</v>
      </c>
      <c r="T830" s="145">
        <f t="shared" si="91"/>
        <v>0</v>
      </c>
    </row>
    <row r="831" spans="2:20">
      <c r="B831" s="149">
        <v>820</v>
      </c>
      <c r="C831" s="145"/>
      <c r="D831" s="149">
        <v>68.099999999999994</v>
      </c>
      <c r="E831" s="149">
        <v>68.099999999999994</v>
      </c>
      <c r="F831" s="149">
        <v>68.099999999999994</v>
      </c>
      <c r="G831" s="149">
        <v>68.099999999999994</v>
      </c>
      <c r="H831" s="145">
        <f t="shared" si="90"/>
        <v>68.099999999999994</v>
      </c>
      <c r="I831" s="145"/>
      <c r="J831" s="145"/>
      <c r="L831" s="149">
        <v>820</v>
      </c>
      <c r="M831" s="145">
        <f t="shared" si="92"/>
        <v>0</v>
      </c>
      <c r="N831" s="145">
        <f t="shared" si="92"/>
        <v>0</v>
      </c>
      <c r="O831" s="145">
        <f t="shared" si="93"/>
        <v>0</v>
      </c>
      <c r="P831" s="145">
        <f t="shared" si="93"/>
        <v>0</v>
      </c>
      <c r="Q831" s="145">
        <f t="shared" si="94"/>
        <v>0</v>
      </c>
      <c r="R831" s="145">
        <f t="shared" si="91"/>
        <v>0</v>
      </c>
      <c r="S831" s="145">
        <f t="shared" si="91"/>
        <v>0</v>
      </c>
      <c r="T831" s="145">
        <f t="shared" si="91"/>
        <v>0</v>
      </c>
    </row>
    <row r="832" spans="2:20">
      <c r="B832" s="149">
        <v>821</v>
      </c>
      <c r="C832" s="145"/>
      <c r="D832" s="149">
        <v>67.3</v>
      </c>
      <c r="E832" s="149">
        <v>67.3</v>
      </c>
      <c r="F832" s="149">
        <v>67.3</v>
      </c>
      <c r="G832" s="149">
        <v>67.3</v>
      </c>
      <c r="H832" s="145">
        <f t="shared" si="90"/>
        <v>67.3</v>
      </c>
      <c r="I832" s="145"/>
      <c r="J832" s="145"/>
      <c r="L832" s="149">
        <v>821</v>
      </c>
      <c r="M832" s="145">
        <f t="shared" si="92"/>
        <v>0</v>
      </c>
      <c r="N832" s="145">
        <f t="shared" si="92"/>
        <v>0</v>
      </c>
      <c r="O832" s="145">
        <f t="shared" si="93"/>
        <v>0</v>
      </c>
      <c r="P832" s="145">
        <f t="shared" si="93"/>
        <v>0</v>
      </c>
      <c r="Q832" s="145">
        <f t="shared" si="94"/>
        <v>0</v>
      </c>
      <c r="R832" s="145">
        <f t="shared" si="91"/>
        <v>0</v>
      </c>
      <c r="S832" s="145">
        <f t="shared" si="91"/>
        <v>0</v>
      </c>
      <c r="T832" s="145">
        <f t="shared" si="91"/>
        <v>0</v>
      </c>
    </row>
    <row r="833" spans="2:20">
      <c r="B833" s="149">
        <v>822</v>
      </c>
      <c r="C833" s="145"/>
      <c r="D833" s="149">
        <v>66.5</v>
      </c>
      <c r="E833" s="149">
        <v>66.5</v>
      </c>
      <c r="F833" s="149">
        <v>66.5</v>
      </c>
      <c r="G833" s="149">
        <v>66.5</v>
      </c>
      <c r="H833" s="145">
        <f t="shared" si="90"/>
        <v>66.5</v>
      </c>
      <c r="I833" s="145"/>
      <c r="J833" s="145"/>
      <c r="L833" s="149">
        <v>822</v>
      </c>
      <c r="M833" s="145">
        <f t="shared" si="92"/>
        <v>0</v>
      </c>
      <c r="N833" s="145">
        <f t="shared" si="92"/>
        <v>0</v>
      </c>
      <c r="O833" s="145">
        <f t="shared" si="93"/>
        <v>0</v>
      </c>
      <c r="P833" s="145">
        <f t="shared" si="93"/>
        <v>0</v>
      </c>
      <c r="Q833" s="145">
        <f t="shared" si="94"/>
        <v>0</v>
      </c>
      <c r="R833" s="145">
        <f t="shared" si="91"/>
        <v>0</v>
      </c>
      <c r="S833" s="145">
        <f t="shared" si="91"/>
        <v>0</v>
      </c>
      <c r="T833" s="145">
        <f t="shared" si="91"/>
        <v>0</v>
      </c>
    </row>
    <row r="834" spans="2:20">
      <c r="B834" s="149">
        <v>823</v>
      </c>
      <c r="C834" s="145"/>
      <c r="D834" s="149">
        <v>65.900000000000006</v>
      </c>
      <c r="E834" s="149">
        <v>65.900000000000006</v>
      </c>
      <c r="F834" s="149">
        <v>65.900000000000006</v>
      </c>
      <c r="G834" s="149">
        <v>65.900000000000006</v>
      </c>
      <c r="H834" s="145">
        <f t="shared" si="90"/>
        <v>65.900000000000006</v>
      </c>
      <c r="I834" s="145"/>
      <c r="J834" s="145"/>
      <c r="L834" s="149">
        <v>823</v>
      </c>
      <c r="M834" s="145">
        <f t="shared" si="92"/>
        <v>0</v>
      </c>
      <c r="N834" s="145">
        <f t="shared" si="92"/>
        <v>0</v>
      </c>
      <c r="O834" s="145">
        <f t="shared" si="93"/>
        <v>0</v>
      </c>
      <c r="P834" s="145">
        <f t="shared" si="93"/>
        <v>0</v>
      </c>
      <c r="Q834" s="145">
        <f t="shared" si="94"/>
        <v>0</v>
      </c>
      <c r="R834" s="145">
        <f t="shared" si="91"/>
        <v>0</v>
      </c>
      <c r="S834" s="145">
        <f t="shared" si="91"/>
        <v>0</v>
      </c>
      <c r="T834" s="145">
        <f t="shared" si="91"/>
        <v>0</v>
      </c>
    </row>
    <row r="835" spans="2:20">
      <c r="B835" s="149">
        <v>824</v>
      </c>
      <c r="C835" s="145"/>
      <c r="D835" s="149">
        <v>65.5</v>
      </c>
      <c r="E835" s="149">
        <v>65.5</v>
      </c>
      <c r="F835" s="149">
        <v>65.5</v>
      </c>
      <c r="G835" s="149">
        <v>65.5</v>
      </c>
      <c r="H835" s="145">
        <f t="shared" si="90"/>
        <v>65.5</v>
      </c>
      <c r="I835" s="145"/>
      <c r="J835" s="145"/>
      <c r="L835" s="149">
        <v>824</v>
      </c>
      <c r="M835" s="145">
        <f t="shared" si="92"/>
        <v>0</v>
      </c>
      <c r="N835" s="145">
        <f t="shared" si="92"/>
        <v>0</v>
      </c>
      <c r="O835" s="145">
        <f t="shared" si="93"/>
        <v>0</v>
      </c>
      <c r="P835" s="145">
        <f t="shared" si="93"/>
        <v>0</v>
      </c>
      <c r="Q835" s="145">
        <f t="shared" si="94"/>
        <v>0</v>
      </c>
      <c r="R835" s="145">
        <f t="shared" si="91"/>
        <v>0</v>
      </c>
      <c r="S835" s="145">
        <f t="shared" si="91"/>
        <v>0</v>
      </c>
      <c r="T835" s="145">
        <f t="shared" si="91"/>
        <v>0</v>
      </c>
    </row>
    <row r="836" spans="2:20">
      <c r="B836" s="149">
        <v>825</v>
      </c>
      <c r="C836" s="145"/>
      <c r="D836" s="149">
        <v>64.900000000000006</v>
      </c>
      <c r="E836" s="149">
        <v>64.900000000000006</v>
      </c>
      <c r="F836" s="149">
        <v>64.900000000000006</v>
      </c>
      <c r="G836" s="149">
        <v>64.900000000000006</v>
      </c>
      <c r="H836" s="145">
        <f t="shared" si="90"/>
        <v>64.900000000000006</v>
      </c>
      <c r="I836" s="145"/>
      <c r="J836" s="145"/>
      <c r="L836" s="149">
        <v>825</v>
      </c>
      <c r="M836" s="145">
        <f t="shared" si="92"/>
        <v>0</v>
      </c>
      <c r="N836" s="145">
        <f t="shared" si="92"/>
        <v>0</v>
      </c>
      <c r="O836" s="145">
        <f t="shared" si="93"/>
        <v>0</v>
      </c>
      <c r="P836" s="145">
        <f t="shared" si="93"/>
        <v>0</v>
      </c>
      <c r="Q836" s="145">
        <f t="shared" si="94"/>
        <v>0</v>
      </c>
      <c r="R836" s="145">
        <f t="shared" si="91"/>
        <v>0</v>
      </c>
      <c r="S836" s="145">
        <f t="shared" si="91"/>
        <v>0</v>
      </c>
      <c r="T836" s="145">
        <f t="shared" si="91"/>
        <v>0</v>
      </c>
    </row>
    <row r="837" spans="2:20">
      <c r="B837" s="149">
        <v>826</v>
      </c>
      <c r="C837" s="145"/>
      <c r="D837" s="149">
        <v>64.099999999999994</v>
      </c>
      <c r="E837" s="149">
        <v>64.099999999999994</v>
      </c>
      <c r="F837" s="149">
        <v>64.099999999999994</v>
      </c>
      <c r="G837" s="149">
        <v>64.099999999999994</v>
      </c>
      <c r="H837" s="145">
        <f t="shared" si="90"/>
        <v>64.099999999999994</v>
      </c>
      <c r="I837" s="145"/>
      <c r="J837" s="145"/>
      <c r="L837" s="149">
        <v>826</v>
      </c>
      <c r="M837" s="145">
        <f t="shared" si="92"/>
        <v>0</v>
      </c>
      <c r="N837" s="145">
        <f t="shared" si="92"/>
        <v>0</v>
      </c>
      <c r="O837" s="145">
        <f t="shared" si="93"/>
        <v>0</v>
      </c>
      <c r="P837" s="145">
        <f t="shared" si="93"/>
        <v>0</v>
      </c>
      <c r="Q837" s="145">
        <f t="shared" si="94"/>
        <v>0</v>
      </c>
      <c r="R837" s="145">
        <f t="shared" si="91"/>
        <v>0</v>
      </c>
      <c r="S837" s="145">
        <f t="shared" si="91"/>
        <v>0</v>
      </c>
      <c r="T837" s="145">
        <f t="shared" si="91"/>
        <v>0</v>
      </c>
    </row>
    <row r="838" spans="2:20">
      <c r="B838" s="149">
        <v>827</v>
      </c>
      <c r="C838" s="145"/>
      <c r="D838" s="149">
        <v>63</v>
      </c>
      <c r="E838" s="149">
        <v>63</v>
      </c>
      <c r="F838" s="149">
        <v>63</v>
      </c>
      <c r="G838" s="149">
        <v>63</v>
      </c>
      <c r="H838" s="145">
        <f t="shared" si="90"/>
        <v>63</v>
      </c>
      <c r="I838" s="145"/>
      <c r="J838" s="145"/>
      <c r="L838" s="149">
        <v>827</v>
      </c>
      <c r="M838" s="145">
        <f t="shared" si="92"/>
        <v>0</v>
      </c>
      <c r="N838" s="145">
        <f t="shared" si="92"/>
        <v>0</v>
      </c>
      <c r="O838" s="145">
        <f t="shared" si="93"/>
        <v>0</v>
      </c>
      <c r="P838" s="145">
        <f t="shared" si="93"/>
        <v>0</v>
      </c>
      <c r="Q838" s="145">
        <f t="shared" si="94"/>
        <v>0</v>
      </c>
      <c r="R838" s="145">
        <f t="shared" si="91"/>
        <v>0</v>
      </c>
      <c r="S838" s="145">
        <f t="shared" si="91"/>
        <v>0</v>
      </c>
      <c r="T838" s="145">
        <f t="shared" si="91"/>
        <v>0</v>
      </c>
    </row>
    <row r="839" spans="2:20">
      <c r="B839" s="149">
        <v>828</v>
      </c>
      <c r="C839" s="145"/>
      <c r="D839" s="149">
        <v>62.1</v>
      </c>
      <c r="E839" s="149">
        <v>62.1</v>
      </c>
      <c r="F839" s="149">
        <v>62.1</v>
      </c>
      <c r="G839" s="149">
        <v>62.1</v>
      </c>
      <c r="H839" s="145">
        <f t="shared" si="90"/>
        <v>62.1</v>
      </c>
      <c r="I839" s="145"/>
      <c r="J839" s="145"/>
      <c r="L839" s="149">
        <v>828</v>
      </c>
      <c r="M839" s="145">
        <f t="shared" si="92"/>
        <v>0</v>
      </c>
      <c r="N839" s="145">
        <f t="shared" si="92"/>
        <v>0</v>
      </c>
      <c r="O839" s="145">
        <f t="shared" si="93"/>
        <v>0</v>
      </c>
      <c r="P839" s="145">
        <f t="shared" si="93"/>
        <v>0</v>
      </c>
      <c r="Q839" s="145">
        <f t="shared" si="94"/>
        <v>0</v>
      </c>
      <c r="R839" s="145">
        <f t="shared" si="91"/>
        <v>0</v>
      </c>
      <c r="S839" s="145">
        <f t="shared" si="91"/>
        <v>0</v>
      </c>
      <c r="T839" s="145">
        <f t="shared" si="91"/>
        <v>0</v>
      </c>
    </row>
    <row r="840" spans="2:20">
      <c r="B840" s="149">
        <v>829</v>
      </c>
      <c r="C840" s="145"/>
      <c r="D840" s="149">
        <v>61.6</v>
      </c>
      <c r="E840" s="149">
        <v>61.6</v>
      </c>
      <c r="F840" s="149">
        <v>61.6</v>
      </c>
      <c r="G840" s="149">
        <v>61.6</v>
      </c>
      <c r="H840" s="145">
        <f t="shared" si="90"/>
        <v>61.6</v>
      </c>
      <c r="I840" s="145"/>
      <c r="J840" s="145"/>
      <c r="L840" s="149">
        <v>829</v>
      </c>
      <c r="M840" s="145">
        <f t="shared" si="92"/>
        <v>0</v>
      </c>
      <c r="N840" s="145">
        <f t="shared" si="92"/>
        <v>0</v>
      </c>
      <c r="O840" s="145">
        <f t="shared" si="93"/>
        <v>0</v>
      </c>
      <c r="P840" s="145">
        <f t="shared" si="93"/>
        <v>0</v>
      </c>
      <c r="Q840" s="145">
        <f t="shared" si="94"/>
        <v>0</v>
      </c>
      <c r="R840" s="145">
        <f t="shared" si="91"/>
        <v>0</v>
      </c>
      <c r="S840" s="145">
        <f t="shared" si="91"/>
        <v>0</v>
      </c>
      <c r="T840" s="145">
        <f t="shared" si="91"/>
        <v>0</v>
      </c>
    </row>
    <row r="841" spans="2:20">
      <c r="B841" s="149">
        <v>830</v>
      </c>
      <c r="C841" s="145"/>
      <c r="D841" s="149">
        <v>61.7</v>
      </c>
      <c r="E841" s="149">
        <v>61.7</v>
      </c>
      <c r="F841" s="149">
        <v>61.7</v>
      </c>
      <c r="G841" s="149">
        <v>61.7</v>
      </c>
      <c r="H841" s="145">
        <f t="shared" si="90"/>
        <v>61.7</v>
      </c>
      <c r="I841" s="145"/>
      <c r="J841" s="145"/>
      <c r="L841" s="149">
        <v>830</v>
      </c>
      <c r="M841" s="145">
        <f t="shared" si="92"/>
        <v>0</v>
      </c>
      <c r="N841" s="145">
        <f t="shared" si="92"/>
        <v>1</v>
      </c>
      <c r="O841" s="145">
        <f t="shared" si="93"/>
        <v>1</v>
      </c>
      <c r="P841" s="145">
        <f t="shared" si="93"/>
        <v>1</v>
      </c>
      <c r="Q841" s="145">
        <f t="shared" si="94"/>
        <v>1</v>
      </c>
      <c r="R841" s="145">
        <f t="shared" si="91"/>
        <v>1</v>
      </c>
      <c r="S841" s="145">
        <f t="shared" si="91"/>
        <v>0</v>
      </c>
      <c r="T841" s="145">
        <f t="shared" si="91"/>
        <v>0</v>
      </c>
    </row>
    <row r="842" spans="2:20">
      <c r="B842" s="149">
        <v>831</v>
      </c>
      <c r="C842" s="145"/>
      <c r="D842" s="149">
        <v>62.3</v>
      </c>
      <c r="E842" s="149">
        <v>62.3</v>
      </c>
      <c r="F842" s="149">
        <v>62.3</v>
      </c>
      <c r="G842" s="149">
        <v>62.3</v>
      </c>
      <c r="H842" s="145">
        <f t="shared" si="90"/>
        <v>62.3</v>
      </c>
      <c r="I842" s="145"/>
      <c r="J842" s="145"/>
      <c r="L842" s="149">
        <v>831</v>
      </c>
      <c r="M842" s="145">
        <f t="shared" si="92"/>
        <v>0</v>
      </c>
      <c r="N842" s="145">
        <f t="shared" si="92"/>
        <v>1</v>
      </c>
      <c r="O842" s="145">
        <f t="shared" si="93"/>
        <v>1</v>
      </c>
      <c r="P842" s="145">
        <f t="shared" ref="P842:Q905" si="95">IF(AND(F842&gt;0,F842&gt;=F841),1,0)</f>
        <v>1</v>
      </c>
      <c r="Q842" s="145">
        <f t="shared" si="94"/>
        <v>1</v>
      </c>
      <c r="R842" s="145">
        <f t="shared" si="91"/>
        <v>1</v>
      </c>
      <c r="S842" s="145">
        <f t="shared" si="91"/>
        <v>0</v>
      </c>
      <c r="T842" s="145">
        <f t="shared" si="91"/>
        <v>0</v>
      </c>
    </row>
    <row r="843" spans="2:20">
      <c r="B843" s="149">
        <v>832</v>
      </c>
      <c r="C843" s="145"/>
      <c r="D843" s="149">
        <v>63.5</v>
      </c>
      <c r="E843" s="149">
        <v>63.5</v>
      </c>
      <c r="F843" s="149">
        <v>63.5</v>
      </c>
      <c r="G843" s="149">
        <v>63.5</v>
      </c>
      <c r="H843" s="145">
        <f t="shared" si="90"/>
        <v>63.5</v>
      </c>
      <c r="I843" s="145"/>
      <c r="J843" s="145"/>
      <c r="L843" s="149">
        <v>832</v>
      </c>
      <c r="M843" s="145">
        <f t="shared" si="92"/>
        <v>0</v>
      </c>
      <c r="N843" s="145">
        <f t="shared" si="92"/>
        <v>1</v>
      </c>
      <c r="O843" s="145">
        <f t="shared" si="93"/>
        <v>1</v>
      </c>
      <c r="P843" s="145">
        <f t="shared" si="95"/>
        <v>1</v>
      </c>
      <c r="Q843" s="145">
        <f t="shared" si="94"/>
        <v>1</v>
      </c>
      <c r="R843" s="145">
        <f t="shared" si="91"/>
        <v>1</v>
      </c>
      <c r="S843" s="145">
        <f t="shared" si="91"/>
        <v>0</v>
      </c>
      <c r="T843" s="145">
        <f t="shared" si="91"/>
        <v>0</v>
      </c>
    </row>
    <row r="844" spans="2:20">
      <c r="B844" s="149">
        <v>833</v>
      </c>
      <c r="C844" s="145"/>
      <c r="D844" s="149">
        <v>65.3</v>
      </c>
      <c r="E844" s="149">
        <v>65.3</v>
      </c>
      <c r="F844" s="149">
        <v>65.3</v>
      </c>
      <c r="G844" s="149">
        <v>65.3</v>
      </c>
      <c r="H844" s="145">
        <f t="shared" si="90"/>
        <v>65.3</v>
      </c>
      <c r="I844" s="145"/>
      <c r="J844" s="145"/>
      <c r="L844" s="149">
        <v>833</v>
      </c>
      <c r="M844" s="145">
        <f t="shared" si="92"/>
        <v>0</v>
      </c>
      <c r="N844" s="145">
        <f t="shared" si="92"/>
        <v>1</v>
      </c>
      <c r="O844" s="145">
        <f t="shared" si="93"/>
        <v>1</v>
      </c>
      <c r="P844" s="145">
        <f t="shared" si="95"/>
        <v>1</v>
      </c>
      <c r="Q844" s="145">
        <f t="shared" si="94"/>
        <v>1</v>
      </c>
      <c r="R844" s="145">
        <f t="shared" si="91"/>
        <v>1</v>
      </c>
      <c r="S844" s="145">
        <f t="shared" si="91"/>
        <v>0</v>
      </c>
      <c r="T844" s="145">
        <f t="shared" si="91"/>
        <v>0</v>
      </c>
    </row>
    <row r="845" spans="2:20">
      <c r="B845" s="149">
        <v>834</v>
      </c>
      <c r="C845" s="145"/>
      <c r="D845" s="149">
        <v>67.3</v>
      </c>
      <c r="E845" s="149">
        <v>67.3</v>
      </c>
      <c r="F845" s="149">
        <v>67.3</v>
      </c>
      <c r="G845" s="149">
        <v>67.3</v>
      </c>
      <c r="H845" s="145">
        <f t="shared" ref="H845:H908" si="96">IF($E845="",0,MIN($E845,$H$2))</f>
        <v>67.3</v>
      </c>
      <c r="I845" s="145"/>
      <c r="J845" s="145"/>
      <c r="L845" s="149">
        <v>834</v>
      </c>
      <c r="M845" s="145">
        <f t="shared" si="92"/>
        <v>0</v>
      </c>
      <c r="N845" s="145">
        <f t="shared" si="92"/>
        <v>1</v>
      </c>
      <c r="O845" s="145">
        <f t="shared" si="93"/>
        <v>1</v>
      </c>
      <c r="P845" s="145">
        <f t="shared" si="95"/>
        <v>1</v>
      </c>
      <c r="Q845" s="145">
        <f t="shared" si="94"/>
        <v>1</v>
      </c>
      <c r="R845" s="145">
        <f t="shared" si="93"/>
        <v>1</v>
      </c>
      <c r="S845" s="145">
        <f t="shared" si="93"/>
        <v>0</v>
      </c>
      <c r="T845" s="145">
        <f t="shared" si="93"/>
        <v>0</v>
      </c>
    </row>
    <row r="846" spans="2:20">
      <c r="B846" s="149">
        <v>835</v>
      </c>
      <c r="C846" s="145"/>
      <c r="D846" s="149">
        <v>69.2</v>
      </c>
      <c r="E846" s="149">
        <v>69.3</v>
      </c>
      <c r="F846" s="149">
        <v>69.3</v>
      </c>
      <c r="G846" s="149">
        <v>69.3</v>
      </c>
      <c r="H846" s="145">
        <f t="shared" si="96"/>
        <v>69.3</v>
      </c>
      <c r="I846" s="145"/>
      <c r="J846" s="145"/>
      <c r="L846" s="149">
        <v>835</v>
      </c>
      <c r="M846" s="145">
        <f t="shared" ref="M846:N909" si="97">IF(AND(C846&gt;0,C846&gt;=C845),1,0)</f>
        <v>0</v>
      </c>
      <c r="N846" s="145">
        <f t="shared" si="97"/>
        <v>1</v>
      </c>
      <c r="O846" s="145">
        <f t="shared" ref="O846:R909" si="98">IF(AND(E846&gt;0,E846&gt;=E845),1,0)</f>
        <v>1</v>
      </c>
      <c r="P846" s="145">
        <f t="shared" si="95"/>
        <v>1</v>
      </c>
      <c r="Q846" s="145">
        <f t="shared" si="95"/>
        <v>1</v>
      </c>
      <c r="R846" s="145">
        <f t="shared" si="98"/>
        <v>1</v>
      </c>
      <c r="S846" s="145">
        <f t="shared" ref="S846:T909" si="99">IF(AND(I846&gt;0,I846&gt;=I845),1,0)</f>
        <v>0</v>
      </c>
      <c r="T846" s="145">
        <f t="shared" si="99"/>
        <v>0</v>
      </c>
    </row>
    <row r="847" spans="2:20">
      <c r="B847" s="149">
        <v>836</v>
      </c>
      <c r="C847" s="145"/>
      <c r="D847" s="149">
        <v>71.099999999999994</v>
      </c>
      <c r="E847" s="149">
        <v>71.400000000000006</v>
      </c>
      <c r="F847" s="149">
        <v>71.400000000000006</v>
      </c>
      <c r="G847" s="149">
        <v>71.400000000000006</v>
      </c>
      <c r="H847" s="145">
        <f t="shared" si="96"/>
        <v>71.400000000000006</v>
      </c>
      <c r="I847" s="145"/>
      <c r="J847" s="145"/>
      <c r="L847" s="149">
        <v>836</v>
      </c>
      <c r="M847" s="145">
        <f t="shared" si="97"/>
        <v>0</v>
      </c>
      <c r="N847" s="145">
        <f t="shared" si="97"/>
        <v>1</v>
      </c>
      <c r="O847" s="145">
        <f t="shared" si="98"/>
        <v>1</v>
      </c>
      <c r="P847" s="145">
        <f t="shared" si="95"/>
        <v>1</v>
      </c>
      <c r="Q847" s="145">
        <f t="shared" si="95"/>
        <v>1</v>
      </c>
      <c r="R847" s="145">
        <f t="shared" si="98"/>
        <v>1</v>
      </c>
      <c r="S847" s="145">
        <f t="shared" si="99"/>
        <v>0</v>
      </c>
      <c r="T847" s="145">
        <f t="shared" si="99"/>
        <v>0</v>
      </c>
    </row>
    <row r="848" spans="2:20">
      <c r="B848" s="149">
        <v>837</v>
      </c>
      <c r="C848" s="145"/>
      <c r="D848" s="149">
        <v>73</v>
      </c>
      <c r="E848" s="149">
        <v>73.5</v>
      </c>
      <c r="F848" s="149">
        <v>73.5</v>
      </c>
      <c r="G848" s="149">
        <v>73.5</v>
      </c>
      <c r="H848" s="145">
        <f t="shared" si="96"/>
        <v>73.5</v>
      </c>
      <c r="I848" s="145"/>
      <c r="J848" s="145"/>
      <c r="L848" s="149">
        <v>837</v>
      </c>
      <c r="M848" s="145">
        <f t="shared" si="97"/>
        <v>0</v>
      </c>
      <c r="N848" s="145">
        <f t="shared" si="97"/>
        <v>1</v>
      </c>
      <c r="O848" s="145">
        <f t="shared" si="98"/>
        <v>1</v>
      </c>
      <c r="P848" s="145">
        <f t="shared" si="95"/>
        <v>1</v>
      </c>
      <c r="Q848" s="145">
        <f t="shared" si="95"/>
        <v>1</v>
      </c>
      <c r="R848" s="145">
        <f t="shared" si="98"/>
        <v>1</v>
      </c>
      <c r="S848" s="145">
        <f t="shared" si="99"/>
        <v>0</v>
      </c>
      <c r="T848" s="145">
        <f t="shared" si="99"/>
        <v>0</v>
      </c>
    </row>
    <row r="849" spans="2:20">
      <c r="B849" s="149">
        <v>838</v>
      </c>
      <c r="C849" s="145"/>
      <c r="D849" s="149">
        <v>74.8</v>
      </c>
      <c r="E849" s="149">
        <v>75.599999999999994</v>
      </c>
      <c r="F849" s="149">
        <v>75.599999999999994</v>
      </c>
      <c r="G849" s="149">
        <v>75.599999999999994</v>
      </c>
      <c r="H849" s="145">
        <f t="shared" si="96"/>
        <v>75.599999999999994</v>
      </c>
      <c r="I849" s="145"/>
      <c r="J849" s="145"/>
      <c r="L849" s="149">
        <v>838</v>
      </c>
      <c r="M849" s="145">
        <f t="shared" si="97"/>
        <v>0</v>
      </c>
      <c r="N849" s="145">
        <f t="shared" si="97"/>
        <v>1</v>
      </c>
      <c r="O849" s="145">
        <f t="shared" si="98"/>
        <v>1</v>
      </c>
      <c r="P849" s="145">
        <f t="shared" si="95"/>
        <v>1</v>
      </c>
      <c r="Q849" s="145">
        <f t="shared" si="95"/>
        <v>1</v>
      </c>
      <c r="R849" s="145">
        <f t="shared" si="98"/>
        <v>1</v>
      </c>
      <c r="S849" s="145">
        <f t="shared" si="99"/>
        <v>0</v>
      </c>
      <c r="T849" s="145">
        <f t="shared" si="99"/>
        <v>0</v>
      </c>
    </row>
    <row r="850" spans="2:20">
      <c r="B850" s="149">
        <v>839</v>
      </c>
      <c r="C850" s="145"/>
      <c r="D850" s="149">
        <v>75.7</v>
      </c>
      <c r="E850" s="149">
        <v>77.7</v>
      </c>
      <c r="F850" s="149">
        <v>77.7</v>
      </c>
      <c r="G850" s="149">
        <v>77.7</v>
      </c>
      <c r="H850" s="145">
        <f t="shared" si="96"/>
        <v>77.7</v>
      </c>
      <c r="I850" s="145"/>
      <c r="J850" s="145"/>
      <c r="L850" s="149">
        <v>839</v>
      </c>
      <c r="M850" s="145">
        <f t="shared" si="97"/>
        <v>0</v>
      </c>
      <c r="N850" s="145">
        <f t="shared" si="97"/>
        <v>1</v>
      </c>
      <c r="O850" s="145">
        <f t="shared" si="98"/>
        <v>1</v>
      </c>
      <c r="P850" s="145">
        <f t="shared" si="95"/>
        <v>1</v>
      </c>
      <c r="Q850" s="145">
        <f t="shared" si="95"/>
        <v>1</v>
      </c>
      <c r="R850" s="145">
        <f t="shared" si="98"/>
        <v>1</v>
      </c>
      <c r="S850" s="145">
        <f t="shared" si="99"/>
        <v>0</v>
      </c>
      <c r="T850" s="145">
        <f t="shared" si="99"/>
        <v>0</v>
      </c>
    </row>
    <row r="851" spans="2:20">
      <c r="B851" s="149">
        <v>840</v>
      </c>
      <c r="C851" s="145"/>
      <c r="D851" s="149">
        <v>76.7</v>
      </c>
      <c r="E851" s="149">
        <v>79.7</v>
      </c>
      <c r="F851" s="149">
        <v>79.7</v>
      </c>
      <c r="G851" s="149">
        <v>79.7</v>
      </c>
      <c r="H851" s="145">
        <f t="shared" si="96"/>
        <v>79.7</v>
      </c>
      <c r="I851" s="145"/>
      <c r="J851" s="145"/>
      <c r="L851" s="149">
        <v>840</v>
      </c>
      <c r="M851" s="145">
        <f t="shared" si="97"/>
        <v>0</v>
      </c>
      <c r="N851" s="145">
        <f t="shared" si="97"/>
        <v>1</v>
      </c>
      <c r="O851" s="145">
        <f t="shared" si="98"/>
        <v>1</v>
      </c>
      <c r="P851" s="145">
        <f t="shared" si="95"/>
        <v>1</v>
      </c>
      <c r="Q851" s="145">
        <f t="shared" si="95"/>
        <v>1</v>
      </c>
      <c r="R851" s="145">
        <f t="shared" si="98"/>
        <v>1</v>
      </c>
      <c r="S851" s="145">
        <f t="shared" si="99"/>
        <v>0</v>
      </c>
      <c r="T851" s="145">
        <f t="shared" si="99"/>
        <v>0</v>
      </c>
    </row>
    <row r="852" spans="2:20">
      <c r="B852" s="149">
        <v>841</v>
      </c>
      <c r="C852" s="145"/>
      <c r="D852" s="149">
        <v>77.5</v>
      </c>
      <c r="E852" s="149">
        <v>81.5</v>
      </c>
      <c r="F852" s="149">
        <v>81.5</v>
      </c>
      <c r="G852" s="149">
        <v>81.5</v>
      </c>
      <c r="H852" s="145">
        <f t="shared" si="96"/>
        <v>81.5</v>
      </c>
      <c r="I852" s="145"/>
      <c r="J852" s="145"/>
      <c r="L852" s="149">
        <v>841</v>
      </c>
      <c r="M852" s="145">
        <f t="shared" si="97"/>
        <v>0</v>
      </c>
      <c r="N852" s="145">
        <f t="shared" si="97"/>
        <v>1</v>
      </c>
      <c r="O852" s="145">
        <f t="shared" si="98"/>
        <v>1</v>
      </c>
      <c r="P852" s="145">
        <f t="shared" si="95"/>
        <v>1</v>
      </c>
      <c r="Q852" s="145">
        <f t="shared" si="95"/>
        <v>1</v>
      </c>
      <c r="R852" s="145">
        <f t="shared" si="98"/>
        <v>1</v>
      </c>
      <c r="S852" s="145">
        <f t="shared" si="99"/>
        <v>0</v>
      </c>
      <c r="T852" s="145">
        <f t="shared" si="99"/>
        <v>0</v>
      </c>
    </row>
    <row r="853" spans="2:20">
      <c r="B853" s="149">
        <v>842</v>
      </c>
      <c r="C853" s="145"/>
      <c r="D853" s="149">
        <v>78.099999999999994</v>
      </c>
      <c r="E853" s="149">
        <v>83.1</v>
      </c>
      <c r="F853" s="149">
        <v>83.1</v>
      </c>
      <c r="G853" s="149">
        <v>83.1</v>
      </c>
      <c r="H853" s="145">
        <f t="shared" si="96"/>
        <v>83.1</v>
      </c>
      <c r="I853" s="145"/>
      <c r="J853" s="145"/>
      <c r="L853" s="149">
        <v>842</v>
      </c>
      <c r="M853" s="145">
        <f t="shared" si="97"/>
        <v>0</v>
      </c>
      <c r="N853" s="145">
        <f t="shared" si="97"/>
        <v>1</v>
      </c>
      <c r="O853" s="145">
        <f t="shared" si="98"/>
        <v>1</v>
      </c>
      <c r="P853" s="145">
        <f t="shared" si="95"/>
        <v>1</v>
      </c>
      <c r="Q853" s="145">
        <f t="shared" si="95"/>
        <v>1</v>
      </c>
      <c r="R853" s="145">
        <f t="shared" si="98"/>
        <v>1</v>
      </c>
      <c r="S853" s="145">
        <f t="shared" si="99"/>
        <v>0</v>
      </c>
      <c r="T853" s="145">
        <f t="shared" si="99"/>
        <v>0</v>
      </c>
    </row>
    <row r="854" spans="2:20">
      <c r="B854" s="149">
        <v>843</v>
      </c>
      <c r="C854" s="145"/>
      <c r="D854" s="149">
        <v>78.599999999999994</v>
      </c>
      <c r="E854" s="149">
        <v>84.6</v>
      </c>
      <c r="F854" s="149">
        <v>84.6</v>
      </c>
      <c r="G854" s="149">
        <v>84.6</v>
      </c>
      <c r="H854" s="145">
        <f t="shared" si="96"/>
        <v>84.6</v>
      </c>
      <c r="I854" s="145"/>
      <c r="J854" s="145"/>
      <c r="L854" s="149">
        <v>843</v>
      </c>
      <c r="M854" s="145">
        <f t="shared" si="97"/>
        <v>0</v>
      </c>
      <c r="N854" s="145">
        <f t="shared" si="97"/>
        <v>1</v>
      </c>
      <c r="O854" s="145">
        <f t="shared" si="98"/>
        <v>1</v>
      </c>
      <c r="P854" s="145">
        <f t="shared" si="95"/>
        <v>1</v>
      </c>
      <c r="Q854" s="145">
        <f t="shared" si="95"/>
        <v>1</v>
      </c>
      <c r="R854" s="145">
        <f t="shared" si="98"/>
        <v>1</v>
      </c>
      <c r="S854" s="145">
        <f t="shared" si="99"/>
        <v>0</v>
      </c>
      <c r="T854" s="145">
        <f t="shared" si="99"/>
        <v>0</v>
      </c>
    </row>
    <row r="855" spans="2:20">
      <c r="B855" s="149">
        <v>844</v>
      </c>
      <c r="C855" s="145"/>
      <c r="D855" s="149">
        <v>79</v>
      </c>
      <c r="E855" s="149">
        <v>86</v>
      </c>
      <c r="F855" s="149">
        <v>86</v>
      </c>
      <c r="G855" s="149">
        <v>86</v>
      </c>
      <c r="H855" s="145">
        <f t="shared" si="96"/>
        <v>86</v>
      </c>
      <c r="I855" s="145"/>
      <c r="J855" s="145"/>
      <c r="L855" s="149">
        <v>844</v>
      </c>
      <c r="M855" s="145">
        <f t="shared" si="97"/>
        <v>0</v>
      </c>
      <c r="N855" s="145">
        <f t="shared" si="97"/>
        <v>1</v>
      </c>
      <c r="O855" s="145">
        <f t="shared" si="98"/>
        <v>1</v>
      </c>
      <c r="P855" s="145">
        <f t="shared" si="95"/>
        <v>1</v>
      </c>
      <c r="Q855" s="145">
        <f t="shared" si="95"/>
        <v>1</v>
      </c>
      <c r="R855" s="145">
        <f t="shared" si="98"/>
        <v>1</v>
      </c>
      <c r="S855" s="145">
        <f t="shared" si="99"/>
        <v>0</v>
      </c>
      <c r="T855" s="145">
        <f t="shared" si="99"/>
        <v>0</v>
      </c>
    </row>
    <row r="856" spans="2:20">
      <c r="B856" s="149">
        <v>845</v>
      </c>
      <c r="C856" s="145"/>
      <c r="D856" s="149">
        <v>79.400000000000006</v>
      </c>
      <c r="E856" s="149">
        <v>87.4</v>
      </c>
      <c r="F856" s="149">
        <v>87.4</v>
      </c>
      <c r="G856" s="149">
        <v>87.4</v>
      </c>
      <c r="H856" s="145">
        <f t="shared" si="96"/>
        <v>87.4</v>
      </c>
      <c r="I856" s="145"/>
      <c r="J856" s="145"/>
      <c r="L856" s="149">
        <v>845</v>
      </c>
      <c r="M856" s="145">
        <f t="shared" si="97"/>
        <v>0</v>
      </c>
      <c r="N856" s="145">
        <f t="shared" si="97"/>
        <v>1</v>
      </c>
      <c r="O856" s="145">
        <f t="shared" si="98"/>
        <v>1</v>
      </c>
      <c r="P856" s="145">
        <f t="shared" si="95"/>
        <v>1</v>
      </c>
      <c r="Q856" s="145">
        <f t="shared" si="95"/>
        <v>1</v>
      </c>
      <c r="R856" s="145">
        <f t="shared" si="98"/>
        <v>1</v>
      </c>
      <c r="S856" s="145">
        <f t="shared" si="99"/>
        <v>0</v>
      </c>
      <c r="T856" s="145">
        <f t="shared" si="99"/>
        <v>0</v>
      </c>
    </row>
    <row r="857" spans="2:20">
      <c r="B857" s="149">
        <v>846</v>
      </c>
      <c r="C857" s="145"/>
      <c r="D857" s="149">
        <v>79.7</v>
      </c>
      <c r="E857" s="149">
        <v>88.7</v>
      </c>
      <c r="F857" s="149">
        <v>88.7</v>
      </c>
      <c r="G857" s="149">
        <v>88.7</v>
      </c>
      <c r="H857" s="145">
        <f t="shared" si="96"/>
        <v>88.7</v>
      </c>
      <c r="I857" s="145"/>
      <c r="J857" s="145"/>
      <c r="L857" s="149">
        <v>846</v>
      </c>
      <c r="M857" s="145">
        <f t="shared" si="97"/>
        <v>0</v>
      </c>
      <c r="N857" s="145">
        <f t="shared" si="97"/>
        <v>1</v>
      </c>
      <c r="O857" s="145">
        <f t="shared" si="98"/>
        <v>1</v>
      </c>
      <c r="P857" s="145">
        <f t="shared" si="95"/>
        <v>1</v>
      </c>
      <c r="Q857" s="145">
        <f t="shared" si="95"/>
        <v>1</v>
      </c>
      <c r="R857" s="145">
        <f t="shared" si="98"/>
        <v>1</v>
      </c>
      <c r="S857" s="145">
        <f t="shared" si="99"/>
        <v>0</v>
      </c>
      <c r="T857" s="145">
        <f t="shared" si="99"/>
        <v>0</v>
      </c>
    </row>
    <row r="858" spans="2:20">
      <c r="B858" s="149">
        <v>847</v>
      </c>
      <c r="C858" s="145"/>
      <c r="D858" s="149">
        <v>80.099999999999994</v>
      </c>
      <c r="E858" s="149">
        <v>89.6</v>
      </c>
      <c r="F858" s="149">
        <v>89.6</v>
      </c>
      <c r="G858" s="149">
        <v>89.6</v>
      </c>
      <c r="H858" s="145">
        <f t="shared" si="96"/>
        <v>89.6</v>
      </c>
      <c r="I858" s="145"/>
      <c r="J858" s="145"/>
      <c r="L858" s="149">
        <v>847</v>
      </c>
      <c r="M858" s="145">
        <f t="shared" si="97"/>
        <v>0</v>
      </c>
      <c r="N858" s="145">
        <f t="shared" si="97"/>
        <v>1</v>
      </c>
      <c r="O858" s="145">
        <f t="shared" si="98"/>
        <v>1</v>
      </c>
      <c r="P858" s="145">
        <f t="shared" si="95"/>
        <v>1</v>
      </c>
      <c r="Q858" s="145">
        <f t="shared" si="95"/>
        <v>1</v>
      </c>
      <c r="R858" s="145">
        <f t="shared" si="98"/>
        <v>1</v>
      </c>
      <c r="S858" s="145">
        <f t="shared" si="99"/>
        <v>0</v>
      </c>
      <c r="T858" s="145">
        <f t="shared" si="99"/>
        <v>0</v>
      </c>
    </row>
    <row r="859" spans="2:20">
      <c r="B859" s="149">
        <v>848</v>
      </c>
      <c r="C859" s="145"/>
      <c r="D859" s="149">
        <v>80.7</v>
      </c>
      <c r="E859" s="149">
        <v>90.2</v>
      </c>
      <c r="F859" s="149">
        <v>90.2</v>
      </c>
      <c r="G859" s="149">
        <v>90.2</v>
      </c>
      <c r="H859" s="145">
        <f t="shared" si="96"/>
        <v>90</v>
      </c>
      <c r="I859" s="145"/>
      <c r="J859" s="145"/>
      <c r="L859" s="149">
        <v>848</v>
      </c>
      <c r="M859" s="145">
        <f t="shared" si="97"/>
        <v>0</v>
      </c>
      <c r="N859" s="145">
        <f t="shared" si="97"/>
        <v>1</v>
      </c>
      <c r="O859" s="145">
        <f t="shared" si="98"/>
        <v>1</v>
      </c>
      <c r="P859" s="145">
        <f t="shared" si="95"/>
        <v>1</v>
      </c>
      <c r="Q859" s="145">
        <f t="shared" si="95"/>
        <v>1</v>
      </c>
      <c r="R859" s="145">
        <f t="shared" si="98"/>
        <v>1</v>
      </c>
      <c r="S859" s="145">
        <f t="shared" si="99"/>
        <v>0</v>
      </c>
      <c r="T859" s="145">
        <f t="shared" si="99"/>
        <v>0</v>
      </c>
    </row>
    <row r="860" spans="2:20">
      <c r="B860" s="149">
        <v>849</v>
      </c>
      <c r="C860" s="145"/>
      <c r="D860" s="149">
        <v>80.8</v>
      </c>
      <c r="E860" s="149">
        <v>90.7</v>
      </c>
      <c r="F860" s="149">
        <v>90.7</v>
      </c>
      <c r="G860" s="149">
        <v>90.7</v>
      </c>
      <c r="H860" s="145">
        <f t="shared" si="96"/>
        <v>90</v>
      </c>
      <c r="I860" s="145"/>
      <c r="J860" s="145"/>
      <c r="L860" s="149">
        <v>849</v>
      </c>
      <c r="M860" s="145">
        <f t="shared" si="97"/>
        <v>0</v>
      </c>
      <c r="N860" s="145">
        <f t="shared" si="97"/>
        <v>1</v>
      </c>
      <c r="O860" s="145">
        <f t="shared" si="98"/>
        <v>1</v>
      </c>
      <c r="P860" s="145">
        <f t="shared" si="95"/>
        <v>1</v>
      </c>
      <c r="Q860" s="145">
        <f t="shared" si="95"/>
        <v>1</v>
      </c>
      <c r="R860" s="145">
        <f t="shared" si="98"/>
        <v>1</v>
      </c>
      <c r="S860" s="145">
        <f t="shared" si="99"/>
        <v>0</v>
      </c>
      <c r="T860" s="145">
        <f t="shared" si="99"/>
        <v>0</v>
      </c>
    </row>
    <row r="861" spans="2:20">
      <c r="B861" s="149">
        <v>850</v>
      </c>
      <c r="C861" s="145"/>
      <c r="D861" s="149">
        <v>81</v>
      </c>
      <c r="E861" s="149">
        <v>91.2</v>
      </c>
      <c r="F861" s="149">
        <v>91.2</v>
      </c>
      <c r="G861" s="149">
        <v>91.2</v>
      </c>
      <c r="H861" s="145">
        <f t="shared" si="96"/>
        <v>90</v>
      </c>
      <c r="I861" s="145"/>
      <c r="J861" s="145"/>
      <c r="L861" s="149">
        <v>850</v>
      </c>
      <c r="M861" s="145">
        <f t="shared" si="97"/>
        <v>0</v>
      </c>
      <c r="N861" s="145">
        <f t="shared" si="97"/>
        <v>1</v>
      </c>
      <c r="O861" s="145">
        <f t="shared" si="98"/>
        <v>1</v>
      </c>
      <c r="P861" s="145">
        <f t="shared" si="95"/>
        <v>1</v>
      </c>
      <c r="Q861" s="145">
        <f t="shared" si="95"/>
        <v>1</v>
      </c>
      <c r="R861" s="145">
        <f t="shared" si="98"/>
        <v>1</v>
      </c>
      <c r="S861" s="145">
        <f t="shared" si="99"/>
        <v>0</v>
      </c>
      <c r="T861" s="145">
        <f t="shared" si="99"/>
        <v>0</v>
      </c>
    </row>
    <row r="862" spans="2:20">
      <c r="B862" s="149">
        <v>851</v>
      </c>
      <c r="C862" s="145"/>
      <c r="D862" s="149">
        <v>81.2</v>
      </c>
      <c r="E862" s="149">
        <v>91.8</v>
      </c>
      <c r="F862" s="149">
        <v>91.8</v>
      </c>
      <c r="G862" s="149">
        <v>91.8</v>
      </c>
      <c r="H862" s="145">
        <f t="shared" si="96"/>
        <v>90</v>
      </c>
      <c r="I862" s="145"/>
      <c r="J862" s="145"/>
      <c r="L862" s="149">
        <v>851</v>
      </c>
      <c r="M862" s="145">
        <f t="shared" si="97"/>
        <v>0</v>
      </c>
      <c r="N862" s="145">
        <f t="shared" si="97"/>
        <v>1</v>
      </c>
      <c r="O862" s="145">
        <f t="shared" si="98"/>
        <v>1</v>
      </c>
      <c r="P862" s="145">
        <f t="shared" si="95"/>
        <v>1</v>
      </c>
      <c r="Q862" s="145">
        <f t="shared" si="95"/>
        <v>1</v>
      </c>
      <c r="R862" s="145">
        <f t="shared" si="98"/>
        <v>1</v>
      </c>
      <c r="S862" s="145">
        <f t="shared" si="99"/>
        <v>0</v>
      </c>
      <c r="T862" s="145">
        <f t="shared" si="99"/>
        <v>0</v>
      </c>
    </row>
    <row r="863" spans="2:20">
      <c r="B863" s="149">
        <v>852</v>
      </c>
      <c r="C863" s="145"/>
      <c r="D863" s="149">
        <v>81.599999999999994</v>
      </c>
      <c r="E863" s="149">
        <v>92.4</v>
      </c>
      <c r="F863" s="149">
        <v>92.4</v>
      </c>
      <c r="G863" s="149">
        <v>92.4</v>
      </c>
      <c r="H863" s="145">
        <f t="shared" si="96"/>
        <v>90</v>
      </c>
      <c r="I863" s="145"/>
      <c r="J863" s="145"/>
      <c r="L863" s="149">
        <v>852</v>
      </c>
      <c r="M863" s="145">
        <f t="shared" si="97"/>
        <v>0</v>
      </c>
      <c r="N863" s="145">
        <f t="shared" si="97"/>
        <v>1</v>
      </c>
      <c r="O863" s="145">
        <f t="shared" si="98"/>
        <v>1</v>
      </c>
      <c r="P863" s="145">
        <f t="shared" si="95"/>
        <v>1</v>
      </c>
      <c r="Q863" s="145">
        <f t="shared" si="95"/>
        <v>1</v>
      </c>
      <c r="R863" s="145">
        <f t="shared" si="98"/>
        <v>1</v>
      </c>
      <c r="S863" s="145">
        <f t="shared" si="99"/>
        <v>0</v>
      </c>
      <c r="T863" s="145">
        <f t="shared" si="99"/>
        <v>0</v>
      </c>
    </row>
    <row r="864" spans="2:20">
      <c r="B864" s="149">
        <v>853</v>
      </c>
      <c r="C864" s="145"/>
      <c r="D864" s="149">
        <v>81.900000000000006</v>
      </c>
      <c r="E864" s="149">
        <v>93</v>
      </c>
      <c r="F864" s="149">
        <v>93</v>
      </c>
      <c r="G864" s="149">
        <v>93</v>
      </c>
      <c r="H864" s="145">
        <f t="shared" si="96"/>
        <v>90</v>
      </c>
      <c r="I864" s="145"/>
      <c r="J864" s="145"/>
      <c r="L864" s="149">
        <v>853</v>
      </c>
      <c r="M864" s="145">
        <f t="shared" si="97"/>
        <v>0</v>
      </c>
      <c r="N864" s="145">
        <f t="shared" si="97"/>
        <v>1</v>
      </c>
      <c r="O864" s="145">
        <f t="shared" si="98"/>
        <v>1</v>
      </c>
      <c r="P864" s="145">
        <f t="shared" si="95"/>
        <v>1</v>
      </c>
      <c r="Q864" s="145">
        <f t="shared" si="95"/>
        <v>1</v>
      </c>
      <c r="R864" s="145">
        <f t="shared" si="98"/>
        <v>1</v>
      </c>
      <c r="S864" s="145">
        <f t="shared" si="99"/>
        <v>0</v>
      </c>
      <c r="T864" s="145">
        <f t="shared" si="99"/>
        <v>0</v>
      </c>
    </row>
    <row r="865" spans="2:20">
      <c r="B865" s="149">
        <v>854</v>
      </c>
      <c r="C865" s="145"/>
      <c r="D865" s="149">
        <v>82.1</v>
      </c>
      <c r="E865" s="149">
        <v>93.6</v>
      </c>
      <c r="F865" s="149">
        <v>93.6</v>
      </c>
      <c r="G865" s="149">
        <v>93.6</v>
      </c>
      <c r="H865" s="145">
        <f t="shared" si="96"/>
        <v>90</v>
      </c>
      <c r="I865" s="145"/>
      <c r="J865" s="145"/>
      <c r="L865" s="149">
        <v>854</v>
      </c>
      <c r="M865" s="145">
        <f t="shared" si="97"/>
        <v>0</v>
      </c>
      <c r="N865" s="145">
        <f t="shared" si="97"/>
        <v>1</v>
      </c>
      <c r="O865" s="145">
        <f t="shared" si="98"/>
        <v>1</v>
      </c>
      <c r="P865" s="145">
        <f t="shared" si="95"/>
        <v>1</v>
      </c>
      <c r="Q865" s="145">
        <f t="shared" si="95"/>
        <v>1</v>
      </c>
      <c r="R865" s="145">
        <f t="shared" si="98"/>
        <v>1</v>
      </c>
      <c r="S865" s="145">
        <f t="shared" si="99"/>
        <v>0</v>
      </c>
      <c r="T865" s="145">
        <f t="shared" si="99"/>
        <v>0</v>
      </c>
    </row>
    <row r="866" spans="2:20">
      <c r="B866" s="149">
        <v>855</v>
      </c>
      <c r="C866" s="145"/>
      <c r="D866" s="149">
        <v>82.1</v>
      </c>
      <c r="E866" s="149">
        <v>94.1</v>
      </c>
      <c r="F866" s="149">
        <v>94.1</v>
      </c>
      <c r="G866" s="149">
        <v>94.1</v>
      </c>
      <c r="H866" s="145">
        <f t="shared" si="96"/>
        <v>90</v>
      </c>
      <c r="I866" s="145"/>
      <c r="J866" s="145"/>
      <c r="L866" s="149">
        <v>855</v>
      </c>
      <c r="M866" s="145">
        <f t="shared" si="97"/>
        <v>0</v>
      </c>
      <c r="N866" s="145">
        <f t="shared" si="97"/>
        <v>1</v>
      </c>
      <c r="O866" s="145">
        <f t="shared" si="98"/>
        <v>1</v>
      </c>
      <c r="P866" s="145">
        <f t="shared" si="95"/>
        <v>1</v>
      </c>
      <c r="Q866" s="145">
        <f t="shared" si="95"/>
        <v>1</v>
      </c>
      <c r="R866" s="145">
        <f t="shared" si="98"/>
        <v>1</v>
      </c>
      <c r="S866" s="145">
        <f t="shared" si="99"/>
        <v>0</v>
      </c>
      <c r="T866" s="145">
        <f t="shared" si="99"/>
        <v>0</v>
      </c>
    </row>
    <row r="867" spans="2:20">
      <c r="B867" s="149">
        <v>856</v>
      </c>
      <c r="C867" s="145"/>
      <c r="D867" s="149">
        <v>82.3</v>
      </c>
      <c r="E867" s="149">
        <v>94.3</v>
      </c>
      <c r="F867" s="149">
        <v>94.3</v>
      </c>
      <c r="G867" s="149">
        <v>94.3</v>
      </c>
      <c r="H867" s="145">
        <f t="shared" si="96"/>
        <v>90</v>
      </c>
      <c r="I867" s="145"/>
      <c r="J867" s="145"/>
      <c r="L867" s="149">
        <v>856</v>
      </c>
      <c r="M867" s="145">
        <f t="shared" si="97"/>
        <v>0</v>
      </c>
      <c r="N867" s="145">
        <f t="shared" si="97"/>
        <v>1</v>
      </c>
      <c r="O867" s="145">
        <f t="shared" si="98"/>
        <v>1</v>
      </c>
      <c r="P867" s="145">
        <f t="shared" si="95"/>
        <v>1</v>
      </c>
      <c r="Q867" s="145">
        <f t="shared" si="95"/>
        <v>1</v>
      </c>
      <c r="R867" s="145">
        <f t="shared" si="98"/>
        <v>1</v>
      </c>
      <c r="S867" s="145">
        <f t="shared" si="99"/>
        <v>0</v>
      </c>
      <c r="T867" s="145">
        <f t="shared" si="99"/>
        <v>0</v>
      </c>
    </row>
    <row r="868" spans="2:20">
      <c r="B868" s="149">
        <v>857</v>
      </c>
      <c r="C868" s="145"/>
      <c r="D868" s="149">
        <v>82.4</v>
      </c>
      <c r="E868" s="149">
        <v>94.4</v>
      </c>
      <c r="F868" s="149">
        <v>94.4</v>
      </c>
      <c r="G868" s="149">
        <v>94.4</v>
      </c>
      <c r="H868" s="145">
        <f t="shared" si="96"/>
        <v>90</v>
      </c>
      <c r="I868" s="145"/>
      <c r="J868" s="145"/>
      <c r="L868" s="149">
        <v>857</v>
      </c>
      <c r="M868" s="145">
        <f t="shared" si="97"/>
        <v>0</v>
      </c>
      <c r="N868" s="145">
        <f t="shared" si="97"/>
        <v>1</v>
      </c>
      <c r="O868" s="145">
        <f t="shared" si="98"/>
        <v>1</v>
      </c>
      <c r="P868" s="145">
        <f t="shared" si="95"/>
        <v>1</v>
      </c>
      <c r="Q868" s="145">
        <f t="shared" si="95"/>
        <v>1</v>
      </c>
      <c r="R868" s="145">
        <f t="shared" si="98"/>
        <v>1</v>
      </c>
      <c r="S868" s="145">
        <f t="shared" si="99"/>
        <v>0</v>
      </c>
      <c r="T868" s="145">
        <f t="shared" si="99"/>
        <v>0</v>
      </c>
    </row>
    <row r="869" spans="2:20">
      <c r="B869" s="149">
        <v>858</v>
      </c>
      <c r="C869" s="145"/>
      <c r="D869" s="149">
        <v>82.4</v>
      </c>
      <c r="E869" s="149">
        <v>94.4</v>
      </c>
      <c r="F869" s="149">
        <v>94.4</v>
      </c>
      <c r="G869" s="149">
        <v>94.4</v>
      </c>
      <c r="H869" s="145">
        <f t="shared" si="96"/>
        <v>90</v>
      </c>
      <c r="I869" s="145"/>
      <c r="J869" s="145"/>
      <c r="L869" s="149">
        <v>858</v>
      </c>
      <c r="M869" s="145">
        <f t="shared" si="97"/>
        <v>0</v>
      </c>
      <c r="N869" s="145">
        <f t="shared" si="97"/>
        <v>1</v>
      </c>
      <c r="O869" s="145">
        <f t="shared" si="98"/>
        <v>1</v>
      </c>
      <c r="P869" s="145">
        <f t="shared" si="95"/>
        <v>1</v>
      </c>
      <c r="Q869" s="145">
        <f t="shared" si="95"/>
        <v>1</v>
      </c>
      <c r="R869" s="145">
        <f t="shared" si="98"/>
        <v>1</v>
      </c>
      <c r="S869" s="145">
        <f t="shared" si="99"/>
        <v>0</v>
      </c>
      <c r="T869" s="145">
        <f t="shared" si="99"/>
        <v>0</v>
      </c>
    </row>
    <row r="870" spans="2:20">
      <c r="B870" s="149">
        <v>859</v>
      </c>
      <c r="C870" s="145"/>
      <c r="D870" s="149">
        <v>82.3</v>
      </c>
      <c r="E870" s="149">
        <v>94.3</v>
      </c>
      <c r="F870" s="149">
        <v>94.3</v>
      </c>
      <c r="G870" s="149">
        <v>94.3</v>
      </c>
      <c r="H870" s="145">
        <f t="shared" si="96"/>
        <v>90</v>
      </c>
      <c r="I870" s="145"/>
      <c r="J870" s="145"/>
      <c r="L870" s="149">
        <v>859</v>
      </c>
      <c r="M870" s="145">
        <f t="shared" si="97"/>
        <v>0</v>
      </c>
      <c r="N870" s="145">
        <f t="shared" si="97"/>
        <v>0</v>
      </c>
      <c r="O870" s="145">
        <f t="shared" si="98"/>
        <v>0</v>
      </c>
      <c r="P870" s="145">
        <f t="shared" si="95"/>
        <v>0</v>
      </c>
      <c r="Q870" s="145">
        <f t="shared" si="95"/>
        <v>0</v>
      </c>
      <c r="R870" s="145">
        <f t="shared" si="98"/>
        <v>1</v>
      </c>
      <c r="S870" s="145">
        <f t="shared" si="99"/>
        <v>0</v>
      </c>
      <c r="T870" s="145">
        <f t="shared" si="99"/>
        <v>0</v>
      </c>
    </row>
    <row r="871" spans="2:20">
      <c r="B871" s="149">
        <v>860</v>
      </c>
      <c r="C871" s="145"/>
      <c r="D871" s="149">
        <v>82.3</v>
      </c>
      <c r="E871" s="149">
        <v>94.3</v>
      </c>
      <c r="F871" s="149">
        <v>94.3</v>
      </c>
      <c r="G871" s="149">
        <v>94.3</v>
      </c>
      <c r="H871" s="145">
        <f t="shared" si="96"/>
        <v>90</v>
      </c>
      <c r="I871" s="145"/>
      <c r="J871" s="145"/>
      <c r="L871" s="149">
        <v>860</v>
      </c>
      <c r="M871" s="145">
        <f t="shared" si="97"/>
        <v>0</v>
      </c>
      <c r="N871" s="145">
        <f t="shared" si="97"/>
        <v>1</v>
      </c>
      <c r="O871" s="145">
        <f t="shared" si="98"/>
        <v>1</v>
      </c>
      <c r="P871" s="145">
        <f t="shared" si="95"/>
        <v>1</v>
      </c>
      <c r="Q871" s="145">
        <f t="shared" si="95"/>
        <v>1</v>
      </c>
      <c r="R871" s="145">
        <f t="shared" si="98"/>
        <v>1</v>
      </c>
      <c r="S871" s="145">
        <f t="shared" si="99"/>
        <v>0</v>
      </c>
      <c r="T871" s="145">
        <f t="shared" si="99"/>
        <v>0</v>
      </c>
    </row>
    <row r="872" spans="2:20">
      <c r="B872" s="149">
        <v>861</v>
      </c>
      <c r="C872" s="145"/>
      <c r="D872" s="149">
        <v>82.2</v>
      </c>
      <c r="E872" s="149">
        <v>94.2</v>
      </c>
      <c r="F872" s="149">
        <v>94.2</v>
      </c>
      <c r="G872" s="149">
        <v>94.2</v>
      </c>
      <c r="H872" s="145">
        <f t="shared" si="96"/>
        <v>90</v>
      </c>
      <c r="I872" s="145"/>
      <c r="J872" s="145"/>
      <c r="L872" s="149">
        <v>861</v>
      </c>
      <c r="M872" s="145">
        <f t="shared" si="97"/>
        <v>0</v>
      </c>
      <c r="N872" s="145">
        <f t="shared" si="97"/>
        <v>0</v>
      </c>
      <c r="O872" s="145">
        <f t="shared" si="98"/>
        <v>0</v>
      </c>
      <c r="P872" s="145">
        <f t="shared" si="95"/>
        <v>0</v>
      </c>
      <c r="Q872" s="145">
        <f t="shared" si="95"/>
        <v>0</v>
      </c>
      <c r="R872" s="145">
        <f t="shared" si="98"/>
        <v>1</v>
      </c>
      <c r="S872" s="145">
        <f t="shared" si="99"/>
        <v>0</v>
      </c>
      <c r="T872" s="145">
        <f t="shared" si="99"/>
        <v>0</v>
      </c>
    </row>
    <row r="873" spans="2:20">
      <c r="B873" s="149">
        <v>862</v>
      </c>
      <c r="C873" s="145"/>
      <c r="D873" s="149">
        <v>82.2</v>
      </c>
      <c r="E873" s="149">
        <v>94.2</v>
      </c>
      <c r="F873" s="149">
        <v>94.2</v>
      </c>
      <c r="G873" s="149">
        <v>94.2</v>
      </c>
      <c r="H873" s="145">
        <f t="shared" si="96"/>
        <v>90</v>
      </c>
      <c r="I873" s="145"/>
      <c r="J873" s="145"/>
      <c r="L873" s="149">
        <v>862</v>
      </c>
      <c r="M873" s="145">
        <f t="shared" si="97"/>
        <v>0</v>
      </c>
      <c r="N873" s="145">
        <f t="shared" si="97"/>
        <v>1</v>
      </c>
      <c r="O873" s="145">
        <f t="shared" si="98"/>
        <v>1</v>
      </c>
      <c r="P873" s="145">
        <f t="shared" si="95"/>
        <v>1</v>
      </c>
      <c r="Q873" s="145">
        <f t="shared" si="95"/>
        <v>1</v>
      </c>
      <c r="R873" s="145">
        <f t="shared" si="98"/>
        <v>1</v>
      </c>
      <c r="S873" s="145">
        <f t="shared" si="99"/>
        <v>0</v>
      </c>
      <c r="T873" s="145">
        <f t="shared" si="99"/>
        <v>0</v>
      </c>
    </row>
    <row r="874" spans="2:20">
      <c r="B874" s="149">
        <v>863</v>
      </c>
      <c r="C874" s="145"/>
      <c r="D874" s="149">
        <v>82.1</v>
      </c>
      <c r="E874" s="149">
        <v>94.2</v>
      </c>
      <c r="F874" s="149">
        <v>94.2</v>
      </c>
      <c r="G874" s="149">
        <v>94.2</v>
      </c>
      <c r="H874" s="145">
        <f t="shared" si="96"/>
        <v>90</v>
      </c>
      <c r="I874" s="145"/>
      <c r="J874" s="145"/>
      <c r="L874" s="149">
        <v>863</v>
      </c>
      <c r="M874" s="145">
        <f t="shared" si="97"/>
        <v>0</v>
      </c>
      <c r="N874" s="145">
        <f t="shared" si="97"/>
        <v>0</v>
      </c>
      <c r="O874" s="145">
        <f t="shared" si="98"/>
        <v>1</v>
      </c>
      <c r="P874" s="145">
        <f t="shared" si="95"/>
        <v>1</v>
      </c>
      <c r="Q874" s="145">
        <f t="shared" si="95"/>
        <v>1</v>
      </c>
      <c r="R874" s="145">
        <f t="shared" si="98"/>
        <v>1</v>
      </c>
      <c r="S874" s="145">
        <f t="shared" si="99"/>
        <v>0</v>
      </c>
      <c r="T874" s="145">
        <f t="shared" si="99"/>
        <v>0</v>
      </c>
    </row>
    <row r="875" spans="2:20">
      <c r="B875" s="149">
        <v>864</v>
      </c>
      <c r="C875" s="145"/>
      <c r="D875" s="149">
        <v>82.1</v>
      </c>
      <c r="E875" s="149">
        <v>94.1</v>
      </c>
      <c r="F875" s="149">
        <v>94.1</v>
      </c>
      <c r="G875" s="149">
        <v>94.1</v>
      </c>
      <c r="H875" s="145">
        <f t="shared" si="96"/>
        <v>90</v>
      </c>
      <c r="I875" s="145"/>
      <c r="J875" s="145"/>
      <c r="L875" s="149">
        <v>864</v>
      </c>
      <c r="M875" s="145">
        <f t="shared" si="97"/>
        <v>0</v>
      </c>
      <c r="N875" s="145">
        <f t="shared" si="97"/>
        <v>1</v>
      </c>
      <c r="O875" s="145">
        <f t="shared" si="98"/>
        <v>0</v>
      </c>
      <c r="P875" s="145">
        <f t="shared" si="95"/>
        <v>0</v>
      </c>
      <c r="Q875" s="145">
        <f t="shared" si="95"/>
        <v>0</v>
      </c>
      <c r="R875" s="145">
        <f t="shared" si="98"/>
        <v>1</v>
      </c>
      <c r="S875" s="145">
        <f t="shared" si="99"/>
        <v>0</v>
      </c>
      <c r="T875" s="145">
        <f t="shared" si="99"/>
        <v>0</v>
      </c>
    </row>
    <row r="876" spans="2:20">
      <c r="B876" s="149">
        <v>865</v>
      </c>
      <c r="C876" s="145"/>
      <c r="D876" s="149">
        <v>82</v>
      </c>
      <c r="E876" s="149">
        <v>94</v>
      </c>
      <c r="F876" s="149">
        <v>94</v>
      </c>
      <c r="G876" s="149">
        <v>94</v>
      </c>
      <c r="H876" s="145">
        <f t="shared" si="96"/>
        <v>90</v>
      </c>
      <c r="I876" s="145"/>
      <c r="J876" s="145"/>
      <c r="L876" s="149">
        <v>865</v>
      </c>
      <c r="M876" s="145">
        <f t="shared" si="97"/>
        <v>0</v>
      </c>
      <c r="N876" s="145">
        <f t="shared" si="97"/>
        <v>0</v>
      </c>
      <c r="O876" s="145">
        <f t="shared" si="98"/>
        <v>0</v>
      </c>
      <c r="P876" s="145">
        <f t="shared" si="95"/>
        <v>0</v>
      </c>
      <c r="Q876" s="145">
        <f t="shared" si="95"/>
        <v>0</v>
      </c>
      <c r="R876" s="145">
        <f t="shared" si="98"/>
        <v>1</v>
      </c>
      <c r="S876" s="145">
        <f t="shared" si="99"/>
        <v>0</v>
      </c>
      <c r="T876" s="145">
        <f t="shared" si="99"/>
        <v>0</v>
      </c>
    </row>
    <row r="877" spans="2:20">
      <c r="B877" s="149">
        <v>866</v>
      </c>
      <c r="C877" s="145"/>
      <c r="D877" s="149">
        <v>82</v>
      </c>
      <c r="E877" s="149">
        <v>94</v>
      </c>
      <c r="F877" s="149">
        <v>94</v>
      </c>
      <c r="G877" s="149">
        <v>94</v>
      </c>
      <c r="H877" s="145">
        <f t="shared" si="96"/>
        <v>90</v>
      </c>
      <c r="I877" s="145"/>
      <c r="J877" s="145"/>
      <c r="L877" s="149">
        <v>866</v>
      </c>
      <c r="M877" s="145">
        <f t="shared" si="97"/>
        <v>0</v>
      </c>
      <c r="N877" s="145">
        <f t="shared" si="97"/>
        <v>1</v>
      </c>
      <c r="O877" s="145">
        <f t="shared" si="98"/>
        <v>1</v>
      </c>
      <c r="P877" s="145">
        <f t="shared" si="95"/>
        <v>1</v>
      </c>
      <c r="Q877" s="145">
        <f t="shared" si="95"/>
        <v>1</v>
      </c>
      <c r="R877" s="145">
        <f t="shared" si="98"/>
        <v>1</v>
      </c>
      <c r="S877" s="145">
        <f t="shared" si="99"/>
        <v>0</v>
      </c>
      <c r="T877" s="145">
        <f t="shared" si="99"/>
        <v>0</v>
      </c>
    </row>
    <row r="878" spans="2:20">
      <c r="B878" s="149">
        <v>867</v>
      </c>
      <c r="C878" s="145"/>
      <c r="D878" s="149">
        <v>81.900000000000006</v>
      </c>
      <c r="E878" s="149">
        <v>93.9</v>
      </c>
      <c r="F878" s="149">
        <v>93.9</v>
      </c>
      <c r="G878" s="149">
        <v>93.9</v>
      </c>
      <c r="H878" s="145">
        <f t="shared" si="96"/>
        <v>90</v>
      </c>
      <c r="I878" s="145"/>
      <c r="J878" s="145"/>
      <c r="L878" s="149">
        <v>867</v>
      </c>
      <c r="M878" s="145">
        <f t="shared" si="97"/>
        <v>0</v>
      </c>
      <c r="N878" s="145">
        <f t="shared" si="97"/>
        <v>0</v>
      </c>
      <c r="O878" s="145">
        <f t="shared" si="98"/>
        <v>0</v>
      </c>
      <c r="P878" s="145">
        <f t="shared" si="95"/>
        <v>0</v>
      </c>
      <c r="Q878" s="145">
        <f t="shared" si="95"/>
        <v>0</v>
      </c>
      <c r="R878" s="145">
        <f t="shared" si="98"/>
        <v>1</v>
      </c>
      <c r="S878" s="145">
        <f t="shared" si="99"/>
        <v>0</v>
      </c>
      <c r="T878" s="145">
        <f t="shared" si="99"/>
        <v>0</v>
      </c>
    </row>
    <row r="879" spans="2:20">
      <c r="B879" s="149">
        <v>868</v>
      </c>
      <c r="C879" s="145"/>
      <c r="D879" s="149">
        <v>81.900000000000006</v>
      </c>
      <c r="E879" s="149">
        <v>93.9</v>
      </c>
      <c r="F879" s="149">
        <v>93.9</v>
      </c>
      <c r="G879" s="149">
        <v>93.9</v>
      </c>
      <c r="H879" s="145">
        <f t="shared" si="96"/>
        <v>90</v>
      </c>
      <c r="I879" s="145"/>
      <c r="J879" s="145"/>
      <c r="L879" s="149">
        <v>868</v>
      </c>
      <c r="M879" s="145">
        <f t="shared" si="97"/>
        <v>0</v>
      </c>
      <c r="N879" s="145">
        <f t="shared" si="97"/>
        <v>1</v>
      </c>
      <c r="O879" s="145">
        <f t="shared" si="98"/>
        <v>1</v>
      </c>
      <c r="P879" s="145">
        <f t="shared" si="95"/>
        <v>1</v>
      </c>
      <c r="Q879" s="145">
        <f t="shared" si="95"/>
        <v>1</v>
      </c>
      <c r="R879" s="145">
        <f t="shared" si="98"/>
        <v>1</v>
      </c>
      <c r="S879" s="145">
        <f t="shared" si="99"/>
        <v>0</v>
      </c>
      <c r="T879" s="145">
        <f t="shared" si="99"/>
        <v>0</v>
      </c>
    </row>
    <row r="880" spans="2:20">
      <c r="B880" s="149">
        <v>869</v>
      </c>
      <c r="C880" s="145"/>
      <c r="D880" s="149">
        <v>81.900000000000006</v>
      </c>
      <c r="E880" s="149">
        <v>93.9</v>
      </c>
      <c r="F880" s="149">
        <v>93.9</v>
      </c>
      <c r="G880" s="149">
        <v>93.9</v>
      </c>
      <c r="H880" s="145">
        <f t="shared" si="96"/>
        <v>90</v>
      </c>
      <c r="I880" s="145"/>
      <c r="J880" s="145"/>
      <c r="L880" s="149">
        <v>869</v>
      </c>
      <c r="M880" s="145">
        <f t="shared" si="97"/>
        <v>0</v>
      </c>
      <c r="N880" s="145">
        <f t="shared" si="97"/>
        <v>1</v>
      </c>
      <c r="O880" s="145">
        <f t="shared" si="98"/>
        <v>1</v>
      </c>
      <c r="P880" s="145">
        <f t="shared" si="95"/>
        <v>1</v>
      </c>
      <c r="Q880" s="145">
        <f t="shared" si="95"/>
        <v>1</v>
      </c>
      <c r="R880" s="145">
        <f t="shared" si="98"/>
        <v>1</v>
      </c>
      <c r="S880" s="145">
        <f t="shared" si="99"/>
        <v>0</v>
      </c>
      <c r="T880" s="145">
        <f t="shared" si="99"/>
        <v>0</v>
      </c>
    </row>
    <row r="881" spans="2:20">
      <c r="B881" s="149">
        <v>870</v>
      </c>
      <c r="C881" s="145"/>
      <c r="D881" s="149">
        <v>81.900000000000006</v>
      </c>
      <c r="E881" s="149">
        <v>93.9</v>
      </c>
      <c r="F881" s="149">
        <v>93.9</v>
      </c>
      <c r="G881" s="149">
        <v>93.9</v>
      </c>
      <c r="H881" s="145">
        <f t="shared" si="96"/>
        <v>90</v>
      </c>
      <c r="I881" s="145"/>
      <c r="J881" s="145"/>
      <c r="L881" s="149">
        <v>870</v>
      </c>
      <c r="M881" s="145">
        <f t="shared" si="97"/>
        <v>0</v>
      </c>
      <c r="N881" s="145">
        <f t="shared" si="97"/>
        <v>1</v>
      </c>
      <c r="O881" s="145">
        <f t="shared" si="98"/>
        <v>1</v>
      </c>
      <c r="P881" s="145">
        <f t="shared" si="95"/>
        <v>1</v>
      </c>
      <c r="Q881" s="145">
        <f t="shared" si="95"/>
        <v>1</v>
      </c>
      <c r="R881" s="145">
        <f t="shared" si="98"/>
        <v>1</v>
      </c>
      <c r="S881" s="145">
        <f t="shared" si="99"/>
        <v>0</v>
      </c>
      <c r="T881" s="145">
        <f t="shared" si="99"/>
        <v>0</v>
      </c>
    </row>
    <row r="882" spans="2:20">
      <c r="B882" s="149">
        <v>871</v>
      </c>
      <c r="C882" s="145"/>
      <c r="D882" s="149">
        <v>81.900000000000006</v>
      </c>
      <c r="E882" s="149">
        <v>93.9</v>
      </c>
      <c r="F882" s="149">
        <v>93.9</v>
      </c>
      <c r="G882" s="149">
        <v>93.9</v>
      </c>
      <c r="H882" s="145">
        <f t="shared" si="96"/>
        <v>90</v>
      </c>
      <c r="I882" s="145"/>
      <c r="J882" s="145"/>
      <c r="L882" s="149">
        <v>871</v>
      </c>
      <c r="M882" s="145">
        <f t="shared" si="97"/>
        <v>0</v>
      </c>
      <c r="N882" s="145">
        <f t="shared" si="97"/>
        <v>1</v>
      </c>
      <c r="O882" s="145">
        <f t="shared" si="98"/>
        <v>1</v>
      </c>
      <c r="P882" s="145">
        <f t="shared" si="95"/>
        <v>1</v>
      </c>
      <c r="Q882" s="145">
        <f t="shared" si="95"/>
        <v>1</v>
      </c>
      <c r="R882" s="145">
        <f t="shared" si="98"/>
        <v>1</v>
      </c>
      <c r="S882" s="145">
        <f t="shared" si="99"/>
        <v>0</v>
      </c>
      <c r="T882" s="145">
        <f t="shared" si="99"/>
        <v>0</v>
      </c>
    </row>
    <row r="883" spans="2:20">
      <c r="B883" s="149">
        <v>872</v>
      </c>
      <c r="C883" s="145"/>
      <c r="D883" s="149">
        <v>82</v>
      </c>
      <c r="E883" s="149">
        <v>94</v>
      </c>
      <c r="F883" s="149">
        <v>94</v>
      </c>
      <c r="G883" s="149">
        <v>94</v>
      </c>
      <c r="H883" s="145">
        <f t="shared" si="96"/>
        <v>90</v>
      </c>
      <c r="I883" s="145"/>
      <c r="J883" s="145"/>
      <c r="L883" s="149">
        <v>872</v>
      </c>
      <c r="M883" s="145">
        <f t="shared" si="97"/>
        <v>0</v>
      </c>
      <c r="N883" s="145">
        <f t="shared" si="97"/>
        <v>1</v>
      </c>
      <c r="O883" s="145">
        <f t="shared" si="98"/>
        <v>1</v>
      </c>
      <c r="P883" s="145">
        <f t="shared" si="95"/>
        <v>1</v>
      </c>
      <c r="Q883" s="145">
        <f t="shared" si="95"/>
        <v>1</v>
      </c>
      <c r="R883" s="145">
        <f t="shared" si="98"/>
        <v>1</v>
      </c>
      <c r="S883" s="145">
        <f t="shared" si="99"/>
        <v>0</v>
      </c>
      <c r="T883" s="145">
        <f t="shared" si="99"/>
        <v>0</v>
      </c>
    </row>
    <row r="884" spans="2:20">
      <c r="B884" s="149">
        <v>873</v>
      </c>
      <c r="C884" s="145"/>
      <c r="D884" s="149">
        <v>82</v>
      </c>
      <c r="E884" s="149">
        <v>94</v>
      </c>
      <c r="F884" s="149">
        <v>94</v>
      </c>
      <c r="G884" s="149">
        <v>94</v>
      </c>
      <c r="H884" s="145">
        <f t="shared" si="96"/>
        <v>90</v>
      </c>
      <c r="I884" s="145"/>
      <c r="J884" s="145"/>
      <c r="L884" s="149">
        <v>873</v>
      </c>
      <c r="M884" s="145">
        <f t="shared" si="97"/>
        <v>0</v>
      </c>
      <c r="N884" s="145">
        <f t="shared" si="97"/>
        <v>1</v>
      </c>
      <c r="O884" s="145">
        <f t="shared" si="98"/>
        <v>1</v>
      </c>
      <c r="P884" s="145">
        <f t="shared" si="95"/>
        <v>1</v>
      </c>
      <c r="Q884" s="145">
        <f t="shared" si="95"/>
        <v>1</v>
      </c>
      <c r="R884" s="145">
        <f t="shared" si="98"/>
        <v>1</v>
      </c>
      <c r="S884" s="145">
        <f t="shared" si="99"/>
        <v>0</v>
      </c>
      <c r="T884" s="145">
        <f t="shared" si="99"/>
        <v>0</v>
      </c>
    </row>
    <row r="885" spans="2:20">
      <c r="B885" s="149">
        <v>874</v>
      </c>
      <c r="C885" s="145"/>
      <c r="D885" s="149">
        <v>82.1</v>
      </c>
      <c r="E885" s="149">
        <v>94.1</v>
      </c>
      <c r="F885" s="149">
        <v>94.1</v>
      </c>
      <c r="G885" s="149">
        <v>94.1</v>
      </c>
      <c r="H885" s="145">
        <f t="shared" si="96"/>
        <v>90</v>
      </c>
      <c r="I885" s="145"/>
      <c r="J885" s="145"/>
      <c r="L885" s="149">
        <v>874</v>
      </c>
      <c r="M885" s="145">
        <f t="shared" si="97"/>
        <v>0</v>
      </c>
      <c r="N885" s="145">
        <f t="shared" si="97"/>
        <v>1</v>
      </c>
      <c r="O885" s="145">
        <f t="shared" si="98"/>
        <v>1</v>
      </c>
      <c r="P885" s="145">
        <f t="shared" si="95"/>
        <v>1</v>
      </c>
      <c r="Q885" s="145">
        <f t="shared" si="95"/>
        <v>1</v>
      </c>
      <c r="R885" s="145">
        <f t="shared" si="98"/>
        <v>1</v>
      </c>
      <c r="S885" s="145">
        <f t="shared" si="99"/>
        <v>0</v>
      </c>
      <c r="T885" s="145">
        <f t="shared" si="99"/>
        <v>0</v>
      </c>
    </row>
    <row r="886" spans="2:20">
      <c r="B886" s="149">
        <v>875</v>
      </c>
      <c r="C886" s="145"/>
      <c r="D886" s="149">
        <v>82.2</v>
      </c>
      <c r="E886" s="149">
        <v>94.2</v>
      </c>
      <c r="F886" s="149">
        <v>94.2</v>
      </c>
      <c r="G886" s="149">
        <v>94.2</v>
      </c>
      <c r="H886" s="145">
        <f t="shared" si="96"/>
        <v>90</v>
      </c>
      <c r="I886" s="145"/>
      <c r="J886" s="145"/>
      <c r="L886" s="149">
        <v>875</v>
      </c>
      <c r="M886" s="145">
        <f t="shared" si="97"/>
        <v>0</v>
      </c>
      <c r="N886" s="145">
        <f t="shared" si="97"/>
        <v>1</v>
      </c>
      <c r="O886" s="145">
        <f t="shared" si="98"/>
        <v>1</v>
      </c>
      <c r="P886" s="145">
        <f t="shared" si="95"/>
        <v>1</v>
      </c>
      <c r="Q886" s="145">
        <f t="shared" si="95"/>
        <v>1</v>
      </c>
      <c r="R886" s="145">
        <f t="shared" si="98"/>
        <v>1</v>
      </c>
      <c r="S886" s="145">
        <f t="shared" si="99"/>
        <v>0</v>
      </c>
      <c r="T886" s="145">
        <f t="shared" si="99"/>
        <v>0</v>
      </c>
    </row>
    <row r="887" spans="2:20">
      <c r="B887" s="149">
        <v>876</v>
      </c>
      <c r="C887" s="145"/>
      <c r="D887" s="149">
        <v>82.3</v>
      </c>
      <c r="E887" s="149">
        <v>94.3</v>
      </c>
      <c r="F887" s="149">
        <v>94.3</v>
      </c>
      <c r="G887" s="149">
        <v>94.3</v>
      </c>
      <c r="H887" s="145">
        <f t="shared" si="96"/>
        <v>90</v>
      </c>
      <c r="I887" s="145"/>
      <c r="J887" s="145"/>
      <c r="L887" s="149">
        <v>876</v>
      </c>
      <c r="M887" s="145">
        <f t="shared" si="97"/>
        <v>0</v>
      </c>
      <c r="N887" s="145">
        <f t="shared" si="97"/>
        <v>1</v>
      </c>
      <c r="O887" s="145">
        <f t="shared" si="98"/>
        <v>1</v>
      </c>
      <c r="P887" s="145">
        <f t="shared" si="95"/>
        <v>1</v>
      </c>
      <c r="Q887" s="145">
        <f t="shared" si="95"/>
        <v>1</v>
      </c>
      <c r="R887" s="145">
        <f t="shared" si="98"/>
        <v>1</v>
      </c>
      <c r="S887" s="145">
        <f t="shared" si="99"/>
        <v>0</v>
      </c>
      <c r="T887" s="145">
        <f t="shared" si="99"/>
        <v>0</v>
      </c>
    </row>
    <row r="888" spans="2:20">
      <c r="B888" s="149">
        <v>877</v>
      </c>
      <c r="C888" s="145"/>
      <c r="D888" s="149">
        <v>82.4</v>
      </c>
      <c r="E888" s="149">
        <v>94.4</v>
      </c>
      <c r="F888" s="149">
        <v>94.4</v>
      </c>
      <c r="G888" s="149">
        <v>94.4</v>
      </c>
      <c r="H888" s="145">
        <f t="shared" si="96"/>
        <v>90</v>
      </c>
      <c r="I888" s="145"/>
      <c r="J888" s="145"/>
      <c r="L888" s="149">
        <v>877</v>
      </c>
      <c r="M888" s="145">
        <f t="shared" si="97"/>
        <v>0</v>
      </c>
      <c r="N888" s="145">
        <f t="shared" si="97"/>
        <v>1</v>
      </c>
      <c r="O888" s="145">
        <f t="shared" si="98"/>
        <v>1</v>
      </c>
      <c r="P888" s="145">
        <f t="shared" si="95"/>
        <v>1</v>
      </c>
      <c r="Q888" s="145">
        <f t="shared" si="95"/>
        <v>1</v>
      </c>
      <c r="R888" s="145">
        <f t="shared" si="98"/>
        <v>1</v>
      </c>
      <c r="S888" s="145">
        <f t="shared" si="99"/>
        <v>0</v>
      </c>
      <c r="T888" s="145">
        <f t="shared" si="99"/>
        <v>0</v>
      </c>
    </row>
    <row r="889" spans="2:20">
      <c r="B889" s="149">
        <v>878</v>
      </c>
      <c r="C889" s="145"/>
      <c r="D889" s="149">
        <v>82.5</v>
      </c>
      <c r="E889" s="149">
        <v>94.5</v>
      </c>
      <c r="F889" s="149">
        <v>94.5</v>
      </c>
      <c r="G889" s="149">
        <v>94.5</v>
      </c>
      <c r="H889" s="145">
        <f t="shared" si="96"/>
        <v>90</v>
      </c>
      <c r="I889" s="145"/>
      <c r="J889" s="145"/>
      <c r="L889" s="149">
        <v>878</v>
      </c>
      <c r="M889" s="145">
        <f t="shared" si="97"/>
        <v>0</v>
      </c>
      <c r="N889" s="145">
        <f t="shared" si="97"/>
        <v>1</v>
      </c>
      <c r="O889" s="145">
        <f t="shared" si="98"/>
        <v>1</v>
      </c>
      <c r="P889" s="145">
        <f t="shared" si="95"/>
        <v>1</v>
      </c>
      <c r="Q889" s="145">
        <f t="shared" si="95"/>
        <v>1</v>
      </c>
      <c r="R889" s="145">
        <f t="shared" si="98"/>
        <v>1</v>
      </c>
      <c r="S889" s="145">
        <f t="shared" si="99"/>
        <v>0</v>
      </c>
      <c r="T889" s="145">
        <f t="shared" si="99"/>
        <v>0</v>
      </c>
    </row>
    <row r="890" spans="2:20">
      <c r="B890" s="149">
        <v>879</v>
      </c>
      <c r="C890" s="145"/>
      <c r="D890" s="149">
        <v>82.5</v>
      </c>
      <c r="E890" s="149">
        <v>94.5</v>
      </c>
      <c r="F890" s="149">
        <v>94.5</v>
      </c>
      <c r="G890" s="149">
        <v>94.5</v>
      </c>
      <c r="H890" s="145">
        <f t="shared" si="96"/>
        <v>90</v>
      </c>
      <c r="I890" s="145"/>
      <c r="J890" s="145"/>
      <c r="L890" s="149">
        <v>879</v>
      </c>
      <c r="M890" s="145">
        <f t="shared" si="97"/>
        <v>0</v>
      </c>
      <c r="N890" s="145">
        <f t="shared" si="97"/>
        <v>1</v>
      </c>
      <c r="O890" s="145">
        <f t="shared" si="98"/>
        <v>1</v>
      </c>
      <c r="P890" s="145">
        <f t="shared" si="95"/>
        <v>1</v>
      </c>
      <c r="Q890" s="145">
        <f t="shared" si="95"/>
        <v>1</v>
      </c>
      <c r="R890" s="145">
        <f t="shared" si="98"/>
        <v>1</v>
      </c>
      <c r="S890" s="145">
        <f t="shared" si="99"/>
        <v>0</v>
      </c>
      <c r="T890" s="145">
        <f t="shared" si="99"/>
        <v>0</v>
      </c>
    </row>
    <row r="891" spans="2:20">
      <c r="B891" s="149">
        <v>880</v>
      </c>
      <c r="C891" s="145"/>
      <c r="D891" s="149">
        <v>82.5</v>
      </c>
      <c r="E891" s="149">
        <v>94.5</v>
      </c>
      <c r="F891" s="149">
        <v>94.5</v>
      </c>
      <c r="G891" s="149">
        <v>94.5</v>
      </c>
      <c r="H891" s="145">
        <f t="shared" si="96"/>
        <v>90</v>
      </c>
      <c r="I891" s="145"/>
      <c r="J891" s="145"/>
      <c r="L891" s="149">
        <v>880</v>
      </c>
      <c r="M891" s="145">
        <f t="shared" si="97"/>
        <v>0</v>
      </c>
      <c r="N891" s="145">
        <f t="shared" si="97"/>
        <v>1</v>
      </c>
      <c r="O891" s="145">
        <f t="shared" si="98"/>
        <v>1</v>
      </c>
      <c r="P891" s="145">
        <f t="shared" si="95"/>
        <v>1</v>
      </c>
      <c r="Q891" s="145">
        <f t="shared" si="95"/>
        <v>1</v>
      </c>
      <c r="R891" s="145">
        <f t="shared" si="98"/>
        <v>1</v>
      </c>
      <c r="S891" s="145">
        <f t="shared" si="99"/>
        <v>0</v>
      </c>
      <c r="T891" s="145">
        <f t="shared" si="99"/>
        <v>0</v>
      </c>
    </row>
    <row r="892" spans="2:20">
      <c r="B892" s="149">
        <v>881</v>
      </c>
      <c r="C892" s="145"/>
      <c r="D892" s="149">
        <v>82.5</v>
      </c>
      <c r="E892" s="149">
        <v>94.5</v>
      </c>
      <c r="F892" s="149">
        <v>94.5</v>
      </c>
      <c r="G892" s="149">
        <v>94.5</v>
      </c>
      <c r="H892" s="145">
        <f t="shared" si="96"/>
        <v>90</v>
      </c>
      <c r="I892" s="145"/>
      <c r="J892" s="145"/>
      <c r="L892" s="149">
        <v>881</v>
      </c>
      <c r="M892" s="145">
        <f t="shared" si="97"/>
        <v>0</v>
      </c>
      <c r="N892" s="145">
        <f t="shared" si="97"/>
        <v>1</v>
      </c>
      <c r="O892" s="145">
        <f t="shared" si="98"/>
        <v>1</v>
      </c>
      <c r="P892" s="145">
        <f t="shared" si="95"/>
        <v>1</v>
      </c>
      <c r="Q892" s="145">
        <f t="shared" si="95"/>
        <v>1</v>
      </c>
      <c r="R892" s="145">
        <f t="shared" si="98"/>
        <v>1</v>
      </c>
      <c r="S892" s="145">
        <f t="shared" si="99"/>
        <v>0</v>
      </c>
      <c r="T892" s="145">
        <f t="shared" si="99"/>
        <v>0</v>
      </c>
    </row>
    <row r="893" spans="2:20">
      <c r="B893" s="149">
        <v>882</v>
      </c>
      <c r="C893" s="145"/>
      <c r="D893" s="149">
        <v>82.4</v>
      </c>
      <c r="E893" s="149">
        <v>94.4</v>
      </c>
      <c r="F893" s="149">
        <v>94.4</v>
      </c>
      <c r="G893" s="149">
        <v>94.4</v>
      </c>
      <c r="H893" s="145">
        <f t="shared" si="96"/>
        <v>90</v>
      </c>
      <c r="I893" s="145"/>
      <c r="J893" s="145"/>
      <c r="L893" s="149">
        <v>882</v>
      </c>
      <c r="M893" s="145">
        <f t="shared" si="97"/>
        <v>0</v>
      </c>
      <c r="N893" s="145">
        <f t="shared" si="97"/>
        <v>0</v>
      </c>
      <c r="O893" s="145">
        <f t="shared" si="98"/>
        <v>0</v>
      </c>
      <c r="P893" s="145">
        <f t="shared" si="95"/>
        <v>0</v>
      </c>
      <c r="Q893" s="145">
        <f t="shared" si="95"/>
        <v>0</v>
      </c>
      <c r="R893" s="145">
        <f t="shared" si="98"/>
        <v>1</v>
      </c>
      <c r="S893" s="145">
        <f t="shared" si="99"/>
        <v>0</v>
      </c>
      <c r="T893" s="145">
        <f t="shared" si="99"/>
        <v>0</v>
      </c>
    </row>
    <row r="894" spans="2:20">
      <c r="B894" s="149">
        <v>883</v>
      </c>
      <c r="C894" s="145"/>
      <c r="D894" s="149">
        <v>82.4</v>
      </c>
      <c r="E894" s="149">
        <v>94.5</v>
      </c>
      <c r="F894" s="149">
        <v>94.5</v>
      </c>
      <c r="G894" s="149">
        <v>94.5</v>
      </c>
      <c r="H894" s="145">
        <f t="shared" si="96"/>
        <v>90</v>
      </c>
      <c r="I894" s="145"/>
      <c r="J894" s="145"/>
      <c r="L894" s="149">
        <v>883</v>
      </c>
      <c r="M894" s="145">
        <f t="shared" si="97"/>
        <v>0</v>
      </c>
      <c r="N894" s="145">
        <f t="shared" si="97"/>
        <v>1</v>
      </c>
      <c r="O894" s="145">
        <f t="shared" si="98"/>
        <v>1</v>
      </c>
      <c r="P894" s="145">
        <f t="shared" si="95"/>
        <v>1</v>
      </c>
      <c r="Q894" s="145">
        <f t="shared" si="95"/>
        <v>1</v>
      </c>
      <c r="R894" s="145">
        <f t="shared" si="98"/>
        <v>1</v>
      </c>
      <c r="S894" s="145">
        <f t="shared" si="99"/>
        <v>0</v>
      </c>
      <c r="T894" s="145">
        <f t="shared" si="99"/>
        <v>0</v>
      </c>
    </row>
    <row r="895" spans="2:20">
      <c r="B895" s="149">
        <v>884</v>
      </c>
      <c r="C895" s="145"/>
      <c r="D895" s="149">
        <v>82.4</v>
      </c>
      <c r="E895" s="149">
        <v>94.6</v>
      </c>
      <c r="F895" s="149">
        <v>94.6</v>
      </c>
      <c r="G895" s="149">
        <v>94.6</v>
      </c>
      <c r="H895" s="145">
        <f t="shared" si="96"/>
        <v>90</v>
      </c>
      <c r="I895" s="145"/>
      <c r="J895" s="145"/>
      <c r="L895" s="149">
        <v>884</v>
      </c>
      <c r="M895" s="145">
        <f t="shared" si="97"/>
        <v>0</v>
      </c>
      <c r="N895" s="145">
        <f t="shared" si="97"/>
        <v>1</v>
      </c>
      <c r="O895" s="145">
        <f t="shared" si="98"/>
        <v>1</v>
      </c>
      <c r="P895" s="145">
        <f t="shared" si="95"/>
        <v>1</v>
      </c>
      <c r="Q895" s="145">
        <f t="shared" si="95"/>
        <v>1</v>
      </c>
      <c r="R895" s="145">
        <f t="shared" si="98"/>
        <v>1</v>
      </c>
      <c r="S895" s="145">
        <f t="shared" si="99"/>
        <v>0</v>
      </c>
      <c r="T895" s="145">
        <f t="shared" si="99"/>
        <v>0</v>
      </c>
    </row>
    <row r="896" spans="2:20">
      <c r="B896" s="149">
        <v>885</v>
      </c>
      <c r="C896" s="145"/>
      <c r="D896" s="149">
        <v>82.5</v>
      </c>
      <c r="E896" s="149">
        <v>94.7</v>
      </c>
      <c r="F896" s="149">
        <v>94.7</v>
      </c>
      <c r="G896" s="149">
        <v>94.7</v>
      </c>
      <c r="H896" s="145">
        <f t="shared" si="96"/>
        <v>90</v>
      </c>
      <c r="I896" s="145"/>
      <c r="J896" s="145"/>
      <c r="L896" s="149">
        <v>885</v>
      </c>
      <c r="M896" s="145">
        <f t="shared" si="97"/>
        <v>0</v>
      </c>
      <c r="N896" s="145">
        <f t="shared" si="97"/>
        <v>1</v>
      </c>
      <c r="O896" s="145">
        <f t="shared" si="98"/>
        <v>1</v>
      </c>
      <c r="P896" s="145">
        <f t="shared" si="95"/>
        <v>1</v>
      </c>
      <c r="Q896" s="145">
        <f t="shared" si="95"/>
        <v>1</v>
      </c>
      <c r="R896" s="145">
        <f t="shared" si="98"/>
        <v>1</v>
      </c>
      <c r="S896" s="145">
        <f t="shared" si="99"/>
        <v>0</v>
      </c>
      <c r="T896" s="145">
        <f t="shared" si="99"/>
        <v>0</v>
      </c>
    </row>
    <row r="897" spans="2:20">
      <c r="B897" s="149">
        <v>886</v>
      </c>
      <c r="C897" s="145"/>
      <c r="D897" s="149">
        <v>82.5</v>
      </c>
      <c r="E897" s="149">
        <v>94.8</v>
      </c>
      <c r="F897" s="149">
        <v>94.8</v>
      </c>
      <c r="G897" s="149">
        <v>94.8</v>
      </c>
      <c r="H897" s="145">
        <f t="shared" si="96"/>
        <v>90</v>
      </c>
      <c r="I897" s="145"/>
      <c r="J897" s="145"/>
      <c r="L897" s="149">
        <v>886</v>
      </c>
      <c r="M897" s="145">
        <f t="shared" si="97"/>
        <v>0</v>
      </c>
      <c r="N897" s="145">
        <f t="shared" si="97"/>
        <v>1</v>
      </c>
      <c r="O897" s="145">
        <f t="shared" si="98"/>
        <v>1</v>
      </c>
      <c r="P897" s="145">
        <f t="shared" si="95"/>
        <v>1</v>
      </c>
      <c r="Q897" s="145">
        <f t="shared" si="95"/>
        <v>1</v>
      </c>
      <c r="R897" s="145">
        <f t="shared" si="98"/>
        <v>1</v>
      </c>
      <c r="S897" s="145">
        <f t="shared" si="99"/>
        <v>0</v>
      </c>
      <c r="T897" s="145">
        <f t="shared" si="99"/>
        <v>0</v>
      </c>
    </row>
    <row r="898" spans="2:20">
      <c r="B898" s="149">
        <v>887</v>
      </c>
      <c r="C898" s="145"/>
      <c r="D898" s="149">
        <v>82.5</v>
      </c>
      <c r="E898" s="149">
        <v>94.9</v>
      </c>
      <c r="F898" s="149">
        <v>94.9</v>
      </c>
      <c r="G898" s="149">
        <v>94.9</v>
      </c>
      <c r="H898" s="145">
        <f t="shared" si="96"/>
        <v>90</v>
      </c>
      <c r="I898" s="145"/>
      <c r="J898" s="145"/>
      <c r="L898" s="149">
        <v>887</v>
      </c>
      <c r="M898" s="145">
        <f t="shared" si="97"/>
        <v>0</v>
      </c>
      <c r="N898" s="145">
        <f t="shared" si="97"/>
        <v>1</v>
      </c>
      <c r="O898" s="145">
        <f t="shared" si="98"/>
        <v>1</v>
      </c>
      <c r="P898" s="145">
        <f t="shared" si="95"/>
        <v>1</v>
      </c>
      <c r="Q898" s="145">
        <f t="shared" si="95"/>
        <v>1</v>
      </c>
      <c r="R898" s="145">
        <f t="shared" si="98"/>
        <v>1</v>
      </c>
      <c r="S898" s="145">
        <f t="shared" si="99"/>
        <v>0</v>
      </c>
      <c r="T898" s="145">
        <f t="shared" si="99"/>
        <v>0</v>
      </c>
    </row>
    <row r="899" spans="2:20">
      <c r="B899" s="149">
        <v>888</v>
      </c>
      <c r="C899" s="145"/>
      <c r="D899" s="149">
        <v>82.4</v>
      </c>
      <c r="E899" s="149">
        <v>94.8</v>
      </c>
      <c r="F899" s="149">
        <v>94.8</v>
      </c>
      <c r="G899" s="149">
        <v>94.8</v>
      </c>
      <c r="H899" s="145">
        <f t="shared" si="96"/>
        <v>90</v>
      </c>
      <c r="I899" s="145"/>
      <c r="J899" s="145"/>
      <c r="L899" s="149">
        <v>888</v>
      </c>
      <c r="M899" s="145">
        <f t="shared" si="97"/>
        <v>0</v>
      </c>
      <c r="N899" s="145">
        <f t="shared" si="97"/>
        <v>0</v>
      </c>
      <c r="O899" s="145">
        <f t="shared" si="98"/>
        <v>0</v>
      </c>
      <c r="P899" s="145">
        <f t="shared" si="95"/>
        <v>0</v>
      </c>
      <c r="Q899" s="145">
        <f t="shared" si="95"/>
        <v>0</v>
      </c>
      <c r="R899" s="145">
        <f t="shared" si="98"/>
        <v>1</v>
      </c>
      <c r="S899" s="145">
        <f t="shared" si="99"/>
        <v>0</v>
      </c>
      <c r="T899" s="145">
        <f t="shared" si="99"/>
        <v>0</v>
      </c>
    </row>
    <row r="900" spans="2:20">
      <c r="B900" s="149">
        <v>889</v>
      </c>
      <c r="C900" s="145"/>
      <c r="D900" s="149">
        <v>82.3</v>
      </c>
      <c r="E900" s="149">
        <v>94.3</v>
      </c>
      <c r="F900" s="149">
        <v>94.3</v>
      </c>
      <c r="G900" s="149">
        <v>94.3</v>
      </c>
      <c r="H900" s="145">
        <f t="shared" si="96"/>
        <v>90</v>
      </c>
      <c r="I900" s="145"/>
      <c r="J900" s="145"/>
      <c r="L900" s="149">
        <v>889</v>
      </c>
      <c r="M900" s="145">
        <f t="shared" si="97"/>
        <v>0</v>
      </c>
      <c r="N900" s="145">
        <f t="shared" si="97"/>
        <v>0</v>
      </c>
      <c r="O900" s="145">
        <f t="shared" si="98"/>
        <v>0</v>
      </c>
      <c r="P900" s="145">
        <f t="shared" si="95"/>
        <v>0</v>
      </c>
      <c r="Q900" s="145">
        <f t="shared" si="95"/>
        <v>0</v>
      </c>
      <c r="R900" s="145">
        <f t="shared" si="98"/>
        <v>1</v>
      </c>
      <c r="S900" s="145">
        <f t="shared" si="99"/>
        <v>0</v>
      </c>
      <c r="T900" s="145">
        <f t="shared" si="99"/>
        <v>0</v>
      </c>
    </row>
    <row r="901" spans="2:20">
      <c r="B901" s="149">
        <v>890</v>
      </c>
      <c r="C901" s="145"/>
      <c r="D901" s="149">
        <v>81.599999999999994</v>
      </c>
      <c r="E901" s="149">
        <v>93.3</v>
      </c>
      <c r="F901" s="149">
        <v>93.3</v>
      </c>
      <c r="G901" s="149">
        <v>93.3</v>
      </c>
      <c r="H901" s="145">
        <f t="shared" si="96"/>
        <v>90</v>
      </c>
      <c r="I901" s="145"/>
      <c r="J901" s="145"/>
      <c r="L901" s="149">
        <v>890</v>
      </c>
      <c r="M901" s="145">
        <f t="shared" si="97"/>
        <v>0</v>
      </c>
      <c r="N901" s="145">
        <f t="shared" si="97"/>
        <v>0</v>
      </c>
      <c r="O901" s="145">
        <f t="shared" si="98"/>
        <v>0</v>
      </c>
      <c r="P901" s="145">
        <f t="shared" si="95"/>
        <v>0</v>
      </c>
      <c r="Q901" s="145">
        <f t="shared" si="95"/>
        <v>0</v>
      </c>
      <c r="R901" s="145">
        <f t="shared" si="98"/>
        <v>1</v>
      </c>
      <c r="S901" s="145">
        <f t="shared" si="99"/>
        <v>0</v>
      </c>
      <c r="T901" s="145">
        <f t="shared" si="99"/>
        <v>0</v>
      </c>
    </row>
    <row r="902" spans="2:20">
      <c r="B902" s="149">
        <v>891</v>
      </c>
      <c r="C902" s="145"/>
      <c r="D902" s="149">
        <v>81.3</v>
      </c>
      <c r="E902" s="149">
        <v>91.8</v>
      </c>
      <c r="F902" s="149">
        <v>91.8</v>
      </c>
      <c r="G902" s="149">
        <v>91.8</v>
      </c>
      <c r="H902" s="145">
        <f t="shared" si="96"/>
        <v>90</v>
      </c>
      <c r="I902" s="145"/>
      <c r="J902" s="145"/>
      <c r="L902" s="149">
        <v>891</v>
      </c>
      <c r="M902" s="145">
        <f t="shared" si="97"/>
        <v>0</v>
      </c>
      <c r="N902" s="145">
        <f t="shared" si="97"/>
        <v>0</v>
      </c>
      <c r="O902" s="145">
        <f t="shared" si="98"/>
        <v>0</v>
      </c>
      <c r="P902" s="145">
        <f t="shared" si="95"/>
        <v>0</v>
      </c>
      <c r="Q902" s="145">
        <f t="shared" si="95"/>
        <v>0</v>
      </c>
      <c r="R902" s="145">
        <f t="shared" si="98"/>
        <v>1</v>
      </c>
      <c r="S902" s="145">
        <f t="shared" si="99"/>
        <v>0</v>
      </c>
      <c r="T902" s="145">
        <f t="shared" si="99"/>
        <v>0</v>
      </c>
    </row>
    <row r="903" spans="2:20">
      <c r="B903" s="149">
        <v>892</v>
      </c>
      <c r="C903" s="145"/>
      <c r="D903" s="149">
        <v>80.3</v>
      </c>
      <c r="E903" s="149">
        <v>89.6</v>
      </c>
      <c r="F903" s="149">
        <v>89.6</v>
      </c>
      <c r="G903" s="149">
        <v>89.6</v>
      </c>
      <c r="H903" s="145">
        <f t="shared" si="96"/>
        <v>89.6</v>
      </c>
      <c r="I903" s="145"/>
      <c r="J903" s="145"/>
      <c r="L903" s="149">
        <v>892</v>
      </c>
      <c r="M903" s="145">
        <f t="shared" si="97"/>
        <v>0</v>
      </c>
      <c r="N903" s="145">
        <f t="shared" si="97"/>
        <v>0</v>
      </c>
      <c r="O903" s="145">
        <f t="shared" si="98"/>
        <v>0</v>
      </c>
      <c r="P903" s="145">
        <f t="shared" si="95"/>
        <v>0</v>
      </c>
      <c r="Q903" s="145">
        <f t="shared" si="95"/>
        <v>0</v>
      </c>
      <c r="R903" s="145">
        <f t="shared" si="98"/>
        <v>0</v>
      </c>
      <c r="S903" s="145">
        <f t="shared" si="99"/>
        <v>0</v>
      </c>
      <c r="T903" s="145">
        <f t="shared" si="99"/>
        <v>0</v>
      </c>
    </row>
    <row r="904" spans="2:20">
      <c r="B904" s="149">
        <v>893</v>
      </c>
      <c r="C904" s="145"/>
      <c r="D904" s="149">
        <v>79.900000000000006</v>
      </c>
      <c r="E904" s="149">
        <v>87</v>
      </c>
      <c r="F904" s="149">
        <v>87</v>
      </c>
      <c r="G904" s="149">
        <v>87</v>
      </c>
      <c r="H904" s="145">
        <f t="shared" si="96"/>
        <v>87</v>
      </c>
      <c r="I904" s="145"/>
      <c r="J904" s="145"/>
      <c r="L904" s="149">
        <v>893</v>
      </c>
      <c r="M904" s="145">
        <f t="shared" si="97"/>
        <v>0</v>
      </c>
      <c r="N904" s="145">
        <f t="shared" si="97"/>
        <v>0</v>
      </c>
      <c r="O904" s="145">
        <f t="shared" si="98"/>
        <v>0</v>
      </c>
      <c r="P904" s="145">
        <f t="shared" si="95"/>
        <v>0</v>
      </c>
      <c r="Q904" s="145">
        <f t="shared" si="95"/>
        <v>0</v>
      </c>
      <c r="R904" s="145">
        <f t="shared" si="98"/>
        <v>0</v>
      </c>
      <c r="S904" s="145">
        <f t="shared" si="99"/>
        <v>0</v>
      </c>
      <c r="T904" s="145">
        <f t="shared" si="99"/>
        <v>0</v>
      </c>
    </row>
    <row r="905" spans="2:20">
      <c r="B905" s="149">
        <v>894</v>
      </c>
      <c r="C905" s="145"/>
      <c r="D905" s="149">
        <v>79.2</v>
      </c>
      <c r="E905" s="149">
        <v>84.1</v>
      </c>
      <c r="F905" s="149">
        <v>84.1</v>
      </c>
      <c r="G905" s="149">
        <v>84.1</v>
      </c>
      <c r="H905" s="145">
        <f t="shared" si="96"/>
        <v>84.1</v>
      </c>
      <c r="I905" s="145"/>
      <c r="J905" s="145"/>
      <c r="L905" s="149">
        <v>894</v>
      </c>
      <c r="M905" s="145">
        <f t="shared" si="97"/>
        <v>0</v>
      </c>
      <c r="N905" s="145">
        <f t="shared" si="97"/>
        <v>0</v>
      </c>
      <c r="O905" s="145">
        <f t="shared" si="98"/>
        <v>0</v>
      </c>
      <c r="P905" s="145">
        <f t="shared" si="95"/>
        <v>0</v>
      </c>
      <c r="Q905" s="145">
        <f t="shared" si="95"/>
        <v>0</v>
      </c>
      <c r="R905" s="145">
        <f t="shared" si="98"/>
        <v>0</v>
      </c>
      <c r="S905" s="145">
        <f t="shared" si="99"/>
        <v>0</v>
      </c>
      <c r="T905" s="145">
        <f t="shared" si="99"/>
        <v>0</v>
      </c>
    </row>
    <row r="906" spans="2:20">
      <c r="B906" s="149">
        <v>895</v>
      </c>
      <c r="C906" s="145"/>
      <c r="D906" s="149">
        <v>79.2</v>
      </c>
      <c r="E906" s="149">
        <v>81.2</v>
      </c>
      <c r="F906" s="149">
        <v>81.2</v>
      </c>
      <c r="G906" s="149">
        <v>81.2</v>
      </c>
      <c r="H906" s="145">
        <f t="shared" si="96"/>
        <v>81.2</v>
      </c>
      <c r="I906" s="145"/>
      <c r="J906" s="145"/>
      <c r="L906" s="149">
        <v>895</v>
      </c>
      <c r="M906" s="145">
        <f t="shared" si="97"/>
        <v>0</v>
      </c>
      <c r="N906" s="145">
        <f t="shared" si="97"/>
        <v>1</v>
      </c>
      <c r="O906" s="145">
        <f t="shared" si="98"/>
        <v>0</v>
      </c>
      <c r="P906" s="145">
        <f t="shared" ref="P906:Q969" si="100">IF(AND(F906&gt;0,F906&gt;=F905),1,0)</f>
        <v>0</v>
      </c>
      <c r="Q906" s="145">
        <f t="shared" si="100"/>
        <v>0</v>
      </c>
      <c r="R906" s="145">
        <f t="shared" si="98"/>
        <v>0</v>
      </c>
      <c r="S906" s="145">
        <f t="shared" si="99"/>
        <v>0</v>
      </c>
      <c r="T906" s="145">
        <f t="shared" si="99"/>
        <v>0</v>
      </c>
    </row>
    <row r="907" spans="2:20">
      <c r="B907" s="149">
        <v>896</v>
      </c>
      <c r="C907" s="145"/>
      <c r="D907" s="149">
        <v>78.400000000000006</v>
      </c>
      <c r="E907" s="149">
        <v>78.400000000000006</v>
      </c>
      <c r="F907" s="149">
        <v>78.400000000000006</v>
      </c>
      <c r="G907" s="149">
        <v>78.400000000000006</v>
      </c>
      <c r="H907" s="145">
        <f t="shared" si="96"/>
        <v>78.400000000000006</v>
      </c>
      <c r="I907" s="145"/>
      <c r="J907" s="145"/>
      <c r="L907" s="149">
        <v>896</v>
      </c>
      <c r="M907" s="145">
        <f t="shared" si="97"/>
        <v>0</v>
      </c>
      <c r="N907" s="145">
        <f t="shared" si="97"/>
        <v>0</v>
      </c>
      <c r="O907" s="145">
        <f t="shared" si="98"/>
        <v>0</v>
      </c>
      <c r="P907" s="145">
        <f t="shared" si="100"/>
        <v>0</v>
      </c>
      <c r="Q907" s="145">
        <f t="shared" si="100"/>
        <v>0</v>
      </c>
      <c r="R907" s="145">
        <f t="shared" si="98"/>
        <v>0</v>
      </c>
      <c r="S907" s="145">
        <f t="shared" si="99"/>
        <v>0</v>
      </c>
      <c r="T907" s="145">
        <f t="shared" si="99"/>
        <v>0</v>
      </c>
    </row>
    <row r="908" spans="2:20">
      <c r="B908" s="149">
        <v>897</v>
      </c>
      <c r="C908" s="145"/>
      <c r="D908" s="149">
        <v>75.7</v>
      </c>
      <c r="E908" s="149">
        <v>75.7</v>
      </c>
      <c r="F908" s="149">
        <v>75.7</v>
      </c>
      <c r="G908" s="149">
        <v>75.7</v>
      </c>
      <c r="H908" s="145">
        <f t="shared" si="96"/>
        <v>75.7</v>
      </c>
      <c r="I908" s="145"/>
      <c r="J908" s="145"/>
      <c r="L908" s="149">
        <v>897</v>
      </c>
      <c r="M908" s="145">
        <f t="shared" si="97"/>
        <v>0</v>
      </c>
      <c r="N908" s="145">
        <f t="shared" si="97"/>
        <v>0</v>
      </c>
      <c r="O908" s="145">
        <f t="shared" si="98"/>
        <v>0</v>
      </c>
      <c r="P908" s="145">
        <f t="shared" si="100"/>
        <v>0</v>
      </c>
      <c r="Q908" s="145">
        <f t="shared" si="100"/>
        <v>0</v>
      </c>
      <c r="R908" s="145">
        <f t="shared" si="98"/>
        <v>0</v>
      </c>
      <c r="S908" s="145">
        <f t="shared" si="99"/>
        <v>0</v>
      </c>
      <c r="T908" s="145">
        <f t="shared" si="99"/>
        <v>0</v>
      </c>
    </row>
    <row r="909" spans="2:20">
      <c r="B909" s="149">
        <v>898</v>
      </c>
      <c r="C909" s="145"/>
      <c r="D909" s="149">
        <v>73.2</v>
      </c>
      <c r="E909" s="149">
        <v>73.2</v>
      </c>
      <c r="F909" s="149">
        <v>73.2</v>
      </c>
      <c r="G909" s="149">
        <v>73.2</v>
      </c>
      <c r="H909" s="145">
        <f t="shared" ref="H909:H972" si="101">IF($E909="",0,MIN($E909,$H$2))</f>
        <v>73.2</v>
      </c>
      <c r="I909" s="145"/>
      <c r="J909" s="145"/>
      <c r="L909" s="149">
        <v>898</v>
      </c>
      <c r="M909" s="145">
        <f t="shared" si="97"/>
        <v>0</v>
      </c>
      <c r="N909" s="145">
        <f t="shared" si="97"/>
        <v>0</v>
      </c>
      <c r="O909" s="145">
        <f t="shared" si="98"/>
        <v>0</v>
      </c>
      <c r="P909" s="145">
        <f t="shared" si="100"/>
        <v>0</v>
      </c>
      <c r="Q909" s="145">
        <f t="shared" si="100"/>
        <v>0</v>
      </c>
      <c r="R909" s="145">
        <f t="shared" ref="R909:T972" si="102">IF(AND(H909&gt;0,H909&gt;=H908),1,0)</f>
        <v>0</v>
      </c>
      <c r="S909" s="145">
        <f t="shared" si="99"/>
        <v>0</v>
      </c>
      <c r="T909" s="145">
        <f t="shared" si="99"/>
        <v>0</v>
      </c>
    </row>
    <row r="910" spans="2:20">
      <c r="B910" s="149">
        <v>899</v>
      </c>
      <c r="C910" s="145"/>
      <c r="D910" s="149">
        <v>71.099999999999994</v>
      </c>
      <c r="E910" s="149">
        <v>71.099999999999994</v>
      </c>
      <c r="F910" s="149">
        <v>71.099999999999994</v>
      </c>
      <c r="G910" s="149">
        <v>71.099999999999994</v>
      </c>
      <c r="H910" s="145">
        <f t="shared" si="101"/>
        <v>71.099999999999994</v>
      </c>
      <c r="I910" s="145"/>
      <c r="J910" s="145"/>
      <c r="L910" s="149">
        <v>899</v>
      </c>
      <c r="M910" s="145">
        <f t="shared" ref="M910:N973" si="103">IF(AND(C910&gt;0,C910&gt;=C909),1,0)</f>
        <v>0</v>
      </c>
      <c r="N910" s="145">
        <f t="shared" si="103"/>
        <v>0</v>
      </c>
      <c r="O910" s="145">
        <f t="shared" ref="O910:T973" si="104">IF(AND(E910&gt;0,E910&gt;=E909),1,0)</f>
        <v>0</v>
      </c>
      <c r="P910" s="145">
        <f t="shared" si="100"/>
        <v>0</v>
      </c>
      <c r="Q910" s="145">
        <f t="shared" si="100"/>
        <v>0</v>
      </c>
      <c r="R910" s="145">
        <f t="shared" si="102"/>
        <v>0</v>
      </c>
      <c r="S910" s="145">
        <f t="shared" si="102"/>
        <v>0</v>
      </c>
      <c r="T910" s="145">
        <f t="shared" si="102"/>
        <v>0</v>
      </c>
    </row>
    <row r="911" spans="2:20">
      <c r="B911" s="149">
        <v>900</v>
      </c>
      <c r="C911" s="145"/>
      <c r="D911" s="149">
        <v>69.5</v>
      </c>
      <c r="E911" s="149">
        <v>69.5</v>
      </c>
      <c r="F911" s="149">
        <v>69.5</v>
      </c>
      <c r="G911" s="149">
        <v>69.5</v>
      </c>
      <c r="H911" s="145">
        <f t="shared" si="101"/>
        <v>69.5</v>
      </c>
      <c r="I911" s="145"/>
      <c r="J911" s="145"/>
      <c r="L911" s="149">
        <v>900</v>
      </c>
      <c r="M911" s="145">
        <f t="shared" si="103"/>
        <v>0</v>
      </c>
      <c r="N911" s="145">
        <f t="shared" si="103"/>
        <v>0</v>
      </c>
      <c r="O911" s="145">
        <f t="shared" si="104"/>
        <v>0</v>
      </c>
      <c r="P911" s="145">
        <f t="shared" si="100"/>
        <v>0</v>
      </c>
      <c r="Q911" s="145">
        <f t="shared" si="100"/>
        <v>0</v>
      </c>
      <c r="R911" s="145">
        <f t="shared" si="102"/>
        <v>0</v>
      </c>
      <c r="S911" s="145">
        <f t="shared" si="102"/>
        <v>0</v>
      </c>
      <c r="T911" s="145">
        <f t="shared" si="102"/>
        <v>0</v>
      </c>
    </row>
    <row r="912" spans="2:20">
      <c r="B912" s="149">
        <v>901</v>
      </c>
      <c r="C912" s="145"/>
      <c r="D912" s="149">
        <v>68.3</v>
      </c>
      <c r="E912" s="149">
        <v>68.3</v>
      </c>
      <c r="F912" s="149">
        <v>68.3</v>
      </c>
      <c r="G912" s="149">
        <v>68.3</v>
      </c>
      <c r="H912" s="145">
        <f t="shared" si="101"/>
        <v>68.3</v>
      </c>
      <c r="I912" s="145"/>
      <c r="J912" s="145"/>
      <c r="L912" s="149">
        <v>901</v>
      </c>
      <c r="M912" s="145">
        <f t="shared" si="103"/>
        <v>0</v>
      </c>
      <c r="N912" s="145">
        <f t="shared" si="103"/>
        <v>0</v>
      </c>
      <c r="O912" s="145">
        <f t="shared" si="104"/>
        <v>0</v>
      </c>
      <c r="P912" s="145">
        <f t="shared" si="100"/>
        <v>0</v>
      </c>
      <c r="Q912" s="145">
        <f t="shared" si="100"/>
        <v>0</v>
      </c>
      <c r="R912" s="145">
        <f t="shared" si="102"/>
        <v>0</v>
      </c>
      <c r="S912" s="145">
        <f t="shared" si="102"/>
        <v>0</v>
      </c>
      <c r="T912" s="145">
        <f t="shared" si="102"/>
        <v>0</v>
      </c>
    </row>
    <row r="913" spans="2:20">
      <c r="B913" s="149">
        <v>902</v>
      </c>
      <c r="C913" s="145"/>
      <c r="D913" s="149">
        <v>67.3</v>
      </c>
      <c r="E913" s="149">
        <v>67.3</v>
      </c>
      <c r="F913" s="149">
        <v>67.3</v>
      </c>
      <c r="G913" s="149">
        <v>67.3</v>
      </c>
      <c r="H913" s="145">
        <f t="shared" si="101"/>
        <v>67.3</v>
      </c>
      <c r="I913" s="145"/>
      <c r="J913" s="145"/>
      <c r="L913" s="149">
        <v>902</v>
      </c>
      <c r="M913" s="145">
        <f t="shared" si="103"/>
        <v>0</v>
      </c>
      <c r="N913" s="145">
        <f t="shared" si="103"/>
        <v>0</v>
      </c>
      <c r="O913" s="145">
        <f t="shared" si="104"/>
        <v>0</v>
      </c>
      <c r="P913" s="145">
        <f t="shared" si="100"/>
        <v>0</v>
      </c>
      <c r="Q913" s="145">
        <f t="shared" si="100"/>
        <v>0</v>
      </c>
      <c r="R913" s="145">
        <f t="shared" si="102"/>
        <v>0</v>
      </c>
      <c r="S913" s="145">
        <f t="shared" si="102"/>
        <v>0</v>
      </c>
      <c r="T913" s="145">
        <f t="shared" si="102"/>
        <v>0</v>
      </c>
    </row>
    <row r="914" spans="2:20">
      <c r="B914" s="149">
        <v>903</v>
      </c>
      <c r="C914" s="145"/>
      <c r="D914" s="149">
        <v>66.099999999999994</v>
      </c>
      <c r="E914" s="149">
        <v>66.099999999999994</v>
      </c>
      <c r="F914" s="149">
        <v>66.099999999999994</v>
      </c>
      <c r="G914" s="149">
        <v>66.099999999999994</v>
      </c>
      <c r="H914" s="145">
        <f t="shared" si="101"/>
        <v>66.099999999999994</v>
      </c>
      <c r="I914" s="145"/>
      <c r="J914" s="145"/>
      <c r="L914" s="149">
        <v>903</v>
      </c>
      <c r="M914" s="145">
        <f t="shared" si="103"/>
        <v>0</v>
      </c>
      <c r="N914" s="145">
        <f t="shared" si="103"/>
        <v>0</v>
      </c>
      <c r="O914" s="145">
        <f t="shared" si="104"/>
        <v>0</v>
      </c>
      <c r="P914" s="145">
        <f t="shared" si="100"/>
        <v>0</v>
      </c>
      <c r="Q914" s="145">
        <f t="shared" si="100"/>
        <v>0</v>
      </c>
      <c r="R914" s="145">
        <f t="shared" si="102"/>
        <v>0</v>
      </c>
      <c r="S914" s="145">
        <f t="shared" si="102"/>
        <v>0</v>
      </c>
      <c r="T914" s="145">
        <f t="shared" si="102"/>
        <v>0</v>
      </c>
    </row>
    <row r="915" spans="2:20">
      <c r="B915" s="149">
        <v>904</v>
      </c>
      <c r="C915" s="145"/>
      <c r="D915" s="149">
        <v>63.9</v>
      </c>
      <c r="E915" s="149">
        <v>63.9</v>
      </c>
      <c r="F915" s="149">
        <v>63.9</v>
      </c>
      <c r="G915" s="149">
        <v>63.9</v>
      </c>
      <c r="H915" s="145">
        <f t="shared" si="101"/>
        <v>63.9</v>
      </c>
      <c r="I915" s="145"/>
      <c r="J915" s="145"/>
      <c r="L915" s="149">
        <v>904</v>
      </c>
      <c r="M915" s="145">
        <f t="shared" si="103"/>
        <v>0</v>
      </c>
      <c r="N915" s="145">
        <f t="shared" si="103"/>
        <v>0</v>
      </c>
      <c r="O915" s="145">
        <f t="shared" si="104"/>
        <v>0</v>
      </c>
      <c r="P915" s="145">
        <f t="shared" si="100"/>
        <v>0</v>
      </c>
      <c r="Q915" s="145">
        <f t="shared" si="100"/>
        <v>0</v>
      </c>
      <c r="R915" s="145">
        <f t="shared" si="102"/>
        <v>0</v>
      </c>
      <c r="S915" s="145">
        <f t="shared" si="102"/>
        <v>0</v>
      </c>
      <c r="T915" s="145">
        <f t="shared" si="102"/>
        <v>0</v>
      </c>
    </row>
    <row r="916" spans="2:20">
      <c r="B916" s="149">
        <v>905</v>
      </c>
      <c r="C916" s="145"/>
      <c r="D916" s="149">
        <v>60.2</v>
      </c>
      <c r="E916" s="149">
        <v>60.2</v>
      </c>
      <c r="F916" s="149">
        <v>60.2</v>
      </c>
      <c r="G916" s="149">
        <v>60.2</v>
      </c>
      <c r="H916" s="145">
        <f t="shared" si="101"/>
        <v>60.2</v>
      </c>
      <c r="I916" s="145"/>
      <c r="J916" s="145"/>
      <c r="L916" s="149">
        <v>905</v>
      </c>
      <c r="M916" s="145">
        <f t="shared" si="103"/>
        <v>0</v>
      </c>
      <c r="N916" s="145">
        <f t="shared" si="103"/>
        <v>0</v>
      </c>
      <c r="O916" s="145">
        <f t="shared" si="104"/>
        <v>0</v>
      </c>
      <c r="P916" s="145">
        <f t="shared" si="100"/>
        <v>0</v>
      </c>
      <c r="Q916" s="145">
        <f t="shared" si="100"/>
        <v>0</v>
      </c>
      <c r="R916" s="145">
        <f t="shared" si="102"/>
        <v>0</v>
      </c>
      <c r="S916" s="145">
        <f t="shared" si="102"/>
        <v>0</v>
      </c>
      <c r="T916" s="145">
        <f t="shared" si="102"/>
        <v>0</v>
      </c>
    </row>
    <row r="917" spans="2:20">
      <c r="B917" s="149">
        <v>906</v>
      </c>
      <c r="C917" s="145"/>
      <c r="D917" s="149">
        <v>54.9</v>
      </c>
      <c r="E917" s="149">
        <v>54.9</v>
      </c>
      <c r="F917" s="149">
        <v>54.9</v>
      </c>
      <c r="G917" s="149">
        <v>54.9</v>
      </c>
      <c r="H917" s="145">
        <f t="shared" si="101"/>
        <v>54.9</v>
      </c>
      <c r="I917" s="145"/>
      <c r="J917" s="145"/>
      <c r="L917" s="149">
        <v>906</v>
      </c>
      <c r="M917" s="145">
        <f t="shared" si="103"/>
        <v>0</v>
      </c>
      <c r="N917" s="145">
        <f t="shared" si="103"/>
        <v>0</v>
      </c>
      <c r="O917" s="145">
        <f t="shared" si="104"/>
        <v>0</v>
      </c>
      <c r="P917" s="145">
        <f t="shared" si="100"/>
        <v>0</v>
      </c>
      <c r="Q917" s="145">
        <f t="shared" si="100"/>
        <v>0</v>
      </c>
      <c r="R917" s="145">
        <f t="shared" si="102"/>
        <v>0</v>
      </c>
      <c r="S917" s="145">
        <f t="shared" si="102"/>
        <v>0</v>
      </c>
      <c r="T917" s="145">
        <f t="shared" si="102"/>
        <v>0</v>
      </c>
    </row>
    <row r="918" spans="2:20">
      <c r="B918" s="149">
        <v>907</v>
      </c>
      <c r="C918" s="145"/>
      <c r="D918" s="149">
        <v>48.1</v>
      </c>
      <c r="E918" s="149">
        <v>48.1</v>
      </c>
      <c r="F918" s="149">
        <v>48.1</v>
      </c>
      <c r="G918" s="149">
        <v>48.1</v>
      </c>
      <c r="H918" s="145">
        <f t="shared" si="101"/>
        <v>48.1</v>
      </c>
      <c r="I918" s="145"/>
      <c r="J918" s="145"/>
      <c r="L918" s="149">
        <v>907</v>
      </c>
      <c r="M918" s="145">
        <f t="shared" si="103"/>
        <v>0</v>
      </c>
      <c r="N918" s="145">
        <f t="shared" si="103"/>
        <v>0</v>
      </c>
      <c r="O918" s="145">
        <f t="shared" si="104"/>
        <v>0</v>
      </c>
      <c r="P918" s="145">
        <f t="shared" si="100"/>
        <v>0</v>
      </c>
      <c r="Q918" s="145">
        <f t="shared" si="100"/>
        <v>0</v>
      </c>
      <c r="R918" s="145">
        <f t="shared" si="102"/>
        <v>0</v>
      </c>
      <c r="S918" s="145">
        <f t="shared" si="102"/>
        <v>0</v>
      </c>
      <c r="T918" s="145">
        <f t="shared" si="102"/>
        <v>0</v>
      </c>
    </row>
    <row r="919" spans="2:20">
      <c r="B919" s="149">
        <v>908</v>
      </c>
      <c r="C919" s="145"/>
      <c r="D919" s="149">
        <v>40.9</v>
      </c>
      <c r="E919" s="149">
        <v>40.9</v>
      </c>
      <c r="F919" s="149">
        <v>40.9</v>
      </c>
      <c r="G919" s="149">
        <v>40.9</v>
      </c>
      <c r="H919" s="145">
        <f t="shared" si="101"/>
        <v>40.9</v>
      </c>
      <c r="I919" s="145"/>
      <c r="J919" s="145"/>
      <c r="L919" s="149">
        <v>908</v>
      </c>
      <c r="M919" s="145">
        <f t="shared" si="103"/>
        <v>0</v>
      </c>
      <c r="N919" s="145">
        <f t="shared" si="103"/>
        <v>0</v>
      </c>
      <c r="O919" s="145">
        <f t="shared" si="104"/>
        <v>0</v>
      </c>
      <c r="P919" s="145">
        <f t="shared" si="100"/>
        <v>0</v>
      </c>
      <c r="Q919" s="145">
        <f t="shared" si="100"/>
        <v>0</v>
      </c>
      <c r="R919" s="145">
        <f t="shared" si="102"/>
        <v>0</v>
      </c>
      <c r="S919" s="145">
        <f t="shared" si="102"/>
        <v>0</v>
      </c>
      <c r="T919" s="145">
        <f t="shared" si="102"/>
        <v>0</v>
      </c>
    </row>
    <row r="920" spans="2:20">
      <c r="B920" s="149">
        <v>909</v>
      </c>
      <c r="C920" s="145"/>
      <c r="D920" s="149">
        <v>36</v>
      </c>
      <c r="E920" s="149">
        <v>36</v>
      </c>
      <c r="F920" s="149">
        <v>36</v>
      </c>
      <c r="G920" s="149">
        <v>36</v>
      </c>
      <c r="H920" s="145">
        <f t="shared" si="101"/>
        <v>36</v>
      </c>
      <c r="I920" s="145"/>
      <c r="J920" s="145"/>
      <c r="L920" s="149">
        <v>909</v>
      </c>
      <c r="M920" s="145">
        <f t="shared" si="103"/>
        <v>0</v>
      </c>
      <c r="N920" s="145">
        <f t="shared" si="103"/>
        <v>0</v>
      </c>
      <c r="O920" s="145">
        <f t="shared" si="104"/>
        <v>0</v>
      </c>
      <c r="P920" s="145">
        <f t="shared" si="100"/>
        <v>0</v>
      </c>
      <c r="Q920" s="145">
        <f t="shared" si="100"/>
        <v>0</v>
      </c>
      <c r="R920" s="145">
        <f t="shared" si="102"/>
        <v>0</v>
      </c>
      <c r="S920" s="145">
        <f t="shared" si="102"/>
        <v>0</v>
      </c>
      <c r="T920" s="145">
        <f t="shared" si="102"/>
        <v>0</v>
      </c>
    </row>
    <row r="921" spans="2:20">
      <c r="B921" s="149">
        <v>910</v>
      </c>
      <c r="C921" s="145"/>
      <c r="D921" s="149">
        <v>33.9</v>
      </c>
      <c r="E921" s="149">
        <v>33.9</v>
      </c>
      <c r="F921" s="149">
        <v>33.9</v>
      </c>
      <c r="G921" s="149">
        <v>33.9</v>
      </c>
      <c r="H921" s="145">
        <f t="shared" si="101"/>
        <v>33.9</v>
      </c>
      <c r="I921" s="145"/>
      <c r="J921" s="145"/>
      <c r="L921" s="149">
        <v>910</v>
      </c>
      <c r="M921" s="145">
        <f t="shared" si="103"/>
        <v>0</v>
      </c>
      <c r="N921" s="145">
        <f t="shared" si="103"/>
        <v>0</v>
      </c>
      <c r="O921" s="145">
        <f t="shared" si="104"/>
        <v>0</v>
      </c>
      <c r="P921" s="145">
        <f t="shared" si="100"/>
        <v>0</v>
      </c>
      <c r="Q921" s="145">
        <f t="shared" si="100"/>
        <v>0</v>
      </c>
      <c r="R921" s="145">
        <f t="shared" si="102"/>
        <v>0</v>
      </c>
      <c r="S921" s="145">
        <f t="shared" si="102"/>
        <v>0</v>
      </c>
      <c r="T921" s="145">
        <f t="shared" si="102"/>
        <v>0</v>
      </c>
    </row>
    <row r="922" spans="2:20">
      <c r="B922" s="149">
        <v>911</v>
      </c>
      <c r="C922" s="145"/>
      <c r="D922" s="149">
        <v>33.9</v>
      </c>
      <c r="E922" s="149">
        <v>33.9</v>
      </c>
      <c r="F922" s="149">
        <v>33.9</v>
      </c>
      <c r="G922" s="149">
        <v>33.9</v>
      </c>
      <c r="H922" s="145">
        <f t="shared" si="101"/>
        <v>33.9</v>
      </c>
      <c r="I922" s="145"/>
      <c r="J922" s="145"/>
      <c r="L922" s="149">
        <v>911</v>
      </c>
      <c r="M922" s="145">
        <f t="shared" si="103"/>
        <v>0</v>
      </c>
      <c r="N922" s="145">
        <f t="shared" si="103"/>
        <v>1</v>
      </c>
      <c r="O922" s="145">
        <f t="shared" si="104"/>
        <v>1</v>
      </c>
      <c r="P922" s="145">
        <f t="shared" si="100"/>
        <v>1</v>
      </c>
      <c r="Q922" s="145">
        <f t="shared" si="100"/>
        <v>1</v>
      </c>
      <c r="R922" s="145">
        <f t="shared" si="102"/>
        <v>1</v>
      </c>
      <c r="S922" s="145">
        <f t="shared" si="102"/>
        <v>0</v>
      </c>
      <c r="T922" s="145">
        <f t="shared" si="102"/>
        <v>0</v>
      </c>
    </row>
    <row r="923" spans="2:20">
      <c r="B923" s="149">
        <v>912</v>
      </c>
      <c r="C923" s="145"/>
      <c r="D923" s="149">
        <v>36.5</v>
      </c>
      <c r="E923" s="149">
        <v>36.5</v>
      </c>
      <c r="F923" s="149">
        <v>36.5</v>
      </c>
      <c r="G923" s="149">
        <v>36.5</v>
      </c>
      <c r="H923" s="145">
        <f t="shared" si="101"/>
        <v>36.5</v>
      </c>
      <c r="I923" s="145"/>
      <c r="J923" s="145"/>
      <c r="L923" s="149">
        <v>912</v>
      </c>
      <c r="M923" s="145">
        <f t="shared" si="103"/>
        <v>0</v>
      </c>
      <c r="N923" s="145">
        <f t="shared" si="103"/>
        <v>1</v>
      </c>
      <c r="O923" s="145">
        <f t="shared" si="104"/>
        <v>1</v>
      </c>
      <c r="P923" s="145">
        <f t="shared" si="100"/>
        <v>1</v>
      </c>
      <c r="Q923" s="145">
        <f t="shared" si="100"/>
        <v>1</v>
      </c>
      <c r="R923" s="145">
        <f t="shared" si="102"/>
        <v>1</v>
      </c>
      <c r="S923" s="145">
        <f t="shared" si="102"/>
        <v>0</v>
      </c>
      <c r="T923" s="145">
        <f t="shared" si="102"/>
        <v>0</v>
      </c>
    </row>
    <row r="924" spans="2:20">
      <c r="B924" s="149">
        <v>913</v>
      </c>
      <c r="C924" s="145"/>
      <c r="D924" s="149">
        <v>40.1</v>
      </c>
      <c r="E924" s="149">
        <v>41</v>
      </c>
      <c r="F924" s="149">
        <v>41</v>
      </c>
      <c r="G924" s="149">
        <v>41</v>
      </c>
      <c r="H924" s="145">
        <f t="shared" si="101"/>
        <v>41</v>
      </c>
      <c r="I924" s="145"/>
      <c r="J924" s="145"/>
      <c r="L924" s="149">
        <v>913</v>
      </c>
      <c r="M924" s="145">
        <f t="shared" si="103"/>
        <v>0</v>
      </c>
      <c r="N924" s="145">
        <f t="shared" si="103"/>
        <v>1</v>
      </c>
      <c r="O924" s="145">
        <f t="shared" si="104"/>
        <v>1</v>
      </c>
      <c r="P924" s="145">
        <f t="shared" si="100"/>
        <v>1</v>
      </c>
      <c r="Q924" s="145">
        <f t="shared" si="100"/>
        <v>1</v>
      </c>
      <c r="R924" s="145">
        <f t="shared" si="102"/>
        <v>1</v>
      </c>
      <c r="S924" s="145">
        <f t="shared" si="102"/>
        <v>0</v>
      </c>
      <c r="T924" s="145">
        <f t="shared" si="102"/>
        <v>0</v>
      </c>
    </row>
    <row r="925" spans="2:20">
      <c r="B925" s="149">
        <v>914</v>
      </c>
      <c r="C925" s="145"/>
      <c r="D925" s="149">
        <v>43.5</v>
      </c>
      <c r="E925" s="149">
        <v>45.3</v>
      </c>
      <c r="F925" s="149">
        <v>45.3</v>
      </c>
      <c r="G925" s="149">
        <v>45.3</v>
      </c>
      <c r="H925" s="145">
        <f t="shared" si="101"/>
        <v>45.3</v>
      </c>
      <c r="I925" s="145"/>
      <c r="J925" s="145"/>
      <c r="L925" s="149">
        <v>914</v>
      </c>
      <c r="M925" s="145">
        <f t="shared" si="103"/>
        <v>0</v>
      </c>
      <c r="N925" s="145">
        <f t="shared" si="103"/>
        <v>1</v>
      </c>
      <c r="O925" s="145">
        <f t="shared" si="104"/>
        <v>1</v>
      </c>
      <c r="P925" s="145">
        <f t="shared" si="100"/>
        <v>1</v>
      </c>
      <c r="Q925" s="145">
        <f t="shared" si="100"/>
        <v>1</v>
      </c>
      <c r="R925" s="145">
        <f t="shared" si="102"/>
        <v>1</v>
      </c>
      <c r="S925" s="145">
        <f t="shared" si="102"/>
        <v>0</v>
      </c>
      <c r="T925" s="145">
        <f t="shared" si="102"/>
        <v>0</v>
      </c>
    </row>
    <row r="926" spans="2:20">
      <c r="B926" s="149">
        <v>915</v>
      </c>
      <c r="C926" s="145"/>
      <c r="D926" s="149">
        <v>46.8</v>
      </c>
      <c r="E926" s="149">
        <v>49.2</v>
      </c>
      <c r="F926" s="149">
        <v>49.2</v>
      </c>
      <c r="G926" s="149">
        <v>49.2</v>
      </c>
      <c r="H926" s="145">
        <f t="shared" si="101"/>
        <v>49.2</v>
      </c>
      <c r="I926" s="145"/>
      <c r="J926" s="145"/>
      <c r="L926" s="149">
        <v>915</v>
      </c>
      <c r="M926" s="145">
        <f t="shared" si="103"/>
        <v>0</v>
      </c>
      <c r="N926" s="145">
        <f t="shared" si="103"/>
        <v>1</v>
      </c>
      <c r="O926" s="145">
        <f t="shared" si="104"/>
        <v>1</v>
      </c>
      <c r="P926" s="145">
        <f t="shared" si="100"/>
        <v>1</v>
      </c>
      <c r="Q926" s="145">
        <f t="shared" si="100"/>
        <v>1</v>
      </c>
      <c r="R926" s="145">
        <f t="shared" si="102"/>
        <v>1</v>
      </c>
      <c r="S926" s="145">
        <f t="shared" si="102"/>
        <v>0</v>
      </c>
      <c r="T926" s="145">
        <f t="shared" si="102"/>
        <v>0</v>
      </c>
    </row>
    <row r="927" spans="2:20">
      <c r="B927" s="149">
        <v>916</v>
      </c>
      <c r="C927" s="145"/>
      <c r="D927" s="149">
        <v>49.8</v>
      </c>
      <c r="E927" s="149">
        <v>51.5</v>
      </c>
      <c r="F927" s="149">
        <v>51.5</v>
      </c>
      <c r="G927" s="149">
        <v>51.5</v>
      </c>
      <c r="H927" s="145">
        <f t="shared" si="101"/>
        <v>51.5</v>
      </c>
      <c r="I927" s="145"/>
      <c r="J927" s="145"/>
      <c r="L927" s="149">
        <v>916</v>
      </c>
      <c r="M927" s="145">
        <f t="shared" si="103"/>
        <v>0</v>
      </c>
      <c r="N927" s="145">
        <f t="shared" si="103"/>
        <v>1</v>
      </c>
      <c r="O927" s="145">
        <f t="shared" si="104"/>
        <v>1</v>
      </c>
      <c r="P927" s="145">
        <f t="shared" si="100"/>
        <v>1</v>
      </c>
      <c r="Q927" s="145">
        <f t="shared" si="100"/>
        <v>1</v>
      </c>
      <c r="R927" s="145">
        <f t="shared" si="102"/>
        <v>1</v>
      </c>
      <c r="S927" s="145">
        <f t="shared" si="102"/>
        <v>0</v>
      </c>
      <c r="T927" s="145">
        <f t="shared" si="102"/>
        <v>0</v>
      </c>
    </row>
    <row r="928" spans="2:20">
      <c r="B928" s="149">
        <v>917</v>
      </c>
      <c r="C928" s="145"/>
      <c r="D928" s="149">
        <v>52.8</v>
      </c>
      <c r="E928" s="149">
        <v>53.2</v>
      </c>
      <c r="F928" s="149">
        <v>53.2</v>
      </c>
      <c r="G928" s="149">
        <v>53.2</v>
      </c>
      <c r="H928" s="145">
        <f t="shared" si="101"/>
        <v>53.2</v>
      </c>
      <c r="I928" s="145"/>
      <c r="J928" s="145"/>
      <c r="L928" s="149">
        <v>917</v>
      </c>
      <c r="M928" s="145">
        <f t="shared" si="103"/>
        <v>0</v>
      </c>
      <c r="N928" s="145">
        <f t="shared" si="103"/>
        <v>1</v>
      </c>
      <c r="O928" s="145">
        <f t="shared" si="104"/>
        <v>1</v>
      </c>
      <c r="P928" s="145">
        <f t="shared" si="100"/>
        <v>1</v>
      </c>
      <c r="Q928" s="145">
        <f t="shared" si="100"/>
        <v>1</v>
      </c>
      <c r="R928" s="145">
        <f t="shared" si="102"/>
        <v>1</v>
      </c>
      <c r="S928" s="145">
        <f t="shared" si="102"/>
        <v>0</v>
      </c>
      <c r="T928" s="145">
        <f t="shared" si="102"/>
        <v>0</v>
      </c>
    </row>
    <row r="929" spans="2:20">
      <c r="B929" s="149">
        <v>918</v>
      </c>
      <c r="C929" s="145"/>
      <c r="D929" s="149">
        <v>53.9</v>
      </c>
      <c r="E929" s="149">
        <v>53.9</v>
      </c>
      <c r="F929" s="149">
        <v>53.9</v>
      </c>
      <c r="G929" s="149">
        <v>53.9</v>
      </c>
      <c r="H929" s="145">
        <f t="shared" si="101"/>
        <v>53.9</v>
      </c>
      <c r="I929" s="145"/>
      <c r="J929" s="145"/>
      <c r="L929" s="149">
        <v>918</v>
      </c>
      <c r="M929" s="145">
        <f t="shared" si="103"/>
        <v>0</v>
      </c>
      <c r="N929" s="145">
        <f t="shared" si="103"/>
        <v>1</v>
      </c>
      <c r="O929" s="145">
        <f t="shared" si="104"/>
        <v>1</v>
      </c>
      <c r="P929" s="145">
        <f t="shared" si="100"/>
        <v>1</v>
      </c>
      <c r="Q929" s="145">
        <f t="shared" si="100"/>
        <v>1</v>
      </c>
      <c r="R929" s="145">
        <f t="shared" si="102"/>
        <v>1</v>
      </c>
      <c r="S929" s="145">
        <f t="shared" si="102"/>
        <v>0</v>
      </c>
      <c r="T929" s="145">
        <f t="shared" si="102"/>
        <v>0</v>
      </c>
    </row>
    <row r="930" spans="2:20">
      <c r="B930" s="149">
        <v>919</v>
      </c>
      <c r="C930" s="145"/>
      <c r="D930" s="149">
        <v>53.9</v>
      </c>
      <c r="E930" s="149">
        <v>53.9</v>
      </c>
      <c r="F930" s="149">
        <v>53.9</v>
      </c>
      <c r="G930" s="149">
        <v>53.9</v>
      </c>
      <c r="H930" s="145">
        <f t="shared" si="101"/>
        <v>53.9</v>
      </c>
      <c r="I930" s="145"/>
      <c r="J930" s="145"/>
      <c r="L930" s="149">
        <v>919</v>
      </c>
      <c r="M930" s="145">
        <f t="shared" si="103"/>
        <v>0</v>
      </c>
      <c r="N930" s="145">
        <f t="shared" si="103"/>
        <v>1</v>
      </c>
      <c r="O930" s="145">
        <f t="shared" si="104"/>
        <v>1</v>
      </c>
      <c r="P930" s="145">
        <f t="shared" si="100"/>
        <v>1</v>
      </c>
      <c r="Q930" s="145">
        <f t="shared" si="100"/>
        <v>1</v>
      </c>
      <c r="R930" s="145">
        <f t="shared" si="102"/>
        <v>1</v>
      </c>
      <c r="S930" s="145">
        <f t="shared" si="102"/>
        <v>0</v>
      </c>
      <c r="T930" s="145">
        <f t="shared" si="102"/>
        <v>0</v>
      </c>
    </row>
    <row r="931" spans="2:20">
      <c r="B931" s="149">
        <v>920</v>
      </c>
      <c r="C931" s="145"/>
      <c r="D931" s="149">
        <v>53.7</v>
      </c>
      <c r="E931" s="149">
        <v>53.7</v>
      </c>
      <c r="F931" s="149">
        <v>53.7</v>
      </c>
      <c r="G931" s="149">
        <v>53.7</v>
      </c>
      <c r="H931" s="145">
        <f t="shared" si="101"/>
        <v>53.7</v>
      </c>
      <c r="I931" s="145"/>
      <c r="J931" s="145"/>
      <c r="L931" s="149">
        <v>920</v>
      </c>
      <c r="M931" s="145">
        <f t="shared" si="103"/>
        <v>0</v>
      </c>
      <c r="N931" s="145">
        <f t="shared" si="103"/>
        <v>0</v>
      </c>
      <c r="O931" s="145">
        <f t="shared" si="104"/>
        <v>0</v>
      </c>
      <c r="P931" s="145">
        <f t="shared" si="100"/>
        <v>0</v>
      </c>
      <c r="Q931" s="145">
        <f t="shared" si="100"/>
        <v>0</v>
      </c>
      <c r="R931" s="145">
        <f t="shared" si="102"/>
        <v>0</v>
      </c>
      <c r="S931" s="145">
        <f t="shared" si="102"/>
        <v>0</v>
      </c>
      <c r="T931" s="145">
        <f t="shared" si="102"/>
        <v>0</v>
      </c>
    </row>
    <row r="932" spans="2:20">
      <c r="B932" s="149">
        <v>921</v>
      </c>
      <c r="C932" s="145"/>
      <c r="D932" s="149">
        <v>53.7</v>
      </c>
      <c r="E932" s="149">
        <v>53.7</v>
      </c>
      <c r="F932" s="149">
        <v>53.7</v>
      </c>
      <c r="G932" s="149">
        <v>53.7</v>
      </c>
      <c r="H932" s="145">
        <f t="shared" si="101"/>
        <v>53.7</v>
      </c>
      <c r="I932" s="145"/>
      <c r="J932" s="145"/>
      <c r="L932" s="149">
        <v>921</v>
      </c>
      <c r="M932" s="145">
        <f t="shared" si="103"/>
        <v>0</v>
      </c>
      <c r="N932" s="145">
        <f t="shared" si="103"/>
        <v>1</v>
      </c>
      <c r="O932" s="145">
        <f t="shared" si="104"/>
        <v>1</v>
      </c>
      <c r="P932" s="145">
        <f t="shared" si="100"/>
        <v>1</v>
      </c>
      <c r="Q932" s="145">
        <f t="shared" si="100"/>
        <v>1</v>
      </c>
      <c r="R932" s="145">
        <f t="shared" si="102"/>
        <v>1</v>
      </c>
      <c r="S932" s="145">
        <f t="shared" si="102"/>
        <v>0</v>
      </c>
      <c r="T932" s="145">
        <f t="shared" si="102"/>
        <v>0</v>
      </c>
    </row>
    <row r="933" spans="2:20">
      <c r="B933" s="149">
        <v>922</v>
      </c>
      <c r="C933" s="145"/>
      <c r="D933" s="149">
        <v>54.3</v>
      </c>
      <c r="E933" s="149">
        <v>54.3</v>
      </c>
      <c r="F933" s="149">
        <v>54.3</v>
      </c>
      <c r="G933" s="149">
        <v>54.3</v>
      </c>
      <c r="H933" s="145">
        <f t="shared" si="101"/>
        <v>54.3</v>
      </c>
      <c r="I933" s="145"/>
      <c r="J933" s="145"/>
      <c r="L933" s="149">
        <v>922</v>
      </c>
      <c r="M933" s="145">
        <f t="shared" si="103"/>
        <v>0</v>
      </c>
      <c r="N933" s="145">
        <f t="shared" si="103"/>
        <v>1</v>
      </c>
      <c r="O933" s="145">
        <f t="shared" si="104"/>
        <v>1</v>
      </c>
      <c r="P933" s="145">
        <f t="shared" si="100"/>
        <v>1</v>
      </c>
      <c r="Q933" s="145">
        <f t="shared" si="100"/>
        <v>1</v>
      </c>
      <c r="R933" s="145">
        <f t="shared" si="102"/>
        <v>1</v>
      </c>
      <c r="S933" s="145">
        <f t="shared" si="102"/>
        <v>0</v>
      </c>
      <c r="T933" s="145">
        <f t="shared" si="102"/>
        <v>0</v>
      </c>
    </row>
    <row r="934" spans="2:20">
      <c r="B934" s="149">
        <v>923</v>
      </c>
      <c r="C934" s="145"/>
      <c r="D934" s="149">
        <v>55.4</v>
      </c>
      <c r="E934" s="149">
        <v>55.4</v>
      </c>
      <c r="F934" s="149">
        <v>55.4</v>
      </c>
      <c r="G934" s="149">
        <v>55.4</v>
      </c>
      <c r="H934" s="145">
        <f t="shared" si="101"/>
        <v>55.4</v>
      </c>
      <c r="I934" s="145"/>
      <c r="J934" s="145"/>
      <c r="L934" s="149">
        <v>923</v>
      </c>
      <c r="M934" s="145">
        <f t="shared" si="103"/>
        <v>0</v>
      </c>
      <c r="N934" s="145">
        <f t="shared" si="103"/>
        <v>1</v>
      </c>
      <c r="O934" s="145">
        <f t="shared" si="104"/>
        <v>1</v>
      </c>
      <c r="P934" s="145">
        <f t="shared" si="100"/>
        <v>1</v>
      </c>
      <c r="Q934" s="145">
        <f t="shared" si="100"/>
        <v>1</v>
      </c>
      <c r="R934" s="145">
        <f t="shared" si="102"/>
        <v>1</v>
      </c>
      <c r="S934" s="145">
        <f t="shared" si="102"/>
        <v>0</v>
      </c>
      <c r="T934" s="145">
        <f t="shared" si="102"/>
        <v>0</v>
      </c>
    </row>
    <row r="935" spans="2:20">
      <c r="B935" s="149">
        <v>924</v>
      </c>
      <c r="C935" s="145"/>
      <c r="D935" s="149">
        <v>56.8</v>
      </c>
      <c r="E935" s="149">
        <v>56.8</v>
      </c>
      <c r="F935" s="149">
        <v>56.8</v>
      </c>
      <c r="G935" s="149">
        <v>56.8</v>
      </c>
      <c r="H935" s="145">
        <f t="shared" si="101"/>
        <v>56.8</v>
      </c>
      <c r="I935" s="145"/>
      <c r="J935" s="145"/>
      <c r="L935" s="149">
        <v>924</v>
      </c>
      <c r="M935" s="145">
        <f t="shared" si="103"/>
        <v>0</v>
      </c>
      <c r="N935" s="145">
        <f t="shared" si="103"/>
        <v>1</v>
      </c>
      <c r="O935" s="145">
        <f t="shared" si="104"/>
        <v>1</v>
      </c>
      <c r="P935" s="145">
        <f t="shared" si="100"/>
        <v>1</v>
      </c>
      <c r="Q935" s="145">
        <f t="shared" si="100"/>
        <v>1</v>
      </c>
      <c r="R935" s="145">
        <f t="shared" si="102"/>
        <v>1</v>
      </c>
      <c r="S935" s="145">
        <f t="shared" si="102"/>
        <v>0</v>
      </c>
      <c r="T935" s="145">
        <f t="shared" si="102"/>
        <v>0</v>
      </c>
    </row>
    <row r="936" spans="2:20">
      <c r="B936" s="149">
        <v>925</v>
      </c>
      <c r="C936" s="145"/>
      <c r="D936" s="149">
        <v>58.1</v>
      </c>
      <c r="E936" s="149">
        <v>58.1</v>
      </c>
      <c r="F936" s="149">
        <v>58.1</v>
      </c>
      <c r="G936" s="149">
        <v>58.1</v>
      </c>
      <c r="H936" s="145">
        <f t="shared" si="101"/>
        <v>58.1</v>
      </c>
      <c r="I936" s="145"/>
      <c r="J936" s="145"/>
      <c r="L936" s="149">
        <v>925</v>
      </c>
      <c r="M936" s="145">
        <f t="shared" si="103"/>
        <v>0</v>
      </c>
      <c r="N936" s="145">
        <f t="shared" si="103"/>
        <v>1</v>
      </c>
      <c r="O936" s="145">
        <f t="shared" si="104"/>
        <v>1</v>
      </c>
      <c r="P936" s="145">
        <f t="shared" si="100"/>
        <v>1</v>
      </c>
      <c r="Q936" s="145">
        <f t="shared" si="100"/>
        <v>1</v>
      </c>
      <c r="R936" s="145">
        <f t="shared" si="102"/>
        <v>1</v>
      </c>
      <c r="S936" s="145">
        <f t="shared" si="102"/>
        <v>0</v>
      </c>
      <c r="T936" s="145">
        <f t="shared" si="102"/>
        <v>0</v>
      </c>
    </row>
    <row r="937" spans="2:20">
      <c r="B937" s="149">
        <v>926</v>
      </c>
      <c r="C937" s="145"/>
      <c r="D937" s="149">
        <v>58.9</v>
      </c>
      <c r="E937" s="149">
        <v>58.9</v>
      </c>
      <c r="F937" s="149">
        <v>58.9</v>
      </c>
      <c r="G937" s="149">
        <v>58.9</v>
      </c>
      <c r="H937" s="145">
        <f t="shared" si="101"/>
        <v>58.9</v>
      </c>
      <c r="I937" s="145"/>
      <c r="J937" s="145"/>
      <c r="L937" s="149">
        <v>926</v>
      </c>
      <c r="M937" s="145">
        <f t="shared" si="103"/>
        <v>0</v>
      </c>
      <c r="N937" s="145">
        <f t="shared" si="103"/>
        <v>1</v>
      </c>
      <c r="O937" s="145">
        <f t="shared" si="104"/>
        <v>1</v>
      </c>
      <c r="P937" s="145">
        <f t="shared" si="100"/>
        <v>1</v>
      </c>
      <c r="Q937" s="145">
        <f t="shared" si="100"/>
        <v>1</v>
      </c>
      <c r="R937" s="145">
        <f t="shared" si="102"/>
        <v>1</v>
      </c>
      <c r="S937" s="145">
        <f t="shared" si="102"/>
        <v>0</v>
      </c>
      <c r="T937" s="145">
        <f t="shared" si="102"/>
        <v>0</v>
      </c>
    </row>
    <row r="938" spans="2:20">
      <c r="B938" s="149">
        <v>927</v>
      </c>
      <c r="C938" s="145"/>
      <c r="D938" s="149">
        <v>58.2</v>
      </c>
      <c r="E938" s="149">
        <v>58.2</v>
      </c>
      <c r="F938" s="149">
        <v>58.2</v>
      </c>
      <c r="G938" s="149">
        <v>58.2</v>
      </c>
      <c r="H938" s="145">
        <f t="shared" si="101"/>
        <v>58.2</v>
      </c>
      <c r="I938" s="145"/>
      <c r="J938" s="145"/>
      <c r="L938" s="149">
        <v>927</v>
      </c>
      <c r="M938" s="145">
        <f t="shared" si="103"/>
        <v>0</v>
      </c>
      <c r="N938" s="145">
        <f t="shared" si="103"/>
        <v>0</v>
      </c>
      <c r="O938" s="145">
        <f t="shared" si="104"/>
        <v>0</v>
      </c>
      <c r="P938" s="145">
        <f t="shared" si="100"/>
        <v>0</v>
      </c>
      <c r="Q938" s="145">
        <f t="shared" si="100"/>
        <v>0</v>
      </c>
      <c r="R938" s="145">
        <f t="shared" si="102"/>
        <v>0</v>
      </c>
      <c r="S938" s="145">
        <f t="shared" si="102"/>
        <v>0</v>
      </c>
      <c r="T938" s="145">
        <f t="shared" si="102"/>
        <v>0</v>
      </c>
    </row>
    <row r="939" spans="2:20">
      <c r="B939" s="149">
        <v>928</v>
      </c>
      <c r="C939" s="145"/>
      <c r="D939" s="149">
        <v>55.8</v>
      </c>
      <c r="E939" s="149">
        <v>55.8</v>
      </c>
      <c r="F939" s="149">
        <v>55.8</v>
      </c>
      <c r="G939" s="149">
        <v>55.8</v>
      </c>
      <c r="H939" s="145">
        <f t="shared" si="101"/>
        <v>55.8</v>
      </c>
      <c r="I939" s="145"/>
      <c r="J939" s="145"/>
      <c r="L939" s="149">
        <v>928</v>
      </c>
      <c r="M939" s="145">
        <f t="shared" si="103"/>
        <v>0</v>
      </c>
      <c r="N939" s="145">
        <f t="shared" si="103"/>
        <v>0</v>
      </c>
      <c r="O939" s="145">
        <f t="shared" si="104"/>
        <v>0</v>
      </c>
      <c r="P939" s="145">
        <f t="shared" si="100"/>
        <v>0</v>
      </c>
      <c r="Q939" s="145">
        <f t="shared" si="100"/>
        <v>0</v>
      </c>
      <c r="R939" s="145">
        <f t="shared" si="102"/>
        <v>0</v>
      </c>
      <c r="S939" s="145">
        <f t="shared" si="102"/>
        <v>0</v>
      </c>
      <c r="T939" s="145">
        <f t="shared" si="102"/>
        <v>0</v>
      </c>
    </row>
    <row r="940" spans="2:20">
      <c r="B940" s="149">
        <v>929</v>
      </c>
      <c r="C940" s="145"/>
      <c r="D940" s="149">
        <v>52.6</v>
      </c>
      <c r="E940" s="149">
        <v>52.6</v>
      </c>
      <c r="F940" s="149">
        <v>52.6</v>
      </c>
      <c r="G940" s="149">
        <v>52.6</v>
      </c>
      <c r="H940" s="145">
        <f t="shared" si="101"/>
        <v>52.6</v>
      </c>
      <c r="I940" s="145"/>
      <c r="J940" s="145"/>
      <c r="L940" s="149">
        <v>929</v>
      </c>
      <c r="M940" s="145">
        <f t="shared" si="103"/>
        <v>0</v>
      </c>
      <c r="N940" s="145">
        <f t="shared" si="103"/>
        <v>0</v>
      </c>
      <c r="O940" s="145">
        <f t="shared" si="104"/>
        <v>0</v>
      </c>
      <c r="P940" s="145">
        <f t="shared" si="100"/>
        <v>0</v>
      </c>
      <c r="Q940" s="145">
        <f t="shared" si="100"/>
        <v>0</v>
      </c>
      <c r="R940" s="145">
        <f t="shared" si="102"/>
        <v>0</v>
      </c>
      <c r="S940" s="145">
        <f t="shared" si="102"/>
        <v>0</v>
      </c>
      <c r="T940" s="145">
        <f t="shared" si="102"/>
        <v>0</v>
      </c>
    </row>
    <row r="941" spans="2:20">
      <c r="B941" s="149">
        <v>930</v>
      </c>
      <c r="C941" s="145"/>
      <c r="D941" s="149">
        <v>49.2</v>
      </c>
      <c r="E941" s="149">
        <v>49.2</v>
      </c>
      <c r="F941" s="149">
        <v>49.2</v>
      </c>
      <c r="G941" s="149">
        <v>49.2</v>
      </c>
      <c r="H941" s="145">
        <f t="shared" si="101"/>
        <v>49.2</v>
      </c>
      <c r="I941" s="145"/>
      <c r="J941" s="145"/>
      <c r="L941" s="149">
        <v>930</v>
      </c>
      <c r="M941" s="145">
        <f t="shared" si="103"/>
        <v>0</v>
      </c>
      <c r="N941" s="145">
        <f t="shared" si="103"/>
        <v>0</v>
      </c>
      <c r="O941" s="145">
        <f t="shared" si="104"/>
        <v>0</v>
      </c>
      <c r="P941" s="145">
        <f t="shared" si="100"/>
        <v>0</v>
      </c>
      <c r="Q941" s="145">
        <f t="shared" si="100"/>
        <v>0</v>
      </c>
      <c r="R941" s="145">
        <f t="shared" si="102"/>
        <v>0</v>
      </c>
      <c r="S941" s="145">
        <f t="shared" si="102"/>
        <v>0</v>
      </c>
      <c r="T941" s="145">
        <f t="shared" si="102"/>
        <v>0</v>
      </c>
    </row>
    <row r="942" spans="2:20">
      <c r="B942" s="149">
        <v>931</v>
      </c>
      <c r="C942" s="145"/>
      <c r="D942" s="149">
        <v>47.6</v>
      </c>
      <c r="E942" s="149">
        <v>47.6</v>
      </c>
      <c r="F942" s="149">
        <v>47.6</v>
      </c>
      <c r="G942" s="149">
        <v>47.6</v>
      </c>
      <c r="H942" s="145">
        <f t="shared" si="101"/>
        <v>47.6</v>
      </c>
      <c r="I942" s="145"/>
      <c r="J942" s="145"/>
      <c r="L942" s="149">
        <v>931</v>
      </c>
      <c r="M942" s="145">
        <f t="shared" si="103"/>
        <v>0</v>
      </c>
      <c r="N942" s="145">
        <f t="shared" si="103"/>
        <v>0</v>
      </c>
      <c r="O942" s="145">
        <f t="shared" si="104"/>
        <v>0</v>
      </c>
      <c r="P942" s="145">
        <f t="shared" si="100"/>
        <v>0</v>
      </c>
      <c r="Q942" s="145">
        <f t="shared" si="100"/>
        <v>0</v>
      </c>
      <c r="R942" s="145">
        <f t="shared" si="102"/>
        <v>0</v>
      </c>
      <c r="S942" s="145">
        <f t="shared" si="102"/>
        <v>0</v>
      </c>
      <c r="T942" s="145">
        <f t="shared" si="102"/>
        <v>0</v>
      </c>
    </row>
    <row r="943" spans="2:20">
      <c r="B943" s="149">
        <v>932</v>
      </c>
      <c r="C943" s="145"/>
      <c r="D943" s="149">
        <v>48.4</v>
      </c>
      <c r="E943" s="149">
        <v>48.4</v>
      </c>
      <c r="F943" s="149">
        <v>48.4</v>
      </c>
      <c r="G943" s="149">
        <v>48.4</v>
      </c>
      <c r="H943" s="145">
        <f t="shared" si="101"/>
        <v>48.4</v>
      </c>
      <c r="I943" s="145"/>
      <c r="J943" s="145"/>
      <c r="L943" s="149">
        <v>932</v>
      </c>
      <c r="M943" s="145">
        <f t="shared" si="103"/>
        <v>0</v>
      </c>
      <c r="N943" s="145">
        <f t="shared" si="103"/>
        <v>1</v>
      </c>
      <c r="O943" s="145">
        <f t="shared" si="104"/>
        <v>1</v>
      </c>
      <c r="P943" s="145">
        <f t="shared" si="100"/>
        <v>1</v>
      </c>
      <c r="Q943" s="145">
        <f t="shared" si="100"/>
        <v>1</v>
      </c>
      <c r="R943" s="145">
        <f t="shared" si="102"/>
        <v>1</v>
      </c>
      <c r="S943" s="145">
        <f t="shared" si="102"/>
        <v>0</v>
      </c>
      <c r="T943" s="145">
        <f t="shared" si="102"/>
        <v>0</v>
      </c>
    </row>
    <row r="944" spans="2:20">
      <c r="B944" s="149">
        <v>933</v>
      </c>
      <c r="C944" s="145"/>
      <c r="D944" s="149">
        <v>51.4</v>
      </c>
      <c r="E944" s="149">
        <v>51.8</v>
      </c>
      <c r="F944" s="149">
        <v>51.8</v>
      </c>
      <c r="G944" s="149">
        <v>51.8</v>
      </c>
      <c r="H944" s="145">
        <f t="shared" si="101"/>
        <v>51.8</v>
      </c>
      <c r="I944" s="145"/>
      <c r="J944" s="145"/>
      <c r="L944" s="149">
        <v>933</v>
      </c>
      <c r="M944" s="145">
        <f t="shared" si="103"/>
        <v>0</v>
      </c>
      <c r="N944" s="145">
        <f t="shared" si="103"/>
        <v>1</v>
      </c>
      <c r="O944" s="145">
        <f t="shared" si="104"/>
        <v>1</v>
      </c>
      <c r="P944" s="145">
        <f t="shared" si="100"/>
        <v>1</v>
      </c>
      <c r="Q944" s="145">
        <f t="shared" si="100"/>
        <v>1</v>
      </c>
      <c r="R944" s="145">
        <f t="shared" si="102"/>
        <v>1</v>
      </c>
      <c r="S944" s="145">
        <f t="shared" si="102"/>
        <v>0</v>
      </c>
      <c r="T944" s="145">
        <f t="shared" si="102"/>
        <v>0</v>
      </c>
    </row>
    <row r="945" spans="2:20">
      <c r="B945" s="149">
        <v>934</v>
      </c>
      <c r="C945" s="145"/>
      <c r="D945" s="149">
        <v>54.2</v>
      </c>
      <c r="E945" s="149">
        <v>55.7</v>
      </c>
      <c r="F945" s="149">
        <v>55.7</v>
      </c>
      <c r="G945" s="149">
        <v>55.7</v>
      </c>
      <c r="H945" s="145">
        <f t="shared" si="101"/>
        <v>55.7</v>
      </c>
      <c r="I945" s="145"/>
      <c r="J945" s="145"/>
      <c r="L945" s="149">
        <v>934</v>
      </c>
      <c r="M945" s="145">
        <f t="shared" si="103"/>
        <v>0</v>
      </c>
      <c r="N945" s="145">
        <f t="shared" si="103"/>
        <v>1</v>
      </c>
      <c r="O945" s="145">
        <f t="shared" si="104"/>
        <v>1</v>
      </c>
      <c r="P945" s="145">
        <f t="shared" si="100"/>
        <v>1</v>
      </c>
      <c r="Q945" s="145">
        <f t="shared" si="100"/>
        <v>1</v>
      </c>
      <c r="R945" s="145">
        <f t="shared" si="102"/>
        <v>1</v>
      </c>
      <c r="S945" s="145">
        <f t="shared" si="102"/>
        <v>0</v>
      </c>
      <c r="T945" s="145">
        <f t="shared" si="102"/>
        <v>0</v>
      </c>
    </row>
    <row r="946" spans="2:20">
      <c r="B946" s="149">
        <v>935</v>
      </c>
      <c r="C946" s="145"/>
      <c r="D946" s="149">
        <v>56.9</v>
      </c>
      <c r="E946" s="149">
        <v>59.6</v>
      </c>
      <c r="F946" s="149">
        <v>59.6</v>
      </c>
      <c r="G946" s="149">
        <v>59.6</v>
      </c>
      <c r="H946" s="145">
        <f t="shared" si="101"/>
        <v>59.6</v>
      </c>
      <c r="I946" s="145"/>
      <c r="J946" s="145"/>
      <c r="L946" s="149">
        <v>935</v>
      </c>
      <c r="M946" s="145">
        <f t="shared" si="103"/>
        <v>0</v>
      </c>
      <c r="N946" s="145">
        <f t="shared" si="103"/>
        <v>1</v>
      </c>
      <c r="O946" s="145">
        <f t="shared" si="104"/>
        <v>1</v>
      </c>
      <c r="P946" s="145">
        <f t="shared" si="100"/>
        <v>1</v>
      </c>
      <c r="Q946" s="145">
        <f t="shared" si="100"/>
        <v>1</v>
      </c>
      <c r="R946" s="145">
        <f t="shared" si="102"/>
        <v>1</v>
      </c>
      <c r="S946" s="145">
        <f t="shared" si="102"/>
        <v>0</v>
      </c>
      <c r="T946" s="145">
        <f t="shared" si="102"/>
        <v>0</v>
      </c>
    </row>
    <row r="947" spans="2:20">
      <c r="B947" s="149">
        <v>936</v>
      </c>
      <c r="C947" s="145"/>
      <c r="D947" s="149">
        <v>59.4</v>
      </c>
      <c r="E947" s="149">
        <v>63</v>
      </c>
      <c r="F947" s="149">
        <v>63</v>
      </c>
      <c r="G947" s="149">
        <v>63</v>
      </c>
      <c r="H947" s="145">
        <f t="shared" si="101"/>
        <v>63</v>
      </c>
      <c r="I947" s="145"/>
      <c r="J947" s="145"/>
      <c r="L947" s="149">
        <v>936</v>
      </c>
      <c r="M947" s="145">
        <f t="shared" si="103"/>
        <v>0</v>
      </c>
      <c r="N947" s="145">
        <f t="shared" si="103"/>
        <v>1</v>
      </c>
      <c r="O947" s="145">
        <f t="shared" si="104"/>
        <v>1</v>
      </c>
      <c r="P947" s="145">
        <f t="shared" si="100"/>
        <v>1</v>
      </c>
      <c r="Q947" s="145">
        <f t="shared" si="100"/>
        <v>1</v>
      </c>
      <c r="R947" s="145">
        <f t="shared" si="102"/>
        <v>1</v>
      </c>
      <c r="S947" s="145">
        <f t="shared" si="102"/>
        <v>0</v>
      </c>
      <c r="T947" s="145">
        <f t="shared" si="102"/>
        <v>0</v>
      </c>
    </row>
    <row r="948" spans="2:20">
      <c r="B948" s="149">
        <v>937</v>
      </c>
      <c r="C948" s="145"/>
      <c r="D948" s="149">
        <v>61.8</v>
      </c>
      <c r="E948" s="149">
        <v>65.900000000000006</v>
      </c>
      <c r="F948" s="149">
        <v>65.900000000000006</v>
      </c>
      <c r="G948" s="149">
        <v>65.900000000000006</v>
      </c>
      <c r="H948" s="145">
        <f t="shared" si="101"/>
        <v>65.900000000000006</v>
      </c>
      <c r="I948" s="145"/>
      <c r="J948" s="145"/>
      <c r="L948" s="149">
        <v>937</v>
      </c>
      <c r="M948" s="145">
        <f t="shared" si="103"/>
        <v>0</v>
      </c>
      <c r="N948" s="145">
        <f t="shared" si="103"/>
        <v>1</v>
      </c>
      <c r="O948" s="145">
        <f t="shared" si="104"/>
        <v>1</v>
      </c>
      <c r="P948" s="145">
        <f t="shared" si="100"/>
        <v>1</v>
      </c>
      <c r="Q948" s="145">
        <f t="shared" si="100"/>
        <v>1</v>
      </c>
      <c r="R948" s="145">
        <f t="shared" si="102"/>
        <v>1</v>
      </c>
      <c r="S948" s="145">
        <f t="shared" si="102"/>
        <v>0</v>
      </c>
      <c r="T948" s="145">
        <f t="shared" si="102"/>
        <v>0</v>
      </c>
    </row>
    <row r="949" spans="2:20">
      <c r="B949" s="149">
        <v>938</v>
      </c>
      <c r="C949" s="145"/>
      <c r="D949" s="149">
        <v>64.099999999999994</v>
      </c>
      <c r="E949" s="149">
        <v>68.099999999999994</v>
      </c>
      <c r="F949" s="149">
        <v>68.099999999999994</v>
      </c>
      <c r="G949" s="149">
        <v>68.099999999999994</v>
      </c>
      <c r="H949" s="145">
        <f t="shared" si="101"/>
        <v>68.099999999999994</v>
      </c>
      <c r="I949" s="145"/>
      <c r="J949" s="145"/>
      <c r="L949" s="149">
        <v>938</v>
      </c>
      <c r="M949" s="145">
        <f t="shared" si="103"/>
        <v>0</v>
      </c>
      <c r="N949" s="145">
        <f t="shared" si="103"/>
        <v>1</v>
      </c>
      <c r="O949" s="145">
        <f t="shared" si="104"/>
        <v>1</v>
      </c>
      <c r="P949" s="145">
        <f t="shared" si="100"/>
        <v>1</v>
      </c>
      <c r="Q949" s="145">
        <f t="shared" si="100"/>
        <v>1</v>
      </c>
      <c r="R949" s="145">
        <f t="shared" si="102"/>
        <v>1</v>
      </c>
      <c r="S949" s="145">
        <f t="shared" si="102"/>
        <v>0</v>
      </c>
      <c r="T949" s="145">
        <f t="shared" si="102"/>
        <v>0</v>
      </c>
    </row>
    <row r="950" spans="2:20">
      <c r="B950" s="149">
        <v>939</v>
      </c>
      <c r="C950" s="145"/>
      <c r="D950" s="149">
        <v>66.2</v>
      </c>
      <c r="E950" s="149">
        <v>69.8</v>
      </c>
      <c r="F950" s="149">
        <v>69.8</v>
      </c>
      <c r="G950" s="149">
        <v>69.8</v>
      </c>
      <c r="H950" s="145">
        <f t="shared" si="101"/>
        <v>69.8</v>
      </c>
      <c r="I950" s="145"/>
      <c r="J950" s="145"/>
      <c r="L950" s="149">
        <v>939</v>
      </c>
      <c r="M950" s="145">
        <f t="shared" si="103"/>
        <v>0</v>
      </c>
      <c r="N950" s="145">
        <f t="shared" si="103"/>
        <v>1</v>
      </c>
      <c r="O950" s="145">
        <f t="shared" si="104"/>
        <v>1</v>
      </c>
      <c r="P950" s="145">
        <f t="shared" si="100"/>
        <v>1</v>
      </c>
      <c r="Q950" s="145">
        <f t="shared" si="100"/>
        <v>1</v>
      </c>
      <c r="R950" s="145">
        <f t="shared" si="102"/>
        <v>1</v>
      </c>
      <c r="S950" s="145">
        <f t="shared" si="102"/>
        <v>0</v>
      </c>
      <c r="T950" s="145">
        <f t="shared" si="102"/>
        <v>0</v>
      </c>
    </row>
    <row r="951" spans="2:20">
      <c r="B951" s="149">
        <v>940</v>
      </c>
      <c r="C951" s="145"/>
      <c r="D951" s="149">
        <v>68.2</v>
      </c>
      <c r="E951" s="149">
        <v>71.099999999999994</v>
      </c>
      <c r="F951" s="149">
        <v>71.099999999999994</v>
      </c>
      <c r="G951" s="149">
        <v>71.099999999999994</v>
      </c>
      <c r="H951" s="145">
        <f t="shared" si="101"/>
        <v>71.099999999999994</v>
      </c>
      <c r="I951" s="145"/>
      <c r="J951" s="145"/>
      <c r="L951" s="149">
        <v>940</v>
      </c>
      <c r="M951" s="145">
        <f t="shared" si="103"/>
        <v>0</v>
      </c>
      <c r="N951" s="145">
        <f t="shared" si="103"/>
        <v>1</v>
      </c>
      <c r="O951" s="145">
        <f t="shared" si="104"/>
        <v>1</v>
      </c>
      <c r="P951" s="145">
        <f t="shared" si="100"/>
        <v>1</v>
      </c>
      <c r="Q951" s="145">
        <f t="shared" si="100"/>
        <v>1</v>
      </c>
      <c r="R951" s="145">
        <f t="shared" si="102"/>
        <v>1</v>
      </c>
      <c r="S951" s="145">
        <f t="shared" si="102"/>
        <v>0</v>
      </c>
      <c r="T951" s="145">
        <f t="shared" si="102"/>
        <v>0</v>
      </c>
    </row>
    <row r="952" spans="2:20">
      <c r="B952" s="149">
        <v>941</v>
      </c>
      <c r="C952" s="145"/>
      <c r="D952" s="149">
        <v>70.2</v>
      </c>
      <c r="E952" s="149">
        <v>72.099999999999994</v>
      </c>
      <c r="F952" s="149">
        <v>72.099999999999994</v>
      </c>
      <c r="G952" s="149">
        <v>72.099999999999994</v>
      </c>
      <c r="H952" s="145">
        <f t="shared" si="101"/>
        <v>72.099999999999994</v>
      </c>
      <c r="I952" s="145"/>
      <c r="J952" s="145"/>
      <c r="L952" s="149">
        <v>941</v>
      </c>
      <c r="M952" s="145">
        <f t="shared" si="103"/>
        <v>0</v>
      </c>
      <c r="N952" s="145">
        <f t="shared" si="103"/>
        <v>1</v>
      </c>
      <c r="O952" s="145">
        <f t="shared" si="104"/>
        <v>1</v>
      </c>
      <c r="P952" s="145">
        <f t="shared" si="100"/>
        <v>1</v>
      </c>
      <c r="Q952" s="145">
        <f t="shared" si="100"/>
        <v>1</v>
      </c>
      <c r="R952" s="145">
        <f t="shared" si="102"/>
        <v>1</v>
      </c>
      <c r="S952" s="145">
        <f t="shared" si="102"/>
        <v>0</v>
      </c>
      <c r="T952" s="145">
        <f t="shared" si="102"/>
        <v>0</v>
      </c>
    </row>
    <row r="953" spans="2:20">
      <c r="B953" s="149">
        <v>942</v>
      </c>
      <c r="C953" s="145"/>
      <c r="D953" s="149">
        <v>72</v>
      </c>
      <c r="E953" s="149">
        <v>72.900000000000006</v>
      </c>
      <c r="F953" s="149">
        <v>72.900000000000006</v>
      </c>
      <c r="G953" s="149">
        <v>72.900000000000006</v>
      </c>
      <c r="H953" s="145">
        <f t="shared" si="101"/>
        <v>72.900000000000006</v>
      </c>
      <c r="I953" s="145"/>
      <c r="J953" s="145"/>
      <c r="L953" s="149">
        <v>942</v>
      </c>
      <c r="M953" s="145">
        <f t="shared" si="103"/>
        <v>0</v>
      </c>
      <c r="N953" s="145">
        <f t="shared" si="103"/>
        <v>1</v>
      </c>
      <c r="O953" s="145">
        <f t="shared" si="104"/>
        <v>1</v>
      </c>
      <c r="P953" s="145">
        <f t="shared" si="100"/>
        <v>1</v>
      </c>
      <c r="Q953" s="145">
        <f t="shared" si="100"/>
        <v>1</v>
      </c>
      <c r="R953" s="145">
        <f t="shared" si="102"/>
        <v>1</v>
      </c>
      <c r="S953" s="145">
        <f t="shared" si="102"/>
        <v>0</v>
      </c>
      <c r="T953" s="145">
        <f t="shared" si="102"/>
        <v>0</v>
      </c>
    </row>
    <row r="954" spans="2:20">
      <c r="B954" s="149">
        <v>943</v>
      </c>
      <c r="C954" s="145"/>
      <c r="D954" s="149">
        <v>73.7</v>
      </c>
      <c r="E954" s="149">
        <v>73.7</v>
      </c>
      <c r="F954" s="149">
        <v>73.7</v>
      </c>
      <c r="G954" s="149">
        <v>73.7</v>
      </c>
      <c r="H954" s="145">
        <f t="shared" si="101"/>
        <v>73.7</v>
      </c>
      <c r="I954" s="145"/>
      <c r="J954" s="145"/>
      <c r="L954" s="149">
        <v>943</v>
      </c>
      <c r="M954" s="145">
        <f t="shared" si="103"/>
        <v>0</v>
      </c>
      <c r="N954" s="145">
        <f t="shared" si="103"/>
        <v>1</v>
      </c>
      <c r="O954" s="145">
        <f t="shared" si="104"/>
        <v>1</v>
      </c>
      <c r="P954" s="145">
        <f t="shared" si="100"/>
        <v>1</v>
      </c>
      <c r="Q954" s="145">
        <f t="shared" si="100"/>
        <v>1</v>
      </c>
      <c r="R954" s="145">
        <f t="shared" si="102"/>
        <v>1</v>
      </c>
      <c r="S954" s="145">
        <f t="shared" si="102"/>
        <v>0</v>
      </c>
      <c r="T954" s="145">
        <f t="shared" si="102"/>
        <v>0</v>
      </c>
    </row>
    <row r="955" spans="2:20">
      <c r="B955" s="149">
        <v>944</v>
      </c>
      <c r="C955" s="145"/>
      <c r="D955" s="149">
        <v>74.400000000000006</v>
      </c>
      <c r="E955" s="149">
        <v>74.400000000000006</v>
      </c>
      <c r="F955" s="149">
        <v>74.400000000000006</v>
      </c>
      <c r="G955" s="149">
        <v>74.400000000000006</v>
      </c>
      <c r="H955" s="145">
        <f t="shared" si="101"/>
        <v>74.400000000000006</v>
      </c>
      <c r="I955" s="145"/>
      <c r="J955" s="145"/>
      <c r="L955" s="149">
        <v>944</v>
      </c>
      <c r="M955" s="145">
        <f t="shared" si="103"/>
        <v>0</v>
      </c>
      <c r="N955" s="145">
        <f t="shared" si="103"/>
        <v>1</v>
      </c>
      <c r="O955" s="145">
        <f t="shared" si="104"/>
        <v>1</v>
      </c>
      <c r="P955" s="145">
        <f t="shared" si="100"/>
        <v>1</v>
      </c>
      <c r="Q955" s="145">
        <f t="shared" si="100"/>
        <v>1</v>
      </c>
      <c r="R955" s="145">
        <f t="shared" si="102"/>
        <v>1</v>
      </c>
      <c r="S955" s="145">
        <f t="shared" si="102"/>
        <v>0</v>
      </c>
      <c r="T955" s="145">
        <f t="shared" si="102"/>
        <v>0</v>
      </c>
    </row>
    <row r="956" spans="2:20">
      <c r="B956" s="149">
        <v>945</v>
      </c>
      <c r="C956" s="145"/>
      <c r="D956" s="149">
        <v>75.099999999999994</v>
      </c>
      <c r="E956" s="149">
        <v>75.099999999999994</v>
      </c>
      <c r="F956" s="149">
        <v>75.099999999999994</v>
      </c>
      <c r="G956" s="149">
        <v>75.099999999999994</v>
      </c>
      <c r="H956" s="145">
        <f t="shared" si="101"/>
        <v>75.099999999999994</v>
      </c>
      <c r="I956" s="145"/>
      <c r="J956" s="145"/>
      <c r="L956" s="149">
        <v>945</v>
      </c>
      <c r="M956" s="145">
        <f t="shared" si="103"/>
        <v>0</v>
      </c>
      <c r="N956" s="145">
        <f t="shared" si="103"/>
        <v>1</v>
      </c>
      <c r="O956" s="145">
        <f t="shared" si="104"/>
        <v>1</v>
      </c>
      <c r="P956" s="145">
        <f t="shared" si="100"/>
        <v>1</v>
      </c>
      <c r="Q956" s="145">
        <f t="shared" si="100"/>
        <v>1</v>
      </c>
      <c r="R956" s="145">
        <f t="shared" si="102"/>
        <v>1</v>
      </c>
      <c r="S956" s="145">
        <f t="shared" si="102"/>
        <v>0</v>
      </c>
      <c r="T956" s="145">
        <f t="shared" si="102"/>
        <v>0</v>
      </c>
    </row>
    <row r="957" spans="2:20">
      <c r="B957" s="149">
        <v>946</v>
      </c>
      <c r="C957" s="145"/>
      <c r="D957" s="149">
        <v>75.8</v>
      </c>
      <c r="E957" s="149">
        <v>75.8</v>
      </c>
      <c r="F957" s="149">
        <v>75.8</v>
      </c>
      <c r="G957" s="149">
        <v>75.8</v>
      </c>
      <c r="H957" s="145">
        <f t="shared" si="101"/>
        <v>75.8</v>
      </c>
      <c r="I957" s="145"/>
      <c r="J957" s="145"/>
      <c r="L957" s="149">
        <v>946</v>
      </c>
      <c r="M957" s="145">
        <f t="shared" si="103"/>
        <v>0</v>
      </c>
      <c r="N957" s="145">
        <f t="shared" si="103"/>
        <v>1</v>
      </c>
      <c r="O957" s="145">
        <f t="shared" si="104"/>
        <v>1</v>
      </c>
      <c r="P957" s="145">
        <f t="shared" si="100"/>
        <v>1</v>
      </c>
      <c r="Q957" s="145">
        <f t="shared" si="100"/>
        <v>1</v>
      </c>
      <c r="R957" s="145">
        <f t="shared" si="102"/>
        <v>1</v>
      </c>
      <c r="S957" s="145">
        <f t="shared" si="102"/>
        <v>0</v>
      </c>
      <c r="T957" s="145">
        <f t="shared" si="102"/>
        <v>0</v>
      </c>
    </row>
    <row r="958" spans="2:20">
      <c r="B958" s="149">
        <v>947</v>
      </c>
      <c r="C958" s="145"/>
      <c r="D958" s="149">
        <v>76.5</v>
      </c>
      <c r="E958" s="149">
        <v>76.5</v>
      </c>
      <c r="F958" s="149">
        <v>76.5</v>
      </c>
      <c r="G958" s="149">
        <v>76.5</v>
      </c>
      <c r="H958" s="145">
        <f t="shared" si="101"/>
        <v>76.5</v>
      </c>
      <c r="I958" s="145"/>
      <c r="J958" s="145"/>
      <c r="L958" s="149">
        <v>947</v>
      </c>
      <c r="M958" s="145">
        <f t="shared" si="103"/>
        <v>0</v>
      </c>
      <c r="N958" s="145">
        <f t="shared" si="103"/>
        <v>1</v>
      </c>
      <c r="O958" s="145">
        <f t="shared" si="104"/>
        <v>1</v>
      </c>
      <c r="P958" s="145">
        <f t="shared" si="100"/>
        <v>1</v>
      </c>
      <c r="Q958" s="145">
        <f t="shared" si="100"/>
        <v>1</v>
      </c>
      <c r="R958" s="145">
        <f t="shared" si="102"/>
        <v>1</v>
      </c>
      <c r="S958" s="145">
        <f t="shared" si="102"/>
        <v>0</v>
      </c>
      <c r="T958" s="145">
        <f t="shared" si="102"/>
        <v>0</v>
      </c>
    </row>
    <row r="959" spans="2:20">
      <c r="B959" s="149">
        <v>948</v>
      </c>
      <c r="C959" s="145"/>
      <c r="D959" s="149">
        <v>77.2</v>
      </c>
      <c r="E959" s="149">
        <v>77.2</v>
      </c>
      <c r="F959" s="149">
        <v>77.2</v>
      </c>
      <c r="G959" s="149">
        <v>77.2</v>
      </c>
      <c r="H959" s="145">
        <f t="shared" si="101"/>
        <v>77.2</v>
      </c>
      <c r="I959" s="145"/>
      <c r="J959" s="145"/>
      <c r="L959" s="149">
        <v>948</v>
      </c>
      <c r="M959" s="145">
        <f t="shared" si="103"/>
        <v>0</v>
      </c>
      <c r="N959" s="145">
        <f t="shared" si="103"/>
        <v>1</v>
      </c>
      <c r="O959" s="145">
        <f t="shared" si="104"/>
        <v>1</v>
      </c>
      <c r="P959" s="145">
        <f t="shared" si="100"/>
        <v>1</v>
      </c>
      <c r="Q959" s="145">
        <f t="shared" si="100"/>
        <v>1</v>
      </c>
      <c r="R959" s="145">
        <f t="shared" si="102"/>
        <v>1</v>
      </c>
      <c r="S959" s="145">
        <f t="shared" si="102"/>
        <v>0</v>
      </c>
      <c r="T959" s="145">
        <f t="shared" si="102"/>
        <v>0</v>
      </c>
    </row>
    <row r="960" spans="2:20">
      <c r="B960" s="149">
        <v>949</v>
      </c>
      <c r="C960" s="145"/>
      <c r="D960" s="149">
        <v>77.8</v>
      </c>
      <c r="E960" s="149">
        <v>77.8</v>
      </c>
      <c r="F960" s="149">
        <v>77.8</v>
      </c>
      <c r="G960" s="149">
        <v>77.8</v>
      </c>
      <c r="H960" s="145">
        <f t="shared" si="101"/>
        <v>77.8</v>
      </c>
      <c r="I960" s="145"/>
      <c r="J960" s="145"/>
      <c r="L960" s="149">
        <v>949</v>
      </c>
      <c r="M960" s="145">
        <f t="shared" si="103"/>
        <v>0</v>
      </c>
      <c r="N960" s="145">
        <f t="shared" si="103"/>
        <v>1</v>
      </c>
      <c r="O960" s="145">
        <f t="shared" si="104"/>
        <v>1</v>
      </c>
      <c r="P960" s="145">
        <f t="shared" si="100"/>
        <v>1</v>
      </c>
      <c r="Q960" s="145">
        <f t="shared" si="100"/>
        <v>1</v>
      </c>
      <c r="R960" s="145">
        <f t="shared" si="102"/>
        <v>1</v>
      </c>
      <c r="S960" s="145">
        <f t="shared" si="102"/>
        <v>0</v>
      </c>
      <c r="T960" s="145">
        <f t="shared" si="102"/>
        <v>0</v>
      </c>
    </row>
    <row r="961" spans="2:20">
      <c r="B961" s="149">
        <v>950</v>
      </c>
      <c r="C961" s="145"/>
      <c r="D961" s="149">
        <v>78.5</v>
      </c>
      <c r="E961" s="149">
        <v>78.5</v>
      </c>
      <c r="F961" s="149">
        <v>78.5</v>
      </c>
      <c r="G961" s="149">
        <v>78.5</v>
      </c>
      <c r="H961" s="145">
        <f t="shared" si="101"/>
        <v>78.5</v>
      </c>
      <c r="I961" s="145"/>
      <c r="J961" s="145"/>
      <c r="L961" s="149">
        <v>950</v>
      </c>
      <c r="M961" s="145">
        <f t="shared" si="103"/>
        <v>0</v>
      </c>
      <c r="N961" s="145">
        <f t="shared" si="103"/>
        <v>1</v>
      </c>
      <c r="O961" s="145">
        <f t="shared" si="104"/>
        <v>1</v>
      </c>
      <c r="P961" s="145">
        <f t="shared" si="100"/>
        <v>1</v>
      </c>
      <c r="Q961" s="145">
        <f t="shared" si="100"/>
        <v>1</v>
      </c>
      <c r="R961" s="145">
        <f t="shared" si="102"/>
        <v>1</v>
      </c>
      <c r="S961" s="145">
        <f t="shared" si="102"/>
        <v>0</v>
      </c>
      <c r="T961" s="145">
        <f t="shared" si="102"/>
        <v>0</v>
      </c>
    </row>
    <row r="962" spans="2:20">
      <c r="B962" s="149">
        <v>951</v>
      </c>
      <c r="C962" s="145"/>
      <c r="D962" s="149">
        <v>79.2</v>
      </c>
      <c r="E962" s="149">
        <v>79.2</v>
      </c>
      <c r="F962" s="149">
        <v>79.2</v>
      </c>
      <c r="G962" s="149">
        <v>79.2</v>
      </c>
      <c r="H962" s="145">
        <f t="shared" si="101"/>
        <v>79.2</v>
      </c>
      <c r="I962" s="145"/>
      <c r="J962" s="145"/>
      <c r="L962" s="149">
        <v>951</v>
      </c>
      <c r="M962" s="145">
        <f t="shared" si="103"/>
        <v>0</v>
      </c>
      <c r="N962" s="145">
        <f t="shared" si="103"/>
        <v>1</v>
      </c>
      <c r="O962" s="145">
        <f t="shared" si="104"/>
        <v>1</v>
      </c>
      <c r="P962" s="145">
        <f t="shared" si="100"/>
        <v>1</v>
      </c>
      <c r="Q962" s="145">
        <f t="shared" si="100"/>
        <v>1</v>
      </c>
      <c r="R962" s="145">
        <f t="shared" si="102"/>
        <v>1</v>
      </c>
      <c r="S962" s="145">
        <f t="shared" si="102"/>
        <v>0</v>
      </c>
      <c r="T962" s="145">
        <f t="shared" si="102"/>
        <v>0</v>
      </c>
    </row>
    <row r="963" spans="2:20">
      <c r="B963" s="149">
        <v>952</v>
      </c>
      <c r="C963" s="145"/>
      <c r="D963" s="149">
        <v>80</v>
      </c>
      <c r="E963" s="149">
        <v>80</v>
      </c>
      <c r="F963" s="149">
        <v>80</v>
      </c>
      <c r="G963" s="149">
        <v>80</v>
      </c>
      <c r="H963" s="145">
        <f t="shared" si="101"/>
        <v>80</v>
      </c>
      <c r="I963" s="145"/>
      <c r="J963" s="145"/>
      <c r="L963" s="149">
        <v>952</v>
      </c>
      <c r="M963" s="145">
        <f t="shared" si="103"/>
        <v>0</v>
      </c>
      <c r="N963" s="145">
        <f t="shared" si="103"/>
        <v>1</v>
      </c>
      <c r="O963" s="145">
        <f t="shared" si="104"/>
        <v>1</v>
      </c>
      <c r="P963" s="145">
        <f t="shared" si="100"/>
        <v>1</v>
      </c>
      <c r="Q963" s="145">
        <f t="shared" si="100"/>
        <v>1</v>
      </c>
      <c r="R963" s="145">
        <f t="shared" si="102"/>
        <v>1</v>
      </c>
      <c r="S963" s="145">
        <f t="shared" si="102"/>
        <v>0</v>
      </c>
      <c r="T963" s="145">
        <f t="shared" si="102"/>
        <v>0</v>
      </c>
    </row>
    <row r="964" spans="2:20">
      <c r="B964" s="149">
        <v>953</v>
      </c>
      <c r="C964" s="145"/>
      <c r="D964" s="149">
        <v>81</v>
      </c>
      <c r="E964" s="149">
        <v>81</v>
      </c>
      <c r="F964" s="149">
        <v>81</v>
      </c>
      <c r="G964" s="149">
        <v>81</v>
      </c>
      <c r="H964" s="145">
        <f t="shared" si="101"/>
        <v>81</v>
      </c>
      <c r="I964" s="145"/>
      <c r="J964" s="145"/>
      <c r="L964" s="149">
        <v>953</v>
      </c>
      <c r="M964" s="145">
        <f t="shared" si="103"/>
        <v>0</v>
      </c>
      <c r="N964" s="145">
        <f t="shared" si="103"/>
        <v>1</v>
      </c>
      <c r="O964" s="145">
        <f t="shared" si="104"/>
        <v>1</v>
      </c>
      <c r="P964" s="145">
        <f t="shared" si="100"/>
        <v>1</v>
      </c>
      <c r="Q964" s="145">
        <f t="shared" si="100"/>
        <v>1</v>
      </c>
      <c r="R964" s="145">
        <f t="shared" si="102"/>
        <v>1</v>
      </c>
      <c r="S964" s="145">
        <f t="shared" si="102"/>
        <v>0</v>
      </c>
      <c r="T964" s="145">
        <f t="shared" si="102"/>
        <v>0</v>
      </c>
    </row>
    <row r="965" spans="2:20">
      <c r="B965" s="149">
        <v>954</v>
      </c>
      <c r="C965" s="145"/>
      <c r="D965" s="149">
        <v>81.2</v>
      </c>
      <c r="E965" s="149">
        <v>82</v>
      </c>
      <c r="F965" s="149">
        <v>82</v>
      </c>
      <c r="G965" s="149">
        <v>82</v>
      </c>
      <c r="H965" s="145">
        <f t="shared" si="101"/>
        <v>82</v>
      </c>
      <c r="I965" s="145"/>
      <c r="J965" s="145"/>
      <c r="L965" s="149">
        <v>954</v>
      </c>
      <c r="M965" s="145">
        <f t="shared" si="103"/>
        <v>0</v>
      </c>
      <c r="N965" s="145">
        <f t="shared" si="103"/>
        <v>1</v>
      </c>
      <c r="O965" s="145">
        <f t="shared" si="104"/>
        <v>1</v>
      </c>
      <c r="P965" s="145">
        <f t="shared" si="100"/>
        <v>1</v>
      </c>
      <c r="Q965" s="145">
        <f t="shared" si="100"/>
        <v>1</v>
      </c>
      <c r="R965" s="145">
        <f t="shared" si="102"/>
        <v>1</v>
      </c>
      <c r="S965" s="145">
        <f t="shared" si="102"/>
        <v>0</v>
      </c>
      <c r="T965" s="145">
        <f t="shared" si="102"/>
        <v>0</v>
      </c>
    </row>
    <row r="966" spans="2:20">
      <c r="B966" s="149">
        <v>955</v>
      </c>
      <c r="C966" s="145"/>
      <c r="D966" s="149">
        <v>81.8</v>
      </c>
      <c r="E966" s="149">
        <v>83</v>
      </c>
      <c r="F966" s="149">
        <v>83</v>
      </c>
      <c r="G966" s="149">
        <v>83</v>
      </c>
      <c r="H966" s="145">
        <f t="shared" si="101"/>
        <v>83</v>
      </c>
      <c r="I966" s="145"/>
      <c r="J966" s="145"/>
      <c r="L966" s="149">
        <v>955</v>
      </c>
      <c r="M966" s="145">
        <f t="shared" si="103"/>
        <v>0</v>
      </c>
      <c r="N966" s="145">
        <f t="shared" si="103"/>
        <v>1</v>
      </c>
      <c r="O966" s="145">
        <f t="shared" si="104"/>
        <v>1</v>
      </c>
      <c r="P966" s="145">
        <f t="shared" si="100"/>
        <v>1</v>
      </c>
      <c r="Q966" s="145">
        <f t="shared" si="100"/>
        <v>1</v>
      </c>
      <c r="R966" s="145">
        <f t="shared" si="102"/>
        <v>1</v>
      </c>
      <c r="S966" s="145">
        <f t="shared" si="102"/>
        <v>0</v>
      </c>
      <c r="T966" s="145">
        <f t="shared" si="102"/>
        <v>0</v>
      </c>
    </row>
    <row r="967" spans="2:20">
      <c r="B967" s="149">
        <v>956</v>
      </c>
      <c r="C967" s="145"/>
      <c r="D967" s="149">
        <v>82.2</v>
      </c>
      <c r="E967" s="149">
        <v>83.7</v>
      </c>
      <c r="F967" s="149">
        <v>83.7</v>
      </c>
      <c r="G967" s="149">
        <v>83.7</v>
      </c>
      <c r="H967" s="145">
        <f t="shared" si="101"/>
        <v>83.7</v>
      </c>
      <c r="I967" s="145"/>
      <c r="J967" s="145"/>
      <c r="L967" s="149">
        <v>956</v>
      </c>
      <c r="M967" s="145">
        <f t="shared" si="103"/>
        <v>0</v>
      </c>
      <c r="N967" s="145">
        <f t="shared" si="103"/>
        <v>1</v>
      </c>
      <c r="O967" s="145">
        <f t="shared" si="104"/>
        <v>1</v>
      </c>
      <c r="P967" s="145">
        <f t="shared" si="100"/>
        <v>1</v>
      </c>
      <c r="Q967" s="145">
        <f t="shared" si="100"/>
        <v>1</v>
      </c>
      <c r="R967" s="145">
        <f t="shared" si="102"/>
        <v>1</v>
      </c>
      <c r="S967" s="145">
        <f t="shared" si="102"/>
        <v>0</v>
      </c>
      <c r="T967" s="145">
        <f t="shared" si="102"/>
        <v>0</v>
      </c>
    </row>
    <row r="968" spans="2:20">
      <c r="B968" s="149">
        <v>957</v>
      </c>
      <c r="C968" s="145"/>
      <c r="D968" s="149">
        <v>82.2</v>
      </c>
      <c r="E968" s="149">
        <v>84.2</v>
      </c>
      <c r="F968" s="149">
        <v>84.2</v>
      </c>
      <c r="G968" s="149">
        <v>84.2</v>
      </c>
      <c r="H968" s="145">
        <f t="shared" si="101"/>
        <v>84.2</v>
      </c>
      <c r="I968" s="145"/>
      <c r="J968" s="145"/>
      <c r="L968" s="149">
        <v>957</v>
      </c>
      <c r="M968" s="145">
        <f t="shared" si="103"/>
        <v>0</v>
      </c>
      <c r="N968" s="145">
        <f t="shared" si="103"/>
        <v>1</v>
      </c>
      <c r="O968" s="145">
        <f t="shared" si="104"/>
        <v>1</v>
      </c>
      <c r="P968" s="145">
        <f t="shared" si="100"/>
        <v>1</v>
      </c>
      <c r="Q968" s="145">
        <f t="shared" si="100"/>
        <v>1</v>
      </c>
      <c r="R968" s="145">
        <f t="shared" si="102"/>
        <v>1</v>
      </c>
      <c r="S968" s="145">
        <f t="shared" si="102"/>
        <v>0</v>
      </c>
      <c r="T968" s="145">
        <f t="shared" si="102"/>
        <v>0</v>
      </c>
    </row>
    <row r="969" spans="2:20">
      <c r="B969" s="149">
        <v>958</v>
      </c>
      <c r="C969" s="145"/>
      <c r="D969" s="149">
        <v>82.4</v>
      </c>
      <c r="E969" s="149">
        <v>84.4</v>
      </c>
      <c r="F969" s="149">
        <v>84.4</v>
      </c>
      <c r="G969" s="149">
        <v>84.4</v>
      </c>
      <c r="H969" s="145">
        <f t="shared" si="101"/>
        <v>84.4</v>
      </c>
      <c r="I969" s="145"/>
      <c r="J969" s="145"/>
      <c r="L969" s="149">
        <v>958</v>
      </c>
      <c r="M969" s="145">
        <f t="shared" si="103"/>
        <v>0</v>
      </c>
      <c r="N969" s="145">
        <f t="shared" si="103"/>
        <v>1</v>
      </c>
      <c r="O969" s="145">
        <f t="shared" si="104"/>
        <v>1</v>
      </c>
      <c r="P969" s="145">
        <f t="shared" si="100"/>
        <v>1</v>
      </c>
      <c r="Q969" s="145">
        <f t="shared" si="100"/>
        <v>1</v>
      </c>
      <c r="R969" s="145">
        <f t="shared" si="102"/>
        <v>1</v>
      </c>
      <c r="S969" s="145">
        <f t="shared" si="102"/>
        <v>0</v>
      </c>
      <c r="T969" s="145">
        <f t="shared" si="102"/>
        <v>0</v>
      </c>
    </row>
    <row r="970" spans="2:20">
      <c r="B970" s="149">
        <v>959</v>
      </c>
      <c r="C970" s="145"/>
      <c r="D970" s="149">
        <v>82.5</v>
      </c>
      <c r="E970" s="149">
        <v>84.5</v>
      </c>
      <c r="F970" s="149">
        <v>84.5</v>
      </c>
      <c r="G970" s="149">
        <v>84.5</v>
      </c>
      <c r="H970" s="145">
        <f t="shared" si="101"/>
        <v>84.5</v>
      </c>
      <c r="I970" s="145"/>
      <c r="J970" s="145"/>
      <c r="L970" s="149">
        <v>959</v>
      </c>
      <c r="M970" s="145">
        <f t="shared" si="103"/>
        <v>0</v>
      </c>
      <c r="N970" s="145">
        <f t="shared" si="103"/>
        <v>1</v>
      </c>
      <c r="O970" s="145">
        <f t="shared" si="104"/>
        <v>1</v>
      </c>
      <c r="P970" s="145">
        <f t="shared" si="104"/>
        <v>1</v>
      </c>
      <c r="Q970" s="145">
        <f t="shared" si="104"/>
        <v>1</v>
      </c>
      <c r="R970" s="145">
        <f t="shared" si="102"/>
        <v>1</v>
      </c>
      <c r="S970" s="145">
        <f t="shared" si="102"/>
        <v>0</v>
      </c>
      <c r="T970" s="145">
        <f t="shared" si="102"/>
        <v>0</v>
      </c>
    </row>
    <row r="971" spans="2:20">
      <c r="B971" s="149">
        <v>960</v>
      </c>
      <c r="C971" s="145"/>
      <c r="D971" s="149">
        <v>82.5</v>
      </c>
      <c r="E971" s="149">
        <v>84.4</v>
      </c>
      <c r="F971" s="149">
        <v>84.4</v>
      </c>
      <c r="G971" s="149">
        <v>84.4</v>
      </c>
      <c r="H971" s="145">
        <f t="shared" si="101"/>
        <v>84.4</v>
      </c>
      <c r="I971" s="145"/>
      <c r="J971" s="145"/>
      <c r="L971" s="149">
        <v>960</v>
      </c>
      <c r="M971" s="145">
        <f t="shared" si="103"/>
        <v>0</v>
      </c>
      <c r="N971" s="145">
        <f t="shared" si="103"/>
        <v>1</v>
      </c>
      <c r="O971" s="145">
        <f t="shared" si="104"/>
        <v>0</v>
      </c>
      <c r="P971" s="145">
        <f t="shared" si="104"/>
        <v>0</v>
      </c>
      <c r="Q971" s="145">
        <f t="shared" si="104"/>
        <v>0</v>
      </c>
      <c r="R971" s="145">
        <f t="shared" si="102"/>
        <v>0</v>
      </c>
      <c r="S971" s="145">
        <f t="shared" si="102"/>
        <v>0</v>
      </c>
      <c r="T971" s="145">
        <f t="shared" si="102"/>
        <v>0</v>
      </c>
    </row>
    <row r="972" spans="2:20">
      <c r="B972" s="149">
        <v>961</v>
      </c>
      <c r="C972" s="145"/>
      <c r="D972" s="149">
        <v>82.5</v>
      </c>
      <c r="E972" s="149">
        <v>84.1</v>
      </c>
      <c r="F972" s="149">
        <v>84.1</v>
      </c>
      <c r="G972" s="149">
        <v>84.1</v>
      </c>
      <c r="H972" s="145">
        <f t="shared" si="101"/>
        <v>84.1</v>
      </c>
      <c r="I972" s="145"/>
      <c r="J972" s="145"/>
      <c r="L972" s="149">
        <v>961</v>
      </c>
      <c r="M972" s="145">
        <f t="shared" si="103"/>
        <v>0</v>
      </c>
      <c r="N972" s="145">
        <f t="shared" si="103"/>
        <v>1</v>
      </c>
      <c r="O972" s="145">
        <f t="shared" si="104"/>
        <v>0</v>
      </c>
      <c r="P972" s="145">
        <f t="shared" si="104"/>
        <v>0</v>
      </c>
      <c r="Q972" s="145">
        <f t="shared" si="104"/>
        <v>0</v>
      </c>
      <c r="R972" s="145">
        <f t="shared" si="102"/>
        <v>0</v>
      </c>
      <c r="S972" s="145">
        <f t="shared" si="102"/>
        <v>0</v>
      </c>
      <c r="T972" s="145">
        <f t="shared" si="102"/>
        <v>0</v>
      </c>
    </row>
    <row r="973" spans="2:20">
      <c r="B973" s="149">
        <v>962</v>
      </c>
      <c r="C973" s="145"/>
      <c r="D973" s="149">
        <v>82.5</v>
      </c>
      <c r="E973" s="149">
        <v>83.7</v>
      </c>
      <c r="F973" s="149">
        <v>83.7</v>
      </c>
      <c r="G973" s="149">
        <v>83.7</v>
      </c>
      <c r="H973" s="145">
        <f t="shared" ref="H973:H1036" si="105">IF($E973="",0,MIN($E973,$H$2))</f>
        <v>83.7</v>
      </c>
      <c r="I973" s="145"/>
      <c r="J973" s="145"/>
      <c r="L973" s="149">
        <v>962</v>
      </c>
      <c r="M973" s="145">
        <f t="shared" si="103"/>
        <v>0</v>
      </c>
      <c r="N973" s="145">
        <f t="shared" si="103"/>
        <v>1</v>
      </c>
      <c r="O973" s="145">
        <f t="shared" si="104"/>
        <v>0</v>
      </c>
      <c r="P973" s="145">
        <f t="shared" si="104"/>
        <v>0</v>
      </c>
      <c r="Q973" s="145">
        <f t="shared" si="104"/>
        <v>0</v>
      </c>
      <c r="R973" s="145">
        <f t="shared" si="104"/>
        <v>0</v>
      </c>
      <c r="S973" s="145">
        <f t="shared" si="104"/>
        <v>0</v>
      </c>
      <c r="T973" s="145">
        <f t="shared" si="104"/>
        <v>0</v>
      </c>
    </row>
    <row r="974" spans="2:20">
      <c r="B974" s="149">
        <v>963</v>
      </c>
      <c r="C974" s="145"/>
      <c r="D974" s="149">
        <v>82.3</v>
      </c>
      <c r="E974" s="149">
        <v>83.2</v>
      </c>
      <c r="F974" s="149">
        <v>83.2</v>
      </c>
      <c r="G974" s="149">
        <v>83.2</v>
      </c>
      <c r="H974" s="145">
        <f t="shared" si="105"/>
        <v>83.2</v>
      </c>
      <c r="I974" s="145"/>
      <c r="J974" s="145"/>
      <c r="L974" s="149">
        <v>963</v>
      </c>
      <c r="M974" s="145">
        <f t="shared" ref="M974:N1037" si="106">IF(AND(C974&gt;0,C974&gt;=C973),1,0)</f>
        <v>0</v>
      </c>
      <c r="N974" s="145">
        <f t="shared" si="106"/>
        <v>0</v>
      </c>
      <c r="O974" s="145">
        <f t="shared" ref="O974:R1037" si="107">IF(AND(E974&gt;0,E974&gt;=E973),1,0)</f>
        <v>0</v>
      </c>
      <c r="P974" s="145">
        <f t="shared" ref="P974:Q1037" si="108">IF(AND(F974&gt;0,F974&gt;=F973),1,0)</f>
        <v>0</v>
      </c>
      <c r="Q974" s="145">
        <f t="shared" si="108"/>
        <v>0</v>
      </c>
      <c r="R974" s="145">
        <f t="shared" si="107"/>
        <v>0</v>
      </c>
      <c r="S974" s="145">
        <f t="shared" ref="S974:T1037" si="109">IF(AND(I974&gt;0,I974&gt;=I973),1,0)</f>
        <v>0</v>
      </c>
      <c r="T974" s="145">
        <f t="shared" si="109"/>
        <v>0</v>
      </c>
    </row>
    <row r="975" spans="2:20">
      <c r="B975" s="149">
        <v>964</v>
      </c>
      <c r="C975" s="145"/>
      <c r="D975" s="149">
        <v>82.1</v>
      </c>
      <c r="E975" s="149">
        <v>82.8</v>
      </c>
      <c r="F975" s="149">
        <v>82.8</v>
      </c>
      <c r="G975" s="149">
        <v>82.8</v>
      </c>
      <c r="H975" s="145">
        <f t="shared" si="105"/>
        <v>82.8</v>
      </c>
      <c r="I975" s="145"/>
      <c r="J975" s="145"/>
      <c r="L975" s="149">
        <v>964</v>
      </c>
      <c r="M975" s="145">
        <f t="shared" si="106"/>
        <v>0</v>
      </c>
      <c r="N975" s="145">
        <f t="shared" si="106"/>
        <v>0</v>
      </c>
      <c r="O975" s="145">
        <f t="shared" si="107"/>
        <v>0</v>
      </c>
      <c r="P975" s="145">
        <f t="shared" si="108"/>
        <v>0</v>
      </c>
      <c r="Q975" s="145">
        <f t="shared" si="108"/>
        <v>0</v>
      </c>
      <c r="R975" s="145">
        <f t="shared" si="107"/>
        <v>0</v>
      </c>
      <c r="S975" s="145">
        <f t="shared" si="109"/>
        <v>0</v>
      </c>
      <c r="T975" s="145">
        <f t="shared" si="109"/>
        <v>0</v>
      </c>
    </row>
    <row r="976" spans="2:20">
      <c r="B976" s="149">
        <v>965</v>
      </c>
      <c r="C976" s="145"/>
      <c r="D976" s="149">
        <v>82.1</v>
      </c>
      <c r="E976" s="149">
        <v>82.6</v>
      </c>
      <c r="F976" s="149">
        <v>82.6</v>
      </c>
      <c r="G976" s="149">
        <v>82.6</v>
      </c>
      <c r="H976" s="145">
        <f t="shared" si="105"/>
        <v>82.6</v>
      </c>
      <c r="I976" s="145"/>
      <c r="J976" s="145"/>
      <c r="L976" s="149">
        <v>965</v>
      </c>
      <c r="M976" s="145">
        <f t="shared" si="106"/>
        <v>0</v>
      </c>
      <c r="N976" s="145">
        <f t="shared" si="106"/>
        <v>1</v>
      </c>
      <c r="O976" s="145">
        <f t="shared" si="107"/>
        <v>0</v>
      </c>
      <c r="P976" s="145">
        <f t="shared" si="108"/>
        <v>0</v>
      </c>
      <c r="Q976" s="145">
        <f t="shared" si="108"/>
        <v>0</v>
      </c>
      <c r="R976" s="145">
        <f t="shared" si="107"/>
        <v>0</v>
      </c>
      <c r="S976" s="145">
        <f t="shared" si="109"/>
        <v>0</v>
      </c>
      <c r="T976" s="145">
        <f t="shared" si="109"/>
        <v>0</v>
      </c>
    </row>
    <row r="977" spans="2:20">
      <c r="B977" s="149">
        <v>966</v>
      </c>
      <c r="C977" s="145"/>
      <c r="D977" s="149">
        <v>82.1</v>
      </c>
      <c r="E977" s="149">
        <v>82.5</v>
      </c>
      <c r="F977" s="149">
        <v>82.5</v>
      </c>
      <c r="G977" s="149">
        <v>82.5</v>
      </c>
      <c r="H977" s="145">
        <f t="shared" si="105"/>
        <v>82.5</v>
      </c>
      <c r="I977" s="145"/>
      <c r="J977" s="145"/>
      <c r="L977" s="149">
        <v>966</v>
      </c>
      <c r="M977" s="145">
        <f t="shared" si="106"/>
        <v>0</v>
      </c>
      <c r="N977" s="145">
        <f t="shared" si="106"/>
        <v>1</v>
      </c>
      <c r="O977" s="145">
        <f t="shared" si="107"/>
        <v>0</v>
      </c>
      <c r="P977" s="145">
        <f t="shared" si="108"/>
        <v>0</v>
      </c>
      <c r="Q977" s="145">
        <f t="shared" si="108"/>
        <v>0</v>
      </c>
      <c r="R977" s="145">
        <f t="shared" si="107"/>
        <v>0</v>
      </c>
      <c r="S977" s="145">
        <f t="shared" si="109"/>
        <v>0</v>
      </c>
      <c r="T977" s="145">
        <f t="shared" si="109"/>
        <v>0</v>
      </c>
    </row>
    <row r="978" spans="2:20">
      <c r="B978" s="149">
        <v>967</v>
      </c>
      <c r="C978" s="145"/>
      <c r="D978" s="149">
        <v>82.1</v>
      </c>
      <c r="E978" s="149">
        <v>82.4</v>
      </c>
      <c r="F978" s="149">
        <v>82.4</v>
      </c>
      <c r="G978" s="149">
        <v>82.4</v>
      </c>
      <c r="H978" s="145">
        <f t="shared" si="105"/>
        <v>82.4</v>
      </c>
      <c r="I978" s="145"/>
      <c r="J978" s="145"/>
      <c r="L978" s="149">
        <v>967</v>
      </c>
      <c r="M978" s="145">
        <f t="shared" si="106"/>
        <v>0</v>
      </c>
      <c r="N978" s="145">
        <f t="shared" si="106"/>
        <v>1</v>
      </c>
      <c r="O978" s="145">
        <f t="shared" si="107"/>
        <v>0</v>
      </c>
      <c r="P978" s="145">
        <f t="shared" si="108"/>
        <v>0</v>
      </c>
      <c r="Q978" s="145">
        <f t="shared" si="108"/>
        <v>0</v>
      </c>
      <c r="R978" s="145">
        <f t="shared" si="107"/>
        <v>0</v>
      </c>
      <c r="S978" s="145">
        <f t="shared" si="109"/>
        <v>0</v>
      </c>
      <c r="T978" s="145">
        <f t="shared" si="109"/>
        <v>0</v>
      </c>
    </row>
    <row r="979" spans="2:20">
      <c r="B979" s="149">
        <v>968</v>
      </c>
      <c r="C979" s="145"/>
      <c r="D979" s="149">
        <v>82.1</v>
      </c>
      <c r="E979" s="149">
        <v>82.3</v>
      </c>
      <c r="F979" s="149">
        <v>82.3</v>
      </c>
      <c r="G979" s="149">
        <v>82.3</v>
      </c>
      <c r="H979" s="145">
        <f t="shared" si="105"/>
        <v>82.3</v>
      </c>
      <c r="I979" s="145"/>
      <c r="J979" s="145"/>
      <c r="L979" s="149">
        <v>968</v>
      </c>
      <c r="M979" s="145">
        <f t="shared" si="106"/>
        <v>0</v>
      </c>
      <c r="N979" s="145">
        <f t="shared" si="106"/>
        <v>1</v>
      </c>
      <c r="O979" s="145">
        <f t="shared" si="107"/>
        <v>0</v>
      </c>
      <c r="P979" s="145">
        <f t="shared" si="108"/>
        <v>0</v>
      </c>
      <c r="Q979" s="145">
        <f t="shared" si="108"/>
        <v>0</v>
      </c>
      <c r="R979" s="145">
        <f t="shared" si="107"/>
        <v>0</v>
      </c>
      <c r="S979" s="145">
        <f t="shared" si="109"/>
        <v>0</v>
      </c>
      <c r="T979" s="145">
        <f t="shared" si="109"/>
        <v>0</v>
      </c>
    </row>
    <row r="980" spans="2:20">
      <c r="B980" s="149">
        <v>969</v>
      </c>
      <c r="C980" s="145"/>
      <c r="D980" s="149">
        <v>82.1</v>
      </c>
      <c r="E980" s="149">
        <v>82.2</v>
      </c>
      <c r="F980" s="149">
        <v>82.2</v>
      </c>
      <c r="G980" s="149">
        <v>82.2</v>
      </c>
      <c r="H980" s="145">
        <f t="shared" si="105"/>
        <v>82.2</v>
      </c>
      <c r="I980" s="145"/>
      <c r="J980" s="145"/>
      <c r="L980" s="149">
        <v>969</v>
      </c>
      <c r="M980" s="145">
        <f t="shared" si="106"/>
        <v>0</v>
      </c>
      <c r="N980" s="145">
        <f t="shared" si="106"/>
        <v>1</v>
      </c>
      <c r="O980" s="145">
        <f t="shared" si="107"/>
        <v>0</v>
      </c>
      <c r="P980" s="145">
        <f t="shared" si="108"/>
        <v>0</v>
      </c>
      <c r="Q980" s="145">
        <f t="shared" si="108"/>
        <v>0</v>
      </c>
      <c r="R980" s="145">
        <f t="shared" si="107"/>
        <v>0</v>
      </c>
      <c r="S980" s="145">
        <f t="shared" si="109"/>
        <v>0</v>
      </c>
      <c r="T980" s="145">
        <f t="shared" si="109"/>
        <v>0</v>
      </c>
    </row>
    <row r="981" spans="2:20">
      <c r="B981" s="149">
        <v>970</v>
      </c>
      <c r="C981" s="145"/>
      <c r="D981" s="149">
        <v>82.1</v>
      </c>
      <c r="E981" s="149">
        <v>82.2</v>
      </c>
      <c r="F981" s="149">
        <v>82.2</v>
      </c>
      <c r="G981" s="149">
        <v>82.2</v>
      </c>
      <c r="H981" s="145">
        <f t="shared" si="105"/>
        <v>82.2</v>
      </c>
      <c r="I981" s="145"/>
      <c r="J981" s="145"/>
      <c r="L981" s="149">
        <v>970</v>
      </c>
      <c r="M981" s="145">
        <f t="shared" si="106"/>
        <v>0</v>
      </c>
      <c r="N981" s="145">
        <f t="shared" si="106"/>
        <v>1</v>
      </c>
      <c r="O981" s="145">
        <f t="shared" si="107"/>
        <v>1</v>
      </c>
      <c r="P981" s="145">
        <f t="shared" si="108"/>
        <v>1</v>
      </c>
      <c r="Q981" s="145">
        <f t="shared" si="108"/>
        <v>1</v>
      </c>
      <c r="R981" s="145">
        <f t="shared" si="107"/>
        <v>1</v>
      </c>
      <c r="S981" s="145">
        <f t="shared" si="109"/>
        <v>0</v>
      </c>
      <c r="T981" s="145">
        <f t="shared" si="109"/>
        <v>0</v>
      </c>
    </row>
    <row r="982" spans="2:20">
      <c r="B982" s="149">
        <v>971</v>
      </c>
      <c r="C982" s="145"/>
      <c r="D982" s="149">
        <v>82.1</v>
      </c>
      <c r="E982" s="149">
        <v>82.2</v>
      </c>
      <c r="F982" s="149">
        <v>82.2</v>
      </c>
      <c r="G982" s="149">
        <v>82.2</v>
      </c>
      <c r="H982" s="145">
        <f t="shared" si="105"/>
        <v>82.2</v>
      </c>
      <c r="I982" s="145"/>
      <c r="J982" s="145"/>
      <c r="L982" s="149">
        <v>971</v>
      </c>
      <c r="M982" s="145">
        <f t="shared" si="106"/>
        <v>0</v>
      </c>
      <c r="N982" s="145">
        <f t="shared" si="106"/>
        <v>1</v>
      </c>
      <c r="O982" s="145">
        <f t="shared" si="107"/>
        <v>1</v>
      </c>
      <c r="P982" s="145">
        <f t="shared" si="108"/>
        <v>1</v>
      </c>
      <c r="Q982" s="145">
        <f t="shared" si="108"/>
        <v>1</v>
      </c>
      <c r="R982" s="145">
        <f t="shared" si="107"/>
        <v>1</v>
      </c>
      <c r="S982" s="145">
        <f t="shared" si="109"/>
        <v>0</v>
      </c>
      <c r="T982" s="145">
        <f t="shared" si="109"/>
        <v>0</v>
      </c>
    </row>
    <row r="983" spans="2:20">
      <c r="B983" s="149">
        <v>972</v>
      </c>
      <c r="C983" s="145"/>
      <c r="D983" s="149">
        <v>82.1</v>
      </c>
      <c r="E983" s="149">
        <v>82.1</v>
      </c>
      <c r="F983" s="149">
        <v>82.1</v>
      </c>
      <c r="G983" s="149">
        <v>82.1</v>
      </c>
      <c r="H983" s="145">
        <f t="shared" si="105"/>
        <v>82.1</v>
      </c>
      <c r="I983" s="145"/>
      <c r="J983" s="145"/>
      <c r="L983" s="149">
        <v>972</v>
      </c>
      <c r="M983" s="145">
        <f t="shared" si="106"/>
        <v>0</v>
      </c>
      <c r="N983" s="145">
        <f t="shared" si="106"/>
        <v>1</v>
      </c>
      <c r="O983" s="145">
        <f t="shared" si="107"/>
        <v>0</v>
      </c>
      <c r="P983" s="145">
        <f t="shared" si="108"/>
        <v>0</v>
      </c>
      <c r="Q983" s="145">
        <f t="shared" si="108"/>
        <v>0</v>
      </c>
      <c r="R983" s="145">
        <f t="shared" si="107"/>
        <v>0</v>
      </c>
      <c r="S983" s="145">
        <f t="shared" si="109"/>
        <v>0</v>
      </c>
      <c r="T983" s="145">
        <f t="shared" si="109"/>
        <v>0</v>
      </c>
    </row>
    <row r="984" spans="2:20">
      <c r="B984" s="149">
        <v>973</v>
      </c>
      <c r="C984" s="145"/>
      <c r="D984" s="149">
        <v>81.900000000000006</v>
      </c>
      <c r="E984" s="149">
        <v>81.900000000000006</v>
      </c>
      <c r="F984" s="149">
        <v>81.900000000000006</v>
      </c>
      <c r="G984" s="149">
        <v>81.900000000000006</v>
      </c>
      <c r="H984" s="145">
        <f t="shared" si="105"/>
        <v>81.900000000000006</v>
      </c>
      <c r="I984" s="145"/>
      <c r="J984" s="145"/>
      <c r="L984" s="149">
        <v>973</v>
      </c>
      <c r="M984" s="145">
        <f t="shared" si="106"/>
        <v>0</v>
      </c>
      <c r="N984" s="145">
        <f t="shared" si="106"/>
        <v>0</v>
      </c>
      <c r="O984" s="145">
        <f t="shared" si="107"/>
        <v>0</v>
      </c>
      <c r="P984" s="145">
        <f t="shared" si="108"/>
        <v>0</v>
      </c>
      <c r="Q984" s="145">
        <f t="shared" si="108"/>
        <v>0</v>
      </c>
      <c r="R984" s="145">
        <f t="shared" si="107"/>
        <v>0</v>
      </c>
      <c r="S984" s="145">
        <f t="shared" si="109"/>
        <v>0</v>
      </c>
      <c r="T984" s="145">
        <f t="shared" si="109"/>
        <v>0</v>
      </c>
    </row>
    <row r="985" spans="2:20">
      <c r="B985" s="149">
        <v>974</v>
      </c>
      <c r="C985" s="145"/>
      <c r="D985" s="149">
        <v>81.599999999999994</v>
      </c>
      <c r="E985" s="149">
        <v>81.599999999999994</v>
      </c>
      <c r="F985" s="149">
        <v>81.599999999999994</v>
      </c>
      <c r="G985" s="149">
        <v>81.599999999999994</v>
      </c>
      <c r="H985" s="145">
        <f t="shared" si="105"/>
        <v>81.599999999999994</v>
      </c>
      <c r="I985" s="145"/>
      <c r="J985" s="145"/>
      <c r="L985" s="149">
        <v>974</v>
      </c>
      <c r="M985" s="145">
        <f t="shared" si="106"/>
        <v>0</v>
      </c>
      <c r="N985" s="145">
        <f t="shared" si="106"/>
        <v>0</v>
      </c>
      <c r="O985" s="145">
        <f t="shared" si="107"/>
        <v>0</v>
      </c>
      <c r="P985" s="145">
        <f t="shared" si="108"/>
        <v>0</v>
      </c>
      <c r="Q985" s="145">
        <f t="shared" si="108"/>
        <v>0</v>
      </c>
      <c r="R985" s="145">
        <f t="shared" si="107"/>
        <v>0</v>
      </c>
      <c r="S985" s="145">
        <f t="shared" si="109"/>
        <v>0</v>
      </c>
      <c r="T985" s="145">
        <f t="shared" si="109"/>
        <v>0</v>
      </c>
    </row>
    <row r="986" spans="2:20">
      <c r="B986" s="149">
        <v>975</v>
      </c>
      <c r="C986" s="145"/>
      <c r="D986" s="149">
        <v>81.3</v>
      </c>
      <c r="E986" s="149">
        <v>81.3</v>
      </c>
      <c r="F986" s="149">
        <v>81.3</v>
      </c>
      <c r="G986" s="149">
        <v>81.3</v>
      </c>
      <c r="H986" s="145">
        <f t="shared" si="105"/>
        <v>81.3</v>
      </c>
      <c r="I986" s="145"/>
      <c r="J986" s="145"/>
      <c r="L986" s="149">
        <v>975</v>
      </c>
      <c r="M986" s="145">
        <f t="shared" si="106"/>
        <v>0</v>
      </c>
      <c r="N986" s="145">
        <f t="shared" si="106"/>
        <v>0</v>
      </c>
      <c r="O986" s="145">
        <f t="shared" si="107"/>
        <v>0</v>
      </c>
      <c r="P986" s="145">
        <f t="shared" si="108"/>
        <v>0</v>
      </c>
      <c r="Q986" s="145">
        <f t="shared" si="108"/>
        <v>0</v>
      </c>
      <c r="R986" s="145">
        <f t="shared" si="107"/>
        <v>0</v>
      </c>
      <c r="S986" s="145">
        <f t="shared" si="109"/>
        <v>0</v>
      </c>
      <c r="T986" s="145">
        <f t="shared" si="109"/>
        <v>0</v>
      </c>
    </row>
    <row r="987" spans="2:20">
      <c r="B987" s="149">
        <v>976</v>
      </c>
      <c r="C987" s="145"/>
      <c r="D987" s="149">
        <v>81.099999999999994</v>
      </c>
      <c r="E987" s="149">
        <v>81.099999999999994</v>
      </c>
      <c r="F987" s="149">
        <v>81.099999999999994</v>
      </c>
      <c r="G987" s="149">
        <v>81.099999999999994</v>
      </c>
      <c r="H987" s="145">
        <f t="shared" si="105"/>
        <v>81.099999999999994</v>
      </c>
      <c r="I987" s="145"/>
      <c r="J987" s="145"/>
      <c r="L987" s="149">
        <v>976</v>
      </c>
      <c r="M987" s="145">
        <f t="shared" si="106"/>
        <v>0</v>
      </c>
      <c r="N987" s="145">
        <f t="shared" si="106"/>
        <v>0</v>
      </c>
      <c r="O987" s="145">
        <f t="shared" si="107"/>
        <v>0</v>
      </c>
      <c r="P987" s="145">
        <f t="shared" si="108"/>
        <v>0</v>
      </c>
      <c r="Q987" s="145">
        <f t="shared" si="108"/>
        <v>0</v>
      </c>
      <c r="R987" s="145">
        <f t="shared" si="107"/>
        <v>0</v>
      </c>
      <c r="S987" s="145">
        <f t="shared" si="109"/>
        <v>0</v>
      </c>
      <c r="T987" s="145">
        <f t="shared" si="109"/>
        <v>0</v>
      </c>
    </row>
    <row r="988" spans="2:20">
      <c r="B988" s="149">
        <v>977</v>
      </c>
      <c r="C988" s="145"/>
      <c r="D988" s="149">
        <v>80.8</v>
      </c>
      <c r="E988" s="149">
        <v>80.8</v>
      </c>
      <c r="F988" s="149">
        <v>80.8</v>
      </c>
      <c r="G988" s="149">
        <v>80.8</v>
      </c>
      <c r="H988" s="145">
        <f t="shared" si="105"/>
        <v>80.8</v>
      </c>
      <c r="I988" s="145"/>
      <c r="J988" s="145"/>
      <c r="L988" s="149">
        <v>977</v>
      </c>
      <c r="M988" s="145">
        <f t="shared" si="106"/>
        <v>0</v>
      </c>
      <c r="N988" s="145">
        <f t="shared" si="106"/>
        <v>0</v>
      </c>
      <c r="O988" s="145">
        <f t="shared" si="107"/>
        <v>0</v>
      </c>
      <c r="P988" s="145">
        <f t="shared" si="108"/>
        <v>0</v>
      </c>
      <c r="Q988" s="145">
        <f t="shared" si="108"/>
        <v>0</v>
      </c>
      <c r="R988" s="145">
        <f t="shared" si="107"/>
        <v>0</v>
      </c>
      <c r="S988" s="145">
        <f t="shared" si="109"/>
        <v>0</v>
      </c>
      <c r="T988" s="145">
        <f t="shared" si="109"/>
        <v>0</v>
      </c>
    </row>
    <row r="989" spans="2:20">
      <c r="B989" s="149">
        <v>978</v>
      </c>
      <c r="C989" s="145"/>
      <c r="D989" s="149">
        <v>80.599999999999994</v>
      </c>
      <c r="E989" s="149">
        <v>80.599999999999994</v>
      </c>
      <c r="F989" s="149">
        <v>80.599999999999994</v>
      </c>
      <c r="G989" s="149">
        <v>80.599999999999994</v>
      </c>
      <c r="H989" s="145">
        <f t="shared" si="105"/>
        <v>80.599999999999994</v>
      </c>
      <c r="I989" s="145"/>
      <c r="J989" s="145"/>
      <c r="L989" s="149">
        <v>978</v>
      </c>
      <c r="M989" s="145">
        <f t="shared" si="106"/>
        <v>0</v>
      </c>
      <c r="N989" s="145">
        <f t="shared" si="106"/>
        <v>0</v>
      </c>
      <c r="O989" s="145">
        <f t="shared" si="107"/>
        <v>0</v>
      </c>
      <c r="P989" s="145">
        <f t="shared" si="108"/>
        <v>0</v>
      </c>
      <c r="Q989" s="145">
        <f t="shared" si="108"/>
        <v>0</v>
      </c>
      <c r="R989" s="145">
        <f t="shared" si="107"/>
        <v>0</v>
      </c>
      <c r="S989" s="145">
        <f t="shared" si="109"/>
        <v>0</v>
      </c>
      <c r="T989" s="145">
        <f t="shared" si="109"/>
        <v>0</v>
      </c>
    </row>
    <row r="990" spans="2:20">
      <c r="B990" s="149">
        <v>979</v>
      </c>
      <c r="C990" s="145"/>
      <c r="D990" s="149">
        <v>80.400000000000006</v>
      </c>
      <c r="E990" s="149">
        <v>80.400000000000006</v>
      </c>
      <c r="F990" s="149">
        <v>80.400000000000006</v>
      </c>
      <c r="G990" s="149">
        <v>80.400000000000006</v>
      </c>
      <c r="H990" s="145">
        <f t="shared" si="105"/>
        <v>80.400000000000006</v>
      </c>
      <c r="I990" s="145"/>
      <c r="J990" s="145"/>
      <c r="L990" s="149">
        <v>979</v>
      </c>
      <c r="M990" s="145">
        <f t="shared" si="106"/>
        <v>0</v>
      </c>
      <c r="N990" s="145">
        <f t="shared" si="106"/>
        <v>0</v>
      </c>
      <c r="O990" s="145">
        <f t="shared" si="107"/>
        <v>0</v>
      </c>
      <c r="P990" s="145">
        <f t="shared" si="108"/>
        <v>0</v>
      </c>
      <c r="Q990" s="145">
        <f t="shared" si="108"/>
        <v>0</v>
      </c>
      <c r="R990" s="145">
        <f t="shared" si="107"/>
        <v>0</v>
      </c>
      <c r="S990" s="145">
        <f t="shared" si="109"/>
        <v>0</v>
      </c>
      <c r="T990" s="145">
        <f t="shared" si="109"/>
        <v>0</v>
      </c>
    </row>
    <row r="991" spans="2:20">
      <c r="B991" s="149">
        <v>980</v>
      </c>
      <c r="C991" s="145"/>
      <c r="D991" s="149">
        <v>80.099999999999994</v>
      </c>
      <c r="E991" s="149">
        <v>80.099999999999994</v>
      </c>
      <c r="F991" s="149">
        <v>80.099999999999994</v>
      </c>
      <c r="G991" s="149">
        <v>80.099999999999994</v>
      </c>
      <c r="H991" s="145">
        <f t="shared" si="105"/>
        <v>80.099999999999994</v>
      </c>
      <c r="I991" s="145"/>
      <c r="J991" s="145"/>
      <c r="L991" s="149">
        <v>980</v>
      </c>
      <c r="M991" s="145">
        <f t="shared" si="106"/>
        <v>0</v>
      </c>
      <c r="N991" s="145">
        <f t="shared" si="106"/>
        <v>0</v>
      </c>
      <c r="O991" s="145">
        <f t="shared" si="107"/>
        <v>0</v>
      </c>
      <c r="P991" s="145">
        <f t="shared" si="108"/>
        <v>0</v>
      </c>
      <c r="Q991" s="145">
        <f t="shared" si="108"/>
        <v>0</v>
      </c>
      <c r="R991" s="145">
        <f t="shared" si="107"/>
        <v>0</v>
      </c>
      <c r="S991" s="145">
        <f t="shared" si="109"/>
        <v>0</v>
      </c>
      <c r="T991" s="145">
        <f t="shared" si="109"/>
        <v>0</v>
      </c>
    </row>
    <row r="992" spans="2:20">
      <c r="B992" s="149">
        <v>981</v>
      </c>
      <c r="C992" s="145"/>
      <c r="D992" s="149">
        <v>79.7</v>
      </c>
      <c r="E992" s="149">
        <v>79.7</v>
      </c>
      <c r="F992" s="149">
        <v>79.7</v>
      </c>
      <c r="G992" s="149">
        <v>79.7</v>
      </c>
      <c r="H992" s="145">
        <f t="shared" si="105"/>
        <v>79.7</v>
      </c>
      <c r="I992" s="145"/>
      <c r="J992" s="145"/>
      <c r="L992" s="149">
        <v>981</v>
      </c>
      <c r="M992" s="145">
        <f t="shared" si="106"/>
        <v>0</v>
      </c>
      <c r="N992" s="145">
        <f t="shared" si="106"/>
        <v>0</v>
      </c>
      <c r="O992" s="145">
        <f t="shared" si="107"/>
        <v>0</v>
      </c>
      <c r="P992" s="145">
        <f t="shared" si="108"/>
        <v>0</v>
      </c>
      <c r="Q992" s="145">
        <f t="shared" si="108"/>
        <v>0</v>
      </c>
      <c r="R992" s="145">
        <f t="shared" si="107"/>
        <v>0</v>
      </c>
      <c r="S992" s="145">
        <f t="shared" si="109"/>
        <v>0</v>
      </c>
      <c r="T992" s="145">
        <f t="shared" si="109"/>
        <v>0</v>
      </c>
    </row>
    <row r="993" spans="2:20">
      <c r="B993" s="149">
        <v>982</v>
      </c>
      <c r="C993" s="145"/>
      <c r="D993" s="149">
        <v>78.599999999999994</v>
      </c>
      <c r="E993" s="149">
        <v>78.599999999999994</v>
      </c>
      <c r="F993" s="149">
        <v>78.599999999999994</v>
      </c>
      <c r="G993" s="149">
        <v>78.599999999999994</v>
      </c>
      <c r="H993" s="145">
        <f t="shared" si="105"/>
        <v>78.599999999999994</v>
      </c>
      <c r="I993" s="145"/>
      <c r="J993" s="145"/>
      <c r="L993" s="149">
        <v>982</v>
      </c>
      <c r="M993" s="145">
        <f t="shared" si="106"/>
        <v>0</v>
      </c>
      <c r="N993" s="145">
        <f t="shared" si="106"/>
        <v>0</v>
      </c>
      <c r="O993" s="145">
        <f t="shared" si="107"/>
        <v>0</v>
      </c>
      <c r="P993" s="145">
        <f t="shared" si="108"/>
        <v>0</v>
      </c>
      <c r="Q993" s="145">
        <f t="shared" si="108"/>
        <v>0</v>
      </c>
      <c r="R993" s="145">
        <f t="shared" si="107"/>
        <v>0</v>
      </c>
      <c r="S993" s="145">
        <f t="shared" si="109"/>
        <v>0</v>
      </c>
      <c r="T993" s="145">
        <f t="shared" si="109"/>
        <v>0</v>
      </c>
    </row>
    <row r="994" spans="2:20">
      <c r="B994" s="149">
        <v>983</v>
      </c>
      <c r="C994" s="145"/>
      <c r="D994" s="149">
        <v>76.8</v>
      </c>
      <c r="E994" s="149">
        <v>76.8</v>
      </c>
      <c r="F994" s="149">
        <v>76.8</v>
      </c>
      <c r="G994" s="149">
        <v>76.8</v>
      </c>
      <c r="H994" s="145">
        <f t="shared" si="105"/>
        <v>76.8</v>
      </c>
      <c r="I994" s="145"/>
      <c r="J994" s="145"/>
      <c r="L994" s="149">
        <v>983</v>
      </c>
      <c r="M994" s="145">
        <f t="shared" si="106"/>
        <v>0</v>
      </c>
      <c r="N994" s="145">
        <f t="shared" si="106"/>
        <v>0</v>
      </c>
      <c r="O994" s="145">
        <f t="shared" si="107"/>
        <v>0</v>
      </c>
      <c r="P994" s="145">
        <f t="shared" si="108"/>
        <v>0</v>
      </c>
      <c r="Q994" s="145">
        <f t="shared" si="108"/>
        <v>0</v>
      </c>
      <c r="R994" s="145">
        <f t="shared" si="107"/>
        <v>0</v>
      </c>
      <c r="S994" s="145">
        <f t="shared" si="109"/>
        <v>0</v>
      </c>
      <c r="T994" s="145">
        <f t="shared" si="109"/>
        <v>0</v>
      </c>
    </row>
    <row r="995" spans="2:20">
      <c r="B995" s="149">
        <v>984</v>
      </c>
      <c r="C995" s="145"/>
      <c r="D995" s="149">
        <v>73.7</v>
      </c>
      <c r="E995" s="149">
        <v>73.7</v>
      </c>
      <c r="F995" s="149">
        <v>73.7</v>
      </c>
      <c r="G995" s="149">
        <v>73.7</v>
      </c>
      <c r="H995" s="145">
        <f t="shared" si="105"/>
        <v>73.7</v>
      </c>
      <c r="I995" s="145"/>
      <c r="J995" s="145"/>
      <c r="L995" s="149">
        <v>984</v>
      </c>
      <c r="M995" s="145">
        <f t="shared" si="106"/>
        <v>0</v>
      </c>
      <c r="N995" s="145">
        <f t="shared" si="106"/>
        <v>0</v>
      </c>
      <c r="O995" s="145">
        <f t="shared" si="107"/>
        <v>0</v>
      </c>
      <c r="P995" s="145">
        <f t="shared" si="108"/>
        <v>0</v>
      </c>
      <c r="Q995" s="145">
        <f t="shared" si="108"/>
        <v>0</v>
      </c>
      <c r="R995" s="145">
        <f t="shared" si="107"/>
        <v>0</v>
      </c>
      <c r="S995" s="145">
        <f t="shared" si="109"/>
        <v>0</v>
      </c>
      <c r="T995" s="145">
        <f t="shared" si="109"/>
        <v>0</v>
      </c>
    </row>
    <row r="996" spans="2:20">
      <c r="B996" s="149">
        <v>985</v>
      </c>
      <c r="C996" s="145"/>
      <c r="D996" s="149">
        <v>69.400000000000006</v>
      </c>
      <c r="E996" s="149">
        <v>69.400000000000006</v>
      </c>
      <c r="F996" s="149">
        <v>69.400000000000006</v>
      </c>
      <c r="G996" s="149">
        <v>69.400000000000006</v>
      </c>
      <c r="H996" s="145">
        <f t="shared" si="105"/>
        <v>69.400000000000006</v>
      </c>
      <c r="I996" s="145"/>
      <c r="J996" s="145"/>
      <c r="L996" s="149">
        <v>985</v>
      </c>
      <c r="M996" s="145">
        <f t="shared" si="106"/>
        <v>0</v>
      </c>
      <c r="N996" s="145">
        <f t="shared" si="106"/>
        <v>0</v>
      </c>
      <c r="O996" s="145">
        <f t="shared" si="107"/>
        <v>0</v>
      </c>
      <c r="P996" s="145">
        <f t="shared" si="108"/>
        <v>0</v>
      </c>
      <c r="Q996" s="145">
        <f t="shared" si="108"/>
        <v>0</v>
      </c>
      <c r="R996" s="145">
        <f t="shared" si="107"/>
        <v>0</v>
      </c>
      <c r="S996" s="145">
        <f t="shared" si="109"/>
        <v>0</v>
      </c>
      <c r="T996" s="145">
        <f t="shared" si="109"/>
        <v>0</v>
      </c>
    </row>
    <row r="997" spans="2:20">
      <c r="B997" s="149">
        <v>986</v>
      </c>
      <c r="C997" s="145"/>
      <c r="D997" s="149">
        <v>64</v>
      </c>
      <c r="E997" s="149">
        <v>64</v>
      </c>
      <c r="F997" s="149">
        <v>64</v>
      </c>
      <c r="G997" s="149">
        <v>64</v>
      </c>
      <c r="H997" s="145">
        <f t="shared" si="105"/>
        <v>64</v>
      </c>
      <c r="I997" s="145"/>
      <c r="J997" s="145"/>
      <c r="L997" s="149">
        <v>986</v>
      </c>
      <c r="M997" s="145">
        <f t="shared" si="106"/>
        <v>0</v>
      </c>
      <c r="N997" s="145">
        <f t="shared" si="106"/>
        <v>0</v>
      </c>
      <c r="O997" s="145">
        <f t="shared" si="107"/>
        <v>0</v>
      </c>
      <c r="P997" s="145">
        <f t="shared" si="108"/>
        <v>0</v>
      </c>
      <c r="Q997" s="145">
        <f t="shared" si="108"/>
        <v>0</v>
      </c>
      <c r="R997" s="145">
        <f t="shared" si="107"/>
        <v>0</v>
      </c>
      <c r="S997" s="145">
        <f t="shared" si="109"/>
        <v>0</v>
      </c>
      <c r="T997" s="145">
        <f t="shared" si="109"/>
        <v>0</v>
      </c>
    </row>
    <row r="998" spans="2:20">
      <c r="B998" s="149">
        <v>987</v>
      </c>
      <c r="C998" s="145"/>
      <c r="D998" s="149">
        <v>58.6</v>
      </c>
      <c r="E998" s="149">
        <v>58.6</v>
      </c>
      <c r="F998" s="149">
        <v>58.6</v>
      </c>
      <c r="G998" s="149">
        <v>58.6</v>
      </c>
      <c r="H998" s="145">
        <f t="shared" si="105"/>
        <v>58.6</v>
      </c>
      <c r="I998" s="145"/>
      <c r="J998" s="145"/>
      <c r="L998" s="149">
        <v>987</v>
      </c>
      <c r="M998" s="145">
        <f t="shared" si="106"/>
        <v>0</v>
      </c>
      <c r="N998" s="145">
        <f t="shared" si="106"/>
        <v>0</v>
      </c>
      <c r="O998" s="145">
        <f t="shared" si="107"/>
        <v>0</v>
      </c>
      <c r="P998" s="145">
        <f t="shared" si="108"/>
        <v>0</v>
      </c>
      <c r="Q998" s="145">
        <f t="shared" si="108"/>
        <v>0</v>
      </c>
      <c r="R998" s="145">
        <f t="shared" si="107"/>
        <v>0</v>
      </c>
      <c r="S998" s="145">
        <f t="shared" si="109"/>
        <v>0</v>
      </c>
      <c r="T998" s="145">
        <f t="shared" si="109"/>
        <v>0</v>
      </c>
    </row>
    <row r="999" spans="2:20">
      <c r="B999" s="149">
        <v>988</v>
      </c>
      <c r="C999" s="145"/>
      <c r="D999" s="149">
        <v>53.2</v>
      </c>
      <c r="E999" s="149">
        <v>53.2</v>
      </c>
      <c r="F999" s="149">
        <v>53.2</v>
      </c>
      <c r="G999" s="149">
        <v>53.2</v>
      </c>
      <c r="H999" s="145">
        <f t="shared" si="105"/>
        <v>53.2</v>
      </c>
      <c r="I999" s="145"/>
      <c r="J999" s="145"/>
      <c r="L999" s="149">
        <v>988</v>
      </c>
      <c r="M999" s="145">
        <f t="shared" si="106"/>
        <v>0</v>
      </c>
      <c r="N999" s="145">
        <f t="shared" si="106"/>
        <v>0</v>
      </c>
      <c r="O999" s="145">
        <f t="shared" si="107"/>
        <v>0</v>
      </c>
      <c r="P999" s="145">
        <f t="shared" si="108"/>
        <v>0</v>
      </c>
      <c r="Q999" s="145">
        <f t="shared" si="108"/>
        <v>0</v>
      </c>
      <c r="R999" s="145">
        <f t="shared" si="107"/>
        <v>0</v>
      </c>
      <c r="S999" s="145">
        <f t="shared" si="109"/>
        <v>0</v>
      </c>
      <c r="T999" s="145">
        <f t="shared" si="109"/>
        <v>0</v>
      </c>
    </row>
    <row r="1000" spans="2:20">
      <c r="B1000" s="149">
        <v>989</v>
      </c>
      <c r="C1000" s="145"/>
      <c r="D1000" s="149">
        <v>47.8</v>
      </c>
      <c r="E1000" s="149">
        <v>47.8</v>
      </c>
      <c r="F1000" s="149">
        <v>47.8</v>
      </c>
      <c r="G1000" s="149">
        <v>47.8</v>
      </c>
      <c r="H1000" s="145">
        <f t="shared" si="105"/>
        <v>47.8</v>
      </c>
      <c r="I1000" s="145"/>
      <c r="J1000" s="145"/>
      <c r="L1000" s="149">
        <v>989</v>
      </c>
      <c r="M1000" s="145">
        <f t="shared" si="106"/>
        <v>0</v>
      </c>
      <c r="N1000" s="145">
        <f t="shared" si="106"/>
        <v>0</v>
      </c>
      <c r="O1000" s="145">
        <f t="shared" si="107"/>
        <v>0</v>
      </c>
      <c r="P1000" s="145">
        <f t="shared" si="108"/>
        <v>0</v>
      </c>
      <c r="Q1000" s="145">
        <f t="shared" si="108"/>
        <v>0</v>
      </c>
      <c r="R1000" s="145">
        <f t="shared" si="107"/>
        <v>0</v>
      </c>
      <c r="S1000" s="145">
        <f t="shared" si="109"/>
        <v>0</v>
      </c>
      <c r="T1000" s="145">
        <f t="shared" si="109"/>
        <v>0</v>
      </c>
    </row>
    <row r="1001" spans="2:20">
      <c r="B1001" s="149">
        <v>990</v>
      </c>
      <c r="C1001" s="145"/>
      <c r="D1001" s="149">
        <v>42.4</v>
      </c>
      <c r="E1001" s="149">
        <v>42.4</v>
      </c>
      <c r="F1001" s="149">
        <v>42.4</v>
      </c>
      <c r="G1001" s="149">
        <v>42.4</v>
      </c>
      <c r="H1001" s="145">
        <f t="shared" si="105"/>
        <v>42.4</v>
      </c>
      <c r="I1001" s="145"/>
      <c r="J1001" s="145"/>
      <c r="L1001" s="149">
        <v>990</v>
      </c>
      <c r="M1001" s="145">
        <f t="shared" si="106"/>
        <v>0</v>
      </c>
      <c r="N1001" s="145">
        <f t="shared" si="106"/>
        <v>0</v>
      </c>
      <c r="O1001" s="145">
        <f t="shared" si="107"/>
        <v>0</v>
      </c>
      <c r="P1001" s="145">
        <f t="shared" si="108"/>
        <v>0</v>
      </c>
      <c r="Q1001" s="145">
        <f t="shared" si="108"/>
        <v>0</v>
      </c>
      <c r="R1001" s="145">
        <f t="shared" si="107"/>
        <v>0</v>
      </c>
      <c r="S1001" s="145">
        <f t="shared" si="109"/>
        <v>0</v>
      </c>
      <c r="T1001" s="145">
        <f t="shared" si="109"/>
        <v>0</v>
      </c>
    </row>
    <row r="1002" spans="2:20">
      <c r="B1002" s="149">
        <v>991</v>
      </c>
      <c r="C1002" s="145"/>
      <c r="D1002" s="149">
        <v>37</v>
      </c>
      <c r="E1002" s="149">
        <v>37</v>
      </c>
      <c r="F1002" s="149">
        <v>37</v>
      </c>
      <c r="G1002" s="149">
        <v>37</v>
      </c>
      <c r="H1002" s="145">
        <f t="shared" si="105"/>
        <v>37</v>
      </c>
      <c r="I1002" s="145"/>
      <c r="J1002" s="145"/>
      <c r="L1002" s="149">
        <v>991</v>
      </c>
      <c r="M1002" s="145">
        <f t="shared" si="106"/>
        <v>0</v>
      </c>
      <c r="N1002" s="145">
        <f t="shared" si="106"/>
        <v>0</v>
      </c>
      <c r="O1002" s="145">
        <f t="shared" si="107"/>
        <v>0</v>
      </c>
      <c r="P1002" s="145">
        <f t="shared" si="108"/>
        <v>0</v>
      </c>
      <c r="Q1002" s="145">
        <f t="shared" si="108"/>
        <v>0</v>
      </c>
      <c r="R1002" s="145">
        <f t="shared" si="107"/>
        <v>0</v>
      </c>
      <c r="S1002" s="145">
        <f t="shared" si="109"/>
        <v>0</v>
      </c>
      <c r="T1002" s="145">
        <f t="shared" si="109"/>
        <v>0</v>
      </c>
    </row>
    <row r="1003" spans="2:20">
      <c r="B1003" s="149">
        <v>992</v>
      </c>
      <c r="C1003" s="145"/>
      <c r="D1003" s="149">
        <v>33</v>
      </c>
      <c r="E1003" s="149">
        <v>33</v>
      </c>
      <c r="F1003" s="149">
        <v>33</v>
      </c>
      <c r="G1003" s="149">
        <v>33</v>
      </c>
      <c r="H1003" s="145">
        <f t="shared" si="105"/>
        <v>33</v>
      </c>
      <c r="I1003" s="145"/>
      <c r="J1003" s="145"/>
      <c r="L1003" s="149">
        <v>992</v>
      </c>
      <c r="M1003" s="145">
        <f t="shared" si="106"/>
        <v>0</v>
      </c>
      <c r="N1003" s="145">
        <f t="shared" si="106"/>
        <v>0</v>
      </c>
      <c r="O1003" s="145">
        <f t="shared" si="107"/>
        <v>0</v>
      </c>
      <c r="P1003" s="145">
        <f t="shared" si="108"/>
        <v>0</v>
      </c>
      <c r="Q1003" s="145">
        <f t="shared" si="108"/>
        <v>0</v>
      </c>
      <c r="R1003" s="145">
        <f t="shared" si="107"/>
        <v>0</v>
      </c>
      <c r="S1003" s="145">
        <f t="shared" si="109"/>
        <v>0</v>
      </c>
      <c r="T1003" s="145">
        <f t="shared" si="109"/>
        <v>0</v>
      </c>
    </row>
    <row r="1004" spans="2:20">
      <c r="B1004" s="149">
        <v>993</v>
      </c>
      <c r="C1004" s="145"/>
      <c r="D1004" s="149">
        <v>30.9</v>
      </c>
      <c r="E1004" s="149">
        <v>30.9</v>
      </c>
      <c r="F1004" s="149">
        <v>30.9</v>
      </c>
      <c r="G1004" s="149">
        <v>30.9</v>
      </c>
      <c r="H1004" s="145">
        <f t="shared" si="105"/>
        <v>30.9</v>
      </c>
      <c r="I1004" s="145"/>
      <c r="J1004" s="145"/>
      <c r="L1004" s="149">
        <v>993</v>
      </c>
      <c r="M1004" s="145">
        <f t="shared" si="106"/>
        <v>0</v>
      </c>
      <c r="N1004" s="145">
        <f t="shared" si="106"/>
        <v>0</v>
      </c>
      <c r="O1004" s="145">
        <f t="shared" si="107"/>
        <v>0</v>
      </c>
      <c r="P1004" s="145">
        <f t="shared" si="108"/>
        <v>0</v>
      </c>
      <c r="Q1004" s="145">
        <f t="shared" si="108"/>
        <v>0</v>
      </c>
      <c r="R1004" s="145">
        <f t="shared" si="107"/>
        <v>0</v>
      </c>
      <c r="S1004" s="145">
        <f t="shared" si="109"/>
        <v>0</v>
      </c>
      <c r="T1004" s="145">
        <f t="shared" si="109"/>
        <v>0</v>
      </c>
    </row>
    <row r="1005" spans="2:20">
      <c r="B1005" s="149">
        <v>994</v>
      </c>
      <c r="C1005" s="145"/>
      <c r="D1005" s="149">
        <v>30.9</v>
      </c>
      <c r="E1005" s="149">
        <v>30.9</v>
      </c>
      <c r="F1005" s="149">
        <v>30.9</v>
      </c>
      <c r="G1005" s="149">
        <v>30.9</v>
      </c>
      <c r="H1005" s="145">
        <f t="shared" si="105"/>
        <v>30.9</v>
      </c>
      <c r="I1005" s="145"/>
      <c r="J1005" s="145"/>
      <c r="L1005" s="149">
        <v>994</v>
      </c>
      <c r="M1005" s="145">
        <f t="shared" si="106"/>
        <v>0</v>
      </c>
      <c r="N1005" s="145">
        <f t="shared" si="106"/>
        <v>1</v>
      </c>
      <c r="O1005" s="145">
        <f t="shared" si="107"/>
        <v>1</v>
      </c>
      <c r="P1005" s="145">
        <f t="shared" si="108"/>
        <v>1</v>
      </c>
      <c r="Q1005" s="145">
        <f t="shared" si="108"/>
        <v>1</v>
      </c>
      <c r="R1005" s="145">
        <f t="shared" si="107"/>
        <v>1</v>
      </c>
      <c r="S1005" s="145">
        <f t="shared" si="109"/>
        <v>0</v>
      </c>
      <c r="T1005" s="145">
        <f t="shared" si="109"/>
        <v>0</v>
      </c>
    </row>
    <row r="1006" spans="2:20">
      <c r="B1006" s="149">
        <v>995</v>
      </c>
      <c r="C1006" s="145"/>
      <c r="D1006" s="149">
        <v>33.5</v>
      </c>
      <c r="E1006" s="149">
        <v>33.5</v>
      </c>
      <c r="F1006" s="149">
        <v>33.5</v>
      </c>
      <c r="G1006" s="149">
        <v>33.5</v>
      </c>
      <c r="H1006" s="145">
        <f t="shared" si="105"/>
        <v>33.5</v>
      </c>
      <c r="I1006" s="145"/>
      <c r="J1006" s="145"/>
      <c r="L1006" s="149">
        <v>995</v>
      </c>
      <c r="M1006" s="145">
        <f t="shared" si="106"/>
        <v>0</v>
      </c>
      <c r="N1006" s="145">
        <f t="shared" si="106"/>
        <v>1</v>
      </c>
      <c r="O1006" s="145">
        <f t="shared" si="107"/>
        <v>1</v>
      </c>
      <c r="P1006" s="145">
        <f t="shared" si="108"/>
        <v>1</v>
      </c>
      <c r="Q1006" s="145">
        <f t="shared" si="108"/>
        <v>1</v>
      </c>
      <c r="R1006" s="145">
        <f t="shared" si="107"/>
        <v>1</v>
      </c>
      <c r="S1006" s="145">
        <f t="shared" si="109"/>
        <v>0</v>
      </c>
      <c r="T1006" s="145">
        <f t="shared" si="109"/>
        <v>0</v>
      </c>
    </row>
    <row r="1007" spans="2:20">
      <c r="B1007" s="149">
        <v>996</v>
      </c>
      <c r="C1007" s="145"/>
      <c r="D1007" s="149">
        <v>37.200000000000003</v>
      </c>
      <c r="E1007" s="149">
        <v>38</v>
      </c>
      <c r="F1007" s="149">
        <v>38</v>
      </c>
      <c r="G1007" s="149">
        <v>38</v>
      </c>
      <c r="H1007" s="145">
        <f t="shared" si="105"/>
        <v>38</v>
      </c>
      <c r="I1007" s="145"/>
      <c r="J1007" s="145"/>
      <c r="L1007" s="149">
        <v>996</v>
      </c>
      <c r="M1007" s="145">
        <f t="shared" si="106"/>
        <v>0</v>
      </c>
      <c r="N1007" s="145">
        <f t="shared" si="106"/>
        <v>1</v>
      </c>
      <c r="O1007" s="145">
        <f t="shared" si="107"/>
        <v>1</v>
      </c>
      <c r="P1007" s="145">
        <f t="shared" si="108"/>
        <v>1</v>
      </c>
      <c r="Q1007" s="145">
        <f t="shared" si="108"/>
        <v>1</v>
      </c>
      <c r="R1007" s="145">
        <f t="shared" si="107"/>
        <v>1</v>
      </c>
      <c r="S1007" s="145">
        <f t="shared" si="109"/>
        <v>0</v>
      </c>
      <c r="T1007" s="145">
        <f t="shared" si="109"/>
        <v>0</v>
      </c>
    </row>
    <row r="1008" spans="2:20">
      <c r="B1008" s="149">
        <v>997</v>
      </c>
      <c r="C1008" s="145"/>
      <c r="D1008" s="149">
        <v>40.799999999999997</v>
      </c>
      <c r="E1008" s="149">
        <v>42.5</v>
      </c>
      <c r="F1008" s="149">
        <v>42.5</v>
      </c>
      <c r="G1008" s="149">
        <v>42.5</v>
      </c>
      <c r="H1008" s="145">
        <f t="shared" si="105"/>
        <v>42.5</v>
      </c>
      <c r="I1008" s="145"/>
      <c r="J1008" s="145"/>
      <c r="L1008" s="149">
        <v>997</v>
      </c>
      <c r="M1008" s="145">
        <f t="shared" si="106"/>
        <v>0</v>
      </c>
      <c r="N1008" s="145">
        <f t="shared" si="106"/>
        <v>1</v>
      </c>
      <c r="O1008" s="145">
        <f t="shared" si="107"/>
        <v>1</v>
      </c>
      <c r="P1008" s="145">
        <f t="shared" si="108"/>
        <v>1</v>
      </c>
      <c r="Q1008" s="145">
        <f t="shared" si="108"/>
        <v>1</v>
      </c>
      <c r="R1008" s="145">
        <f t="shared" si="107"/>
        <v>1</v>
      </c>
      <c r="S1008" s="145">
        <f t="shared" si="109"/>
        <v>0</v>
      </c>
      <c r="T1008" s="145">
        <f t="shared" si="109"/>
        <v>0</v>
      </c>
    </row>
    <row r="1009" spans="2:20">
      <c r="B1009" s="149">
        <v>998</v>
      </c>
      <c r="C1009" s="145"/>
      <c r="D1009" s="149">
        <v>44.2</v>
      </c>
      <c r="E1009" s="149">
        <v>47</v>
      </c>
      <c r="F1009" s="149">
        <v>47</v>
      </c>
      <c r="G1009" s="149">
        <v>47</v>
      </c>
      <c r="H1009" s="145">
        <f t="shared" si="105"/>
        <v>47</v>
      </c>
      <c r="I1009" s="145"/>
      <c r="J1009" s="145"/>
      <c r="L1009" s="149">
        <v>998</v>
      </c>
      <c r="M1009" s="145">
        <f t="shared" si="106"/>
        <v>0</v>
      </c>
      <c r="N1009" s="145">
        <f t="shared" si="106"/>
        <v>1</v>
      </c>
      <c r="O1009" s="145">
        <f t="shared" si="107"/>
        <v>1</v>
      </c>
      <c r="P1009" s="145">
        <f t="shared" si="108"/>
        <v>1</v>
      </c>
      <c r="Q1009" s="145">
        <f t="shared" si="108"/>
        <v>1</v>
      </c>
      <c r="R1009" s="145">
        <f t="shared" si="107"/>
        <v>1</v>
      </c>
      <c r="S1009" s="145">
        <f t="shared" si="109"/>
        <v>0</v>
      </c>
      <c r="T1009" s="145">
        <f t="shared" si="109"/>
        <v>0</v>
      </c>
    </row>
    <row r="1010" spans="2:20">
      <c r="B1010" s="149">
        <v>999</v>
      </c>
      <c r="C1010" s="145"/>
      <c r="D1010" s="149">
        <v>47.4</v>
      </c>
      <c r="E1010" s="149">
        <v>51</v>
      </c>
      <c r="F1010" s="149">
        <v>51</v>
      </c>
      <c r="G1010" s="149">
        <v>51</v>
      </c>
      <c r="H1010" s="145">
        <f t="shared" si="105"/>
        <v>51</v>
      </c>
      <c r="I1010" s="145"/>
      <c r="J1010" s="145"/>
      <c r="L1010" s="149">
        <v>999</v>
      </c>
      <c r="M1010" s="145">
        <f t="shared" si="106"/>
        <v>0</v>
      </c>
      <c r="N1010" s="145">
        <f t="shared" si="106"/>
        <v>1</v>
      </c>
      <c r="O1010" s="145">
        <f t="shared" si="107"/>
        <v>1</v>
      </c>
      <c r="P1010" s="145">
        <f t="shared" si="108"/>
        <v>1</v>
      </c>
      <c r="Q1010" s="145">
        <f t="shared" si="108"/>
        <v>1</v>
      </c>
      <c r="R1010" s="145">
        <f t="shared" si="107"/>
        <v>1</v>
      </c>
      <c r="S1010" s="145">
        <f t="shared" si="109"/>
        <v>0</v>
      </c>
      <c r="T1010" s="145">
        <f t="shared" si="109"/>
        <v>0</v>
      </c>
    </row>
    <row r="1011" spans="2:20">
      <c r="B1011" s="149">
        <v>1000</v>
      </c>
      <c r="C1011" s="145"/>
      <c r="D1011" s="149">
        <v>50.4</v>
      </c>
      <c r="E1011" s="149">
        <v>53.5</v>
      </c>
      <c r="F1011" s="149">
        <v>53.5</v>
      </c>
      <c r="G1011" s="149">
        <v>53.5</v>
      </c>
      <c r="H1011" s="145">
        <f t="shared" si="105"/>
        <v>53.5</v>
      </c>
      <c r="I1011" s="145"/>
      <c r="J1011" s="145"/>
      <c r="L1011" s="149">
        <v>1000</v>
      </c>
      <c r="M1011" s="145">
        <f t="shared" si="106"/>
        <v>0</v>
      </c>
      <c r="N1011" s="145">
        <f t="shared" si="106"/>
        <v>1</v>
      </c>
      <c r="O1011" s="145">
        <f t="shared" si="107"/>
        <v>1</v>
      </c>
      <c r="P1011" s="145">
        <f t="shared" si="108"/>
        <v>1</v>
      </c>
      <c r="Q1011" s="145">
        <f t="shared" si="108"/>
        <v>1</v>
      </c>
      <c r="R1011" s="145">
        <f t="shared" si="107"/>
        <v>1</v>
      </c>
      <c r="S1011" s="145">
        <f t="shared" si="109"/>
        <v>0</v>
      </c>
      <c r="T1011" s="145">
        <f t="shared" si="109"/>
        <v>0</v>
      </c>
    </row>
    <row r="1012" spans="2:20">
      <c r="B1012" s="149">
        <v>1001</v>
      </c>
      <c r="C1012" s="145"/>
      <c r="D1012" s="149">
        <v>53.3</v>
      </c>
      <c r="E1012" s="149">
        <v>55.1</v>
      </c>
      <c r="F1012" s="149">
        <v>55.1</v>
      </c>
      <c r="G1012" s="149">
        <v>55.1</v>
      </c>
      <c r="H1012" s="145">
        <f t="shared" si="105"/>
        <v>55.1</v>
      </c>
      <c r="I1012" s="145"/>
      <c r="J1012" s="145"/>
      <c r="L1012" s="149">
        <v>1001</v>
      </c>
      <c r="M1012" s="145">
        <f t="shared" si="106"/>
        <v>0</v>
      </c>
      <c r="N1012" s="145">
        <f t="shared" si="106"/>
        <v>1</v>
      </c>
      <c r="O1012" s="145">
        <f t="shared" si="107"/>
        <v>1</v>
      </c>
      <c r="P1012" s="145">
        <f t="shared" si="108"/>
        <v>1</v>
      </c>
      <c r="Q1012" s="145">
        <f t="shared" si="108"/>
        <v>1</v>
      </c>
      <c r="R1012" s="145">
        <f t="shared" si="107"/>
        <v>1</v>
      </c>
      <c r="S1012" s="145">
        <f t="shared" si="109"/>
        <v>0</v>
      </c>
      <c r="T1012" s="145">
        <f t="shared" si="109"/>
        <v>0</v>
      </c>
    </row>
    <row r="1013" spans="2:20">
      <c r="B1013" s="149">
        <v>1002</v>
      </c>
      <c r="C1013" s="145"/>
      <c r="D1013" s="149">
        <v>56.1</v>
      </c>
      <c r="E1013" s="149">
        <v>56.4</v>
      </c>
      <c r="F1013" s="149">
        <v>56.4</v>
      </c>
      <c r="G1013" s="149">
        <v>56.4</v>
      </c>
      <c r="H1013" s="145">
        <f t="shared" si="105"/>
        <v>56.4</v>
      </c>
      <c r="I1013" s="145"/>
      <c r="J1013" s="145"/>
      <c r="L1013" s="149">
        <v>1002</v>
      </c>
      <c r="M1013" s="145">
        <f t="shared" si="106"/>
        <v>0</v>
      </c>
      <c r="N1013" s="145">
        <f t="shared" si="106"/>
        <v>1</v>
      </c>
      <c r="O1013" s="145">
        <f t="shared" si="107"/>
        <v>1</v>
      </c>
      <c r="P1013" s="145">
        <f t="shared" si="108"/>
        <v>1</v>
      </c>
      <c r="Q1013" s="145">
        <f t="shared" si="108"/>
        <v>1</v>
      </c>
      <c r="R1013" s="145">
        <f t="shared" si="107"/>
        <v>1</v>
      </c>
      <c r="S1013" s="145">
        <f t="shared" si="109"/>
        <v>0</v>
      </c>
      <c r="T1013" s="145">
        <f t="shared" si="109"/>
        <v>0</v>
      </c>
    </row>
    <row r="1014" spans="2:20">
      <c r="B1014" s="149">
        <v>1003</v>
      </c>
      <c r="C1014" s="145"/>
      <c r="D1014" s="149">
        <v>57.3</v>
      </c>
      <c r="E1014" s="149">
        <v>57.3</v>
      </c>
      <c r="F1014" s="149">
        <v>57.3</v>
      </c>
      <c r="G1014" s="149">
        <v>57.3</v>
      </c>
      <c r="H1014" s="145">
        <f t="shared" si="105"/>
        <v>57.3</v>
      </c>
      <c r="I1014" s="145"/>
      <c r="J1014" s="145"/>
      <c r="L1014" s="149">
        <v>1003</v>
      </c>
      <c r="M1014" s="145">
        <f t="shared" si="106"/>
        <v>0</v>
      </c>
      <c r="N1014" s="145">
        <f t="shared" si="106"/>
        <v>1</v>
      </c>
      <c r="O1014" s="145">
        <f t="shared" si="107"/>
        <v>1</v>
      </c>
      <c r="P1014" s="145">
        <f t="shared" si="108"/>
        <v>1</v>
      </c>
      <c r="Q1014" s="145">
        <f t="shared" si="108"/>
        <v>1</v>
      </c>
      <c r="R1014" s="145">
        <f t="shared" si="107"/>
        <v>1</v>
      </c>
      <c r="S1014" s="145">
        <f t="shared" si="109"/>
        <v>0</v>
      </c>
      <c r="T1014" s="145">
        <f t="shared" si="109"/>
        <v>0</v>
      </c>
    </row>
    <row r="1015" spans="2:20">
      <c r="B1015" s="149">
        <v>1004</v>
      </c>
      <c r="C1015" s="145"/>
      <c r="D1015" s="149">
        <v>58.1</v>
      </c>
      <c r="E1015" s="149">
        <v>58.1</v>
      </c>
      <c r="F1015" s="149">
        <v>58.1</v>
      </c>
      <c r="G1015" s="149">
        <v>58.1</v>
      </c>
      <c r="H1015" s="145">
        <f t="shared" si="105"/>
        <v>58.1</v>
      </c>
      <c r="I1015" s="145"/>
      <c r="J1015" s="145"/>
      <c r="L1015" s="149">
        <v>1004</v>
      </c>
      <c r="M1015" s="145">
        <f t="shared" si="106"/>
        <v>0</v>
      </c>
      <c r="N1015" s="145">
        <f t="shared" si="106"/>
        <v>1</v>
      </c>
      <c r="O1015" s="145">
        <f t="shared" si="107"/>
        <v>1</v>
      </c>
      <c r="P1015" s="145">
        <f t="shared" si="108"/>
        <v>1</v>
      </c>
      <c r="Q1015" s="145">
        <f t="shared" si="108"/>
        <v>1</v>
      </c>
      <c r="R1015" s="145">
        <f t="shared" si="107"/>
        <v>1</v>
      </c>
      <c r="S1015" s="145">
        <f t="shared" si="109"/>
        <v>0</v>
      </c>
      <c r="T1015" s="145">
        <f t="shared" si="109"/>
        <v>0</v>
      </c>
    </row>
    <row r="1016" spans="2:20">
      <c r="B1016" s="149">
        <v>1005</v>
      </c>
      <c r="C1016" s="145"/>
      <c r="D1016" s="149">
        <v>58.8</v>
      </c>
      <c r="E1016" s="149">
        <v>58.8</v>
      </c>
      <c r="F1016" s="149">
        <v>58.8</v>
      </c>
      <c r="G1016" s="149">
        <v>58.8</v>
      </c>
      <c r="H1016" s="145">
        <f t="shared" si="105"/>
        <v>58.8</v>
      </c>
      <c r="I1016" s="145"/>
      <c r="J1016" s="145"/>
      <c r="L1016" s="149">
        <v>1005</v>
      </c>
      <c r="M1016" s="145">
        <f t="shared" si="106"/>
        <v>0</v>
      </c>
      <c r="N1016" s="145">
        <f t="shared" si="106"/>
        <v>1</v>
      </c>
      <c r="O1016" s="145">
        <f t="shared" si="107"/>
        <v>1</v>
      </c>
      <c r="P1016" s="145">
        <f t="shared" si="108"/>
        <v>1</v>
      </c>
      <c r="Q1016" s="145">
        <f t="shared" si="108"/>
        <v>1</v>
      </c>
      <c r="R1016" s="145">
        <f t="shared" si="107"/>
        <v>1</v>
      </c>
      <c r="S1016" s="145">
        <f t="shared" si="109"/>
        <v>0</v>
      </c>
      <c r="T1016" s="145">
        <f t="shared" si="109"/>
        <v>0</v>
      </c>
    </row>
    <row r="1017" spans="2:20">
      <c r="B1017" s="149">
        <v>1006</v>
      </c>
      <c r="C1017" s="145"/>
      <c r="D1017" s="149">
        <v>59.4</v>
      </c>
      <c r="E1017" s="149">
        <v>59.4</v>
      </c>
      <c r="F1017" s="149">
        <v>59.4</v>
      </c>
      <c r="G1017" s="149">
        <v>59.4</v>
      </c>
      <c r="H1017" s="145">
        <f t="shared" si="105"/>
        <v>59.4</v>
      </c>
      <c r="I1017" s="145"/>
      <c r="J1017" s="145"/>
      <c r="L1017" s="149">
        <v>1006</v>
      </c>
      <c r="M1017" s="145">
        <f t="shared" si="106"/>
        <v>0</v>
      </c>
      <c r="N1017" s="145">
        <f t="shared" si="106"/>
        <v>1</v>
      </c>
      <c r="O1017" s="145">
        <f t="shared" si="107"/>
        <v>1</v>
      </c>
      <c r="P1017" s="145">
        <f t="shared" si="108"/>
        <v>1</v>
      </c>
      <c r="Q1017" s="145">
        <f t="shared" si="108"/>
        <v>1</v>
      </c>
      <c r="R1017" s="145">
        <f t="shared" si="107"/>
        <v>1</v>
      </c>
      <c r="S1017" s="145">
        <f t="shared" si="109"/>
        <v>0</v>
      </c>
      <c r="T1017" s="145">
        <f t="shared" si="109"/>
        <v>0</v>
      </c>
    </row>
    <row r="1018" spans="2:20">
      <c r="B1018" s="149">
        <v>1007</v>
      </c>
      <c r="C1018" s="145"/>
      <c r="D1018" s="149">
        <v>59.8</v>
      </c>
      <c r="E1018" s="149">
        <v>59.8</v>
      </c>
      <c r="F1018" s="149">
        <v>59.8</v>
      </c>
      <c r="G1018" s="149">
        <v>59.8</v>
      </c>
      <c r="H1018" s="145">
        <f t="shared" si="105"/>
        <v>59.8</v>
      </c>
      <c r="I1018" s="145"/>
      <c r="J1018" s="145"/>
      <c r="L1018" s="149">
        <v>1007</v>
      </c>
      <c r="M1018" s="145">
        <f t="shared" si="106"/>
        <v>0</v>
      </c>
      <c r="N1018" s="145">
        <f t="shared" si="106"/>
        <v>1</v>
      </c>
      <c r="O1018" s="145">
        <f t="shared" si="107"/>
        <v>1</v>
      </c>
      <c r="P1018" s="145">
        <f t="shared" si="108"/>
        <v>1</v>
      </c>
      <c r="Q1018" s="145">
        <f t="shared" si="108"/>
        <v>1</v>
      </c>
      <c r="R1018" s="145">
        <f t="shared" si="107"/>
        <v>1</v>
      </c>
      <c r="S1018" s="145">
        <f t="shared" si="109"/>
        <v>0</v>
      </c>
      <c r="T1018" s="145">
        <f t="shared" si="109"/>
        <v>0</v>
      </c>
    </row>
    <row r="1019" spans="2:20">
      <c r="B1019" s="149">
        <v>1008</v>
      </c>
      <c r="C1019" s="145"/>
      <c r="D1019" s="149">
        <v>59.7</v>
      </c>
      <c r="E1019" s="149">
        <v>59.7</v>
      </c>
      <c r="F1019" s="149">
        <v>59.7</v>
      </c>
      <c r="G1019" s="149">
        <v>59.7</v>
      </c>
      <c r="H1019" s="145">
        <f t="shared" si="105"/>
        <v>59.7</v>
      </c>
      <c r="I1019" s="145"/>
      <c r="J1019" s="145"/>
      <c r="L1019" s="149">
        <v>1008</v>
      </c>
      <c r="M1019" s="145">
        <f t="shared" si="106"/>
        <v>0</v>
      </c>
      <c r="N1019" s="145">
        <f t="shared" si="106"/>
        <v>0</v>
      </c>
      <c r="O1019" s="145">
        <f t="shared" si="107"/>
        <v>0</v>
      </c>
      <c r="P1019" s="145">
        <f t="shared" si="108"/>
        <v>0</v>
      </c>
      <c r="Q1019" s="145">
        <f t="shared" si="108"/>
        <v>0</v>
      </c>
      <c r="R1019" s="145">
        <f t="shared" si="107"/>
        <v>0</v>
      </c>
      <c r="S1019" s="145">
        <f t="shared" si="109"/>
        <v>0</v>
      </c>
      <c r="T1019" s="145">
        <f t="shared" si="109"/>
        <v>0</v>
      </c>
    </row>
    <row r="1020" spans="2:20">
      <c r="B1020" s="149">
        <v>1009</v>
      </c>
      <c r="C1020" s="145"/>
      <c r="D1020" s="149">
        <v>59.4</v>
      </c>
      <c r="E1020" s="149">
        <v>59.4</v>
      </c>
      <c r="F1020" s="149">
        <v>59.4</v>
      </c>
      <c r="G1020" s="149">
        <v>59.4</v>
      </c>
      <c r="H1020" s="145">
        <f t="shared" si="105"/>
        <v>59.4</v>
      </c>
      <c r="I1020" s="145"/>
      <c r="J1020" s="145"/>
      <c r="L1020" s="149">
        <v>1009</v>
      </c>
      <c r="M1020" s="145">
        <f t="shared" si="106"/>
        <v>0</v>
      </c>
      <c r="N1020" s="145">
        <f t="shared" si="106"/>
        <v>0</v>
      </c>
      <c r="O1020" s="145">
        <f t="shared" si="107"/>
        <v>0</v>
      </c>
      <c r="P1020" s="145">
        <f t="shared" si="108"/>
        <v>0</v>
      </c>
      <c r="Q1020" s="145">
        <f t="shared" si="108"/>
        <v>0</v>
      </c>
      <c r="R1020" s="145">
        <f t="shared" si="107"/>
        <v>0</v>
      </c>
      <c r="S1020" s="145">
        <f t="shared" si="109"/>
        <v>0</v>
      </c>
      <c r="T1020" s="145">
        <f t="shared" si="109"/>
        <v>0</v>
      </c>
    </row>
    <row r="1021" spans="2:20">
      <c r="B1021" s="149">
        <v>1010</v>
      </c>
      <c r="C1021" s="145"/>
      <c r="D1021" s="149">
        <v>59.2</v>
      </c>
      <c r="E1021" s="149">
        <v>59.2</v>
      </c>
      <c r="F1021" s="149">
        <v>59.2</v>
      </c>
      <c r="G1021" s="149">
        <v>59.2</v>
      </c>
      <c r="H1021" s="145">
        <f t="shared" si="105"/>
        <v>59.2</v>
      </c>
      <c r="I1021" s="145"/>
      <c r="J1021" s="145"/>
      <c r="L1021" s="149">
        <v>1010</v>
      </c>
      <c r="M1021" s="145">
        <f t="shared" si="106"/>
        <v>0</v>
      </c>
      <c r="N1021" s="145">
        <f t="shared" si="106"/>
        <v>0</v>
      </c>
      <c r="O1021" s="145">
        <f t="shared" si="107"/>
        <v>0</v>
      </c>
      <c r="P1021" s="145">
        <f t="shared" si="108"/>
        <v>0</v>
      </c>
      <c r="Q1021" s="145">
        <f t="shared" si="108"/>
        <v>0</v>
      </c>
      <c r="R1021" s="145">
        <f t="shared" si="107"/>
        <v>0</v>
      </c>
      <c r="S1021" s="145">
        <f t="shared" si="109"/>
        <v>0</v>
      </c>
      <c r="T1021" s="145">
        <f t="shared" si="109"/>
        <v>0</v>
      </c>
    </row>
    <row r="1022" spans="2:20">
      <c r="B1022" s="149">
        <v>1011</v>
      </c>
      <c r="C1022" s="145"/>
      <c r="D1022" s="149">
        <v>59.2</v>
      </c>
      <c r="E1022" s="149">
        <v>59.2</v>
      </c>
      <c r="F1022" s="149">
        <v>59.2</v>
      </c>
      <c r="G1022" s="149">
        <v>59.2</v>
      </c>
      <c r="H1022" s="145">
        <f t="shared" si="105"/>
        <v>59.2</v>
      </c>
      <c r="I1022" s="145"/>
      <c r="J1022" s="145"/>
      <c r="L1022" s="149">
        <v>1011</v>
      </c>
      <c r="M1022" s="145">
        <f t="shared" si="106"/>
        <v>0</v>
      </c>
      <c r="N1022" s="145">
        <f t="shared" si="106"/>
        <v>1</v>
      </c>
      <c r="O1022" s="145">
        <f t="shared" si="107"/>
        <v>1</v>
      </c>
      <c r="P1022" s="145">
        <f t="shared" si="108"/>
        <v>1</v>
      </c>
      <c r="Q1022" s="145">
        <f t="shared" si="108"/>
        <v>1</v>
      </c>
      <c r="R1022" s="145">
        <f t="shared" si="107"/>
        <v>1</v>
      </c>
      <c r="S1022" s="145">
        <f t="shared" si="109"/>
        <v>0</v>
      </c>
      <c r="T1022" s="145">
        <f t="shared" si="109"/>
        <v>0</v>
      </c>
    </row>
    <row r="1023" spans="2:20">
      <c r="B1023" s="149">
        <v>1012</v>
      </c>
      <c r="C1023" s="145"/>
      <c r="D1023" s="149">
        <v>59.6</v>
      </c>
      <c r="E1023" s="149">
        <v>59.6</v>
      </c>
      <c r="F1023" s="149">
        <v>59.6</v>
      </c>
      <c r="G1023" s="149">
        <v>59.6</v>
      </c>
      <c r="H1023" s="145">
        <f t="shared" si="105"/>
        <v>59.6</v>
      </c>
      <c r="I1023" s="145"/>
      <c r="J1023" s="145"/>
      <c r="L1023" s="149">
        <v>1012</v>
      </c>
      <c r="M1023" s="145">
        <f t="shared" si="106"/>
        <v>0</v>
      </c>
      <c r="N1023" s="145">
        <f t="shared" si="106"/>
        <v>1</v>
      </c>
      <c r="O1023" s="145">
        <f t="shared" si="107"/>
        <v>1</v>
      </c>
      <c r="P1023" s="145">
        <f t="shared" si="108"/>
        <v>1</v>
      </c>
      <c r="Q1023" s="145">
        <f t="shared" si="108"/>
        <v>1</v>
      </c>
      <c r="R1023" s="145">
        <f t="shared" si="107"/>
        <v>1</v>
      </c>
      <c r="S1023" s="145">
        <f t="shared" si="109"/>
        <v>0</v>
      </c>
      <c r="T1023" s="145">
        <f t="shared" si="109"/>
        <v>0</v>
      </c>
    </row>
    <row r="1024" spans="2:20">
      <c r="B1024" s="149">
        <v>1013</v>
      </c>
      <c r="C1024" s="145"/>
      <c r="D1024" s="149">
        <v>60</v>
      </c>
      <c r="E1024" s="149">
        <v>60</v>
      </c>
      <c r="F1024" s="149">
        <v>60</v>
      </c>
      <c r="G1024" s="149">
        <v>60</v>
      </c>
      <c r="H1024" s="145">
        <f t="shared" si="105"/>
        <v>60</v>
      </c>
      <c r="I1024" s="145"/>
      <c r="J1024" s="145"/>
      <c r="L1024" s="149">
        <v>1013</v>
      </c>
      <c r="M1024" s="145">
        <f t="shared" si="106"/>
        <v>0</v>
      </c>
      <c r="N1024" s="145">
        <f t="shared" si="106"/>
        <v>1</v>
      </c>
      <c r="O1024" s="145">
        <f t="shared" si="107"/>
        <v>1</v>
      </c>
      <c r="P1024" s="145">
        <f t="shared" si="108"/>
        <v>1</v>
      </c>
      <c r="Q1024" s="145">
        <f t="shared" si="108"/>
        <v>1</v>
      </c>
      <c r="R1024" s="145">
        <f t="shared" si="107"/>
        <v>1</v>
      </c>
      <c r="S1024" s="145">
        <f t="shared" si="109"/>
        <v>0</v>
      </c>
      <c r="T1024" s="145">
        <f t="shared" si="109"/>
        <v>0</v>
      </c>
    </row>
    <row r="1025" spans="2:20">
      <c r="B1025" s="149">
        <v>1014</v>
      </c>
      <c r="C1025" s="145"/>
      <c r="D1025" s="149">
        <v>60.5</v>
      </c>
      <c r="E1025" s="149">
        <v>60.5</v>
      </c>
      <c r="F1025" s="149">
        <v>60.5</v>
      </c>
      <c r="G1025" s="149">
        <v>60.5</v>
      </c>
      <c r="H1025" s="145">
        <f t="shared" si="105"/>
        <v>60.5</v>
      </c>
      <c r="I1025" s="145"/>
      <c r="J1025" s="145"/>
      <c r="L1025" s="149">
        <v>1014</v>
      </c>
      <c r="M1025" s="145">
        <f t="shared" si="106"/>
        <v>0</v>
      </c>
      <c r="N1025" s="145">
        <f t="shared" si="106"/>
        <v>1</v>
      </c>
      <c r="O1025" s="145">
        <f t="shared" si="107"/>
        <v>1</v>
      </c>
      <c r="P1025" s="145">
        <f t="shared" si="108"/>
        <v>1</v>
      </c>
      <c r="Q1025" s="145">
        <f t="shared" si="108"/>
        <v>1</v>
      </c>
      <c r="R1025" s="145">
        <f t="shared" si="107"/>
        <v>1</v>
      </c>
      <c r="S1025" s="145">
        <f t="shared" si="109"/>
        <v>0</v>
      </c>
      <c r="T1025" s="145">
        <f t="shared" si="109"/>
        <v>0</v>
      </c>
    </row>
    <row r="1026" spans="2:20">
      <c r="B1026" s="149">
        <v>1015</v>
      </c>
      <c r="C1026" s="145"/>
      <c r="D1026" s="149">
        <v>61</v>
      </c>
      <c r="E1026" s="149">
        <v>61</v>
      </c>
      <c r="F1026" s="149">
        <v>61</v>
      </c>
      <c r="G1026" s="149">
        <v>61</v>
      </c>
      <c r="H1026" s="145">
        <f t="shared" si="105"/>
        <v>61</v>
      </c>
      <c r="I1026" s="145"/>
      <c r="J1026" s="145"/>
      <c r="L1026" s="149">
        <v>1015</v>
      </c>
      <c r="M1026" s="145">
        <f t="shared" si="106"/>
        <v>0</v>
      </c>
      <c r="N1026" s="145">
        <f t="shared" si="106"/>
        <v>1</v>
      </c>
      <c r="O1026" s="145">
        <f t="shared" si="107"/>
        <v>1</v>
      </c>
      <c r="P1026" s="145">
        <f t="shared" si="108"/>
        <v>1</v>
      </c>
      <c r="Q1026" s="145">
        <f t="shared" si="108"/>
        <v>1</v>
      </c>
      <c r="R1026" s="145">
        <f t="shared" si="107"/>
        <v>1</v>
      </c>
      <c r="S1026" s="145">
        <f t="shared" si="109"/>
        <v>0</v>
      </c>
      <c r="T1026" s="145">
        <f t="shared" si="109"/>
        <v>0</v>
      </c>
    </row>
    <row r="1027" spans="2:20">
      <c r="B1027" s="149">
        <v>1016</v>
      </c>
      <c r="C1027" s="145"/>
      <c r="D1027" s="149">
        <v>61.2</v>
      </c>
      <c r="E1027" s="149">
        <v>61.2</v>
      </c>
      <c r="F1027" s="149">
        <v>61.2</v>
      </c>
      <c r="G1027" s="149">
        <v>61.2</v>
      </c>
      <c r="H1027" s="145">
        <f t="shared" si="105"/>
        <v>61.2</v>
      </c>
      <c r="I1027" s="145"/>
      <c r="J1027" s="145"/>
      <c r="L1027" s="149">
        <v>1016</v>
      </c>
      <c r="M1027" s="145">
        <f t="shared" si="106"/>
        <v>0</v>
      </c>
      <c r="N1027" s="145">
        <f t="shared" si="106"/>
        <v>1</v>
      </c>
      <c r="O1027" s="145">
        <f t="shared" si="107"/>
        <v>1</v>
      </c>
      <c r="P1027" s="145">
        <f t="shared" si="108"/>
        <v>1</v>
      </c>
      <c r="Q1027" s="145">
        <f t="shared" si="108"/>
        <v>1</v>
      </c>
      <c r="R1027" s="145">
        <f t="shared" si="107"/>
        <v>1</v>
      </c>
      <c r="S1027" s="145">
        <f t="shared" si="109"/>
        <v>0</v>
      </c>
      <c r="T1027" s="145">
        <f t="shared" si="109"/>
        <v>0</v>
      </c>
    </row>
    <row r="1028" spans="2:20">
      <c r="B1028" s="149">
        <v>1017</v>
      </c>
      <c r="C1028" s="145"/>
      <c r="D1028" s="149">
        <v>61.3</v>
      </c>
      <c r="E1028" s="149">
        <v>61.3</v>
      </c>
      <c r="F1028" s="149">
        <v>61.3</v>
      </c>
      <c r="G1028" s="149">
        <v>61.3</v>
      </c>
      <c r="H1028" s="145">
        <f t="shared" si="105"/>
        <v>61.3</v>
      </c>
      <c r="I1028" s="145"/>
      <c r="J1028" s="145"/>
      <c r="L1028" s="149">
        <v>1017</v>
      </c>
      <c r="M1028" s="145">
        <f t="shared" si="106"/>
        <v>0</v>
      </c>
      <c r="N1028" s="145">
        <f t="shared" si="106"/>
        <v>1</v>
      </c>
      <c r="O1028" s="145">
        <f t="shared" si="107"/>
        <v>1</v>
      </c>
      <c r="P1028" s="145">
        <f t="shared" si="108"/>
        <v>1</v>
      </c>
      <c r="Q1028" s="145">
        <f t="shared" si="108"/>
        <v>1</v>
      </c>
      <c r="R1028" s="145">
        <f t="shared" si="107"/>
        <v>1</v>
      </c>
      <c r="S1028" s="145">
        <f t="shared" si="109"/>
        <v>0</v>
      </c>
      <c r="T1028" s="145">
        <f t="shared" si="109"/>
        <v>0</v>
      </c>
    </row>
    <row r="1029" spans="2:20">
      <c r="B1029" s="149">
        <v>1018</v>
      </c>
      <c r="C1029" s="145"/>
      <c r="D1029" s="149">
        <v>61.4</v>
      </c>
      <c r="E1029" s="149">
        <v>61.4</v>
      </c>
      <c r="F1029" s="149">
        <v>61.4</v>
      </c>
      <c r="G1029" s="149">
        <v>61.4</v>
      </c>
      <c r="H1029" s="145">
        <f t="shared" si="105"/>
        <v>61.4</v>
      </c>
      <c r="I1029" s="145"/>
      <c r="J1029" s="145"/>
      <c r="L1029" s="149">
        <v>1018</v>
      </c>
      <c r="M1029" s="145">
        <f t="shared" si="106"/>
        <v>0</v>
      </c>
      <c r="N1029" s="145">
        <f t="shared" si="106"/>
        <v>1</v>
      </c>
      <c r="O1029" s="145">
        <f t="shared" si="107"/>
        <v>1</v>
      </c>
      <c r="P1029" s="145">
        <f t="shared" si="108"/>
        <v>1</v>
      </c>
      <c r="Q1029" s="145">
        <f t="shared" si="108"/>
        <v>1</v>
      </c>
      <c r="R1029" s="145">
        <f t="shared" si="107"/>
        <v>1</v>
      </c>
      <c r="S1029" s="145">
        <f t="shared" si="109"/>
        <v>0</v>
      </c>
      <c r="T1029" s="145">
        <f t="shared" si="109"/>
        <v>0</v>
      </c>
    </row>
    <row r="1030" spans="2:20">
      <c r="B1030" s="149">
        <v>1019</v>
      </c>
      <c r="C1030" s="145"/>
      <c r="D1030" s="149">
        <v>61.7</v>
      </c>
      <c r="E1030" s="149">
        <v>61.7</v>
      </c>
      <c r="F1030" s="149">
        <v>61.7</v>
      </c>
      <c r="G1030" s="149">
        <v>61.7</v>
      </c>
      <c r="H1030" s="145">
        <f t="shared" si="105"/>
        <v>61.7</v>
      </c>
      <c r="I1030" s="145"/>
      <c r="J1030" s="145"/>
      <c r="L1030" s="149">
        <v>1019</v>
      </c>
      <c r="M1030" s="145">
        <f t="shared" si="106"/>
        <v>0</v>
      </c>
      <c r="N1030" s="145">
        <f t="shared" si="106"/>
        <v>1</v>
      </c>
      <c r="O1030" s="145">
        <f t="shared" si="107"/>
        <v>1</v>
      </c>
      <c r="P1030" s="145">
        <f t="shared" si="108"/>
        <v>1</v>
      </c>
      <c r="Q1030" s="145">
        <f t="shared" si="108"/>
        <v>1</v>
      </c>
      <c r="R1030" s="145">
        <f t="shared" si="107"/>
        <v>1</v>
      </c>
      <c r="S1030" s="145">
        <f t="shared" si="109"/>
        <v>0</v>
      </c>
      <c r="T1030" s="145">
        <f t="shared" si="109"/>
        <v>0</v>
      </c>
    </row>
    <row r="1031" spans="2:20">
      <c r="B1031" s="149">
        <v>1020</v>
      </c>
      <c r="C1031" s="145"/>
      <c r="D1031" s="149">
        <v>62.3</v>
      </c>
      <c r="E1031" s="149">
        <v>62.3</v>
      </c>
      <c r="F1031" s="149">
        <v>62.3</v>
      </c>
      <c r="G1031" s="149">
        <v>62.3</v>
      </c>
      <c r="H1031" s="145">
        <f t="shared" si="105"/>
        <v>62.3</v>
      </c>
      <c r="I1031" s="145"/>
      <c r="J1031" s="145"/>
      <c r="L1031" s="149">
        <v>1020</v>
      </c>
      <c r="M1031" s="145">
        <f t="shared" si="106"/>
        <v>0</v>
      </c>
      <c r="N1031" s="145">
        <f t="shared" si="106"/>
        <v>1</v>
      </c>
      <c r="O1031" s="145">
        <f t="shared" si="107"/>
        <v>1</v>
      </c>
      <c r="P1031" s="145">
        <f t="shared" si="108"/>
        <v>1</v>
      </c>
      <c r="Q1031" s="145">
        <f t="shared" si="108"/>
        <v>1</v>
      </c>
      <c r="R1031" s="145">
        <f t="shared" si="107"/>
        <v>1</v>
      </c>
      <c r="S1031" s="145">
        <f t="shared" si="109"/>
        <v>0</v>
      </c>
      <c r="T1031" s="145">
        <f t="shared" si="109"/>
        <v>0</v>
      </c>
    </row>
    <row r="1032" spans="2:20">
      <c r="B1032" s="149">
        <v>1021</v>
      </c>
      <c r="C1032" s="145"/>
      <c r="D1032" s="149">
        <v>63.1</v>
      </c>
      <c r="E1032" s="149">
        <v>63.1</v>
      </c>
      <c r="F1032" s="149">
        <v>63.1</v>
      </c>
      <c r="G1032" s="149">
        <v>63.1</v>
      </c>
      <c r="H1032" s="145">
        <f t="shared" si="105"/>
        <v>63.1</v>
      </c>
      <c r="I1032" s="145"/>
      <c r="J1032" s="145"/>
      <c r="L1032" s="149">
        <v>1021</v>
      </c>
      <c r="M1032" s="145">
        <f t="shared" si="106"/>
        <v>0</v>
      </c>
      <c r="N1032" s="145">
        <f t="shared" si="106"/>
        <v>1</v>
      </c>
      <c r="O1032" s="145">
        <f t="shared" si="107"/>
        <v>1</v>
      </c>
      <c r="P1032" s="145">
        <f t="shared" si="108"/>
        <v>1</v>
      </c>
      <c r="Q1032" s="145">
        <f t="shared" si="108"/>
        <v>1</v>
      </c>
      <c r="R1032" s="145">
        <f t="shared" si="107"/>
        <v>1</v>
      </c>
      <c r="S1032" s="145">
        <f t="shared" si="109"/>
        <v>0</v>
      </c>
      <c r="T1032" s="145">
        <f t="shared" si="109"/>
        <v>0</v>
      </c>
    </row>
    <row r="1033" spans="2:20">
      <c r="B1033" s="149">
        <v>1022</v>
      </c>
      <c r="C1033" s="145"/>
      <c r="D1033" s="149">
        <v>63.6</v>
      </c>
      <c r="E1033" s="149">
        <v>63.6</v>
      </c>
      <c r="F1033" s="149">
        <v>63.6</v>
      </c>
      <c r="G1033" s="149">
        <v>63.6</v>
      </c>
      <c r="H1033" s="145">
        <f t="shared" si="105"/>
        <v>63.6</v>
      </c>
      <c r="I1033" s="145"/>
      <c r="J1033" s="145"/>
      <c r="L1033" s="149">
        <v>1022</v>
      </c>
      <c r="M1033" s="145">
        <f t="shared" si="106"/>
        <v>0</v>
      </c>
      <c r="N1033" s="145">
        <f t="shared" si="106"/>
        <v>1</v>
      </c>
      <c r="O1033" s="145">
        <f t="shared" si="107"/>
        <v>1</v>
      </c>
      <c r="P1033" s="145">
        <f t="shared" si="108"/>
        <v>1</v>
      </c>
      <c r="Q1033" s="145">
        <f t="shared" si="108"/>
        <v>1</v>
      </c>
      <c r="R1033" s="145">
        <f t="shared" si="107"/>
        <v>1</v>
      </c>
      <c r="S1033" s="145">
        <f t="shared" si="109"/>
        <v>0</v>
      </c>
      <c r="T1033" s="145">
        <f t="shared" si="109"/>
        <v>0</v>
      </c>
    </row>
    <row r="1034" spans="2:20">
      <c r="B1034" s="149">
        <v>1023</v>
      </c>
      <c r="C1034" s="145"/>
      <c r="D1034" s="149">
        <v>63.9</v>
      </c>
      <c r="E1034" s="149">
        <v>63.9</v>
      </c>
      <c r="F1034" s="149">
        <v>63.9</v>
      </c>
      <c r="G1034" s="149">
        <v>63.9</v>
      </c>
      <c r="H1034" s="145">
        <f t="shared" si="105"/>
        <v>63.9</v>
      </c>
      <c r="I1034" s="145"/>
      <c r="J1034" s="145"/>
      <c r="L1034" s="149">
        <v>1023</v>
      </c>
      <c r="M1034" s="145">
        <f t="shared" si="106"/>
        <v>0</v>
      </c>
      <c r="N1034" s="145">
        <f t="shared" si="106"/>
        <v>1</v>
      </c>
      <c r="O1034" s="145">
        <f t="shared" si="107"/>
        <v>1</v>
      </c>
      <c r="P1034" s="145">
        <f t="shared" si="108"/>
        <v>1</v>
      </c>
      <c r="Q1034" s="145">
        <f t="shared" si="108"/>
        <v>1</v>
      </c>
      <c r="R1034" s="145">
        <f t="shared" si="107"/>
        <v>1</v>
      </c>
      <c r="S1034" s="145">
        <f t="shared" si="109"/>
        <v>0</v>
      </c>
      <c r="T1034" s="145">
        <f t="shared" si="109"/>
        <v>0</v>
      </c>
    </row>
    <row r="1035" spans="2:20">
      <c r="B1035" s="149">
        <v>1024</v>
      </c>
      <c r="C1035" s="145"/>
      <c r="D1035" s="149">
        <v>63.8</v>
      </c>
      <c r="E1035" s="149">
        <v>63.8</v>
      </c>
      <c r="F1035" s="149">
        <v>63.8</v>
      </c>
      <c r="G1035" s="149">
        <v>63.8</v>
      </c>
      <c r="H1035" s="145">
        <f t="shared" si="105"/>
        <v>63.8</v>
      </c>
      <c r="I1035" s="145"/>
      <c r="J1035" s="145"/>
      <c r="L1035" s="149">
        <v>1024</v>
      </c>
      <c r="M1035" s="145">
        <f t="shared" si="106"/>
        <v>0</v>
      </c>
      <c r="N1035" s="145">
        <f t="shared" si="106"/>
        <v>0</v>
      </c>
      <c r="O1035" s="145">
        <f t="shared" si="107"/>
        <v>0</v>
      </c>
      <c r="P1035" s="145">
        <f t="shared" si="108"/>
        <v>0</v>
      </c>
      <c r="Q1035" s="145">
        <f t="shared" si="108"/>
        <v>0</v>
      </c>
      <c r="R1035" s="145">
        <f t="shared" si="107"/>
        <v>0</v>
      </c>
      <c r="S1035" s="145">
        <f t="shared" si="109"/>
        <v>0</v>
      </c>
      <c r="T1035" s="145">
        <f t="shared" si="109"/>
        <v>0</v>
      </c>
    </row>
    <row r="1036" spans="2:20">
      <c r="B1036" s="149">
        <v>1025</v>
      </c>
      <c r="C1036" s="145"/>
      <c r="D1036" s="149">
        <v>63.6</v>
      </c>
      <c r="E1036" s="149">
        <v>63.6</v>
      </c>
      <c r="F1036" s="149">
        <v>63.6</v>
      </c>
      <c r="G1036" s="149">
        <v>63.6</v>
      </c>
      <c r="H1036" s="145">
        <f t="shared" si="105"/>
        <v>63.6</v>
      </c>
      <c r="I1036" s="145"/>
      <c r="J1036" s="145"/>
      <c r="L1036" s="149">
        <v>1025</v>
      </c>
      <c r="M1036" s="145">
        <f t="shared" si="106"/>
        <v>0</v>
      </c>
      <c r="N1036" s="145">
        <f t="shared" si="106"/>
        <v>0</v>
      </c>
      <c r="O1036" s="145">
        <f t="shared" si="107"/>
        <v>0</v>
      </c>
      <c r="P1036" s="145">
        <f t="shared" si="108"/>
        <v>0</v>
      </c>
      <c r="Q1036" s="145">
        <f t="shared" si="108"/>
        <v>0</v>
      </c>
      <c r="R1036" s="145">
        <f t="shared" si="107"/>
        <v>0</v>
      </c>
      <c r="S1036" s="145">
        <f t="shared" si="109"/>
        <v>0</v>
      </c>
      <c r="T1036" s="145">
        <f t="shared" si="109"/>
        <v>0</v>
      </c>
    </row>
    <row r="1037" spans="2:20">
      <c r="B1037" s="149">
        <v>1026</v>
      </c>
      <c r="C1037" s="145"/>
      <c r="D1037" s="149">
        <v>63.3</v>
      </c>
      <c r="E1037" s="149">
        <v>63.3</v>
      </c>
      <c r="F1037" s="149">
        <v>63.3</v>
      </c>
      <c r="G1037" s="149">
        <v>63.3</v>
      </c>
      <c r="H1037" s="145">
        <f t="shared" ref="H1037:H1100" si="110">IF($E1037="",0,MIN($E1037,$H$2))</f>
        <v>63.3</v>
      </c>
      <c r="I1037" s="145"/>
      <c r="J1037" s="145"/>
      <c r="L1037" s="149">
        <v>1026</v>
      </c>
      <c r="M1037" s="145">
        <f t="shared" si="106"/>
        <v>0</v>
      </c>
      <c r="N1037" s="145">
        <f t="shared" si="106"/>
        <v>0</v>
      </c>
      <c r="O1037" s="145">
        <f t="shared" si="107"/>
        <v>0</v>
      </c>
      <c r="P1037" s="145">
        <f t="shared" si="108"/>
        <v>0</v>
      </c>
      <c r="Q1037" s="145">
        <f t="shared" si="108"/>
        <v>0</v>
      </c>
      <c r="R1037" s="145">
        <f t="shared" ref="R1037:T1100" si="111">IF(AND(H1037&gt;0,H1037&gt;=H1036),1,0)</f>
        <v>0</v>
      </c>
      <c r="S1037" s="145">
        <f t="shared" si="109"/>
        <v>0</v>
      </c>
      <c r="T1037" s="145">
        <f t="shared" si="109"/>
        <v>0</v>
      </c>
    </row>
    <row r="1038" spans="2:20">
      <c r="B1038" s="149">
        <v>1027</v>
      </c>
      <c r="C1038" s="145"/>
      <c r="D1038" s="149">
        <v>62.8</v>
      </c>
      <c r="E1038" s="149">
        <v>62.8</v>
      </c>
      <c r="F1038" s="149">
        <v>62.8</v>
      </c>
      <c r="G1038" s="149">
        <v>62.8</v>
      </c>
      <c r="H1038" s="145">
        <f t="shared" si="110"/>
        <v>62.8</v>
      </c>
      <c r="I1038" s="145"/>
      <c r="J1038" s="145"/>
      <c r="L1038" s="149">
        <v>1027</v>
      </c>
      <c r="M1038" s="145">
        <f t="shared" ref="M1038:N1101" si="112">IF(AND(C1038&gt;0,C1038&gt;=C1037),1,0)</f>
        <v>0</v>
      </c>
      <c r="N1038" s="145">
        <f t="shared" si="112"/>
        <v>0</v>
      </c>
      <c r="O1038" s="145">
        <f t="shared" ref="O1038:T1101" si="113">IF(AND(E1038&gt;0,E1038&gt;=E1037),1,0)</f>
        <v>0</v>
      </c>
      <c r="P1038" s="145">
        <f t="shared" si="113"/>
        <v>0</v>
      </c>
      <c r="Q1038" s="145">
        <f t="shared" ref="Q1038:Q1101" si="114">IF(AND(G1038&gt;0,G1038&gt;=G1037),1,0)</f>
        <v>0</v>
      </c>
      <c r="R1038" s="145">
        <f t="shared" si="111"/>
        <v>0</v>
      </c>
      <c r="S1038" s="145">
        <f t="shared" si="111"/>
        <v>0</v>
      </c>
      <c r="T1038" s="145">
        <f t="shared" si="111"/>
        <v>0</v>
      </c>
    </row>
    <row r="1039" spans="2:20">
      <c r="B1039" s="149">
        <v>1028</v>
      </c>
      <c r="C1039" s="145"/>
      <c r="D1039" s="149">
        <v>61.9</v>
      </c>
      <c r="E1039" s="149">
        <v>61.9</v>
      </c>
      <c r="F1039" s="149">
        <v>61.9</v>
      </c>
      <c r="G1039" s="149">
        <v>61.9</v>
      </c>
      <c r="H1039" s="145">
        <f t="shared" si="110"/>
        <v>61.9</v>
      </c>
      <c r="I1039" s="145"/>
      <c r="J1039" s="145"/>
      <c r="L1039" s="149">
        <v>1028</v>
      </c>
      <c r="M1039" s="145">
        <f t="shared" si="112"/>
        <v>0</v>
      </c>
      <c r="N1039" s="145">
        <f t="shared" si="112"/>
        <v>0</v>
      </c>
      <c r="O1039" s="145">
        <f t="shared" si="113"/>
        <v>0</v>
      </c>
      <c r="P1039" s="145">
        <f t="shared" si="113"/>
        <v>0</v>
      </c>
      <c r="Q1039" s="145">
        <f t="shared" si="114"/>
        <v>0</v>
      </c>
      <c r="R1039" s="145">
        <f t="shared" si="111"/>
        <v>0</v>
      </c>
      <c r="S1039" s="145">
        <f t="shared" si="111"/>
        <v>0</v>
      </c>
      <c r="T1039" s="145">
        <f t="shared" si="111"/>
        <v>0</v>
      </c>
    </row>
    <row r="1040" spans="2:20">
      <c r="B1040" s="149">
        <v>1029</v>
      </c>
      <c r="C1040" s="145"/>
      <c r="D1040" s="149">
        <v>60.5</v>
      </c>
      <c r="E1040" s="149">
        <v>60.5</v>
      </c>
      <c r="F1040" s="149">
        <v>60.5</v>
      </c>
      <c r="G1040" s="149">
        <v>60.5</v>
      </c>
      <c r="H1040" s="145">
        <f t="shared" si="110"/>
        <v>60.5</v>
      </c>
      <c r="I1040" s="145"/>
      <c r="J1040" s="145"/>
      <c r="L1040" s="149">
        <v>1029</v>
      </c>
      <c r="M1040" s="145">
        <f t="shared" si="112"/>
        <v>0</v>
      </c>
      <c r="N1040" s="145">
        <f t="shared" si="112"/>
        <v>0</v>
      </c>
      <c r="O1040" s="145">
        <f t="shared" si="113"/>
        <v>0</v>
      </c>
      <c r="P1040" s="145">
        <f t="shared" si="113"/>
        <v>0</v>
      </c>
      <c r="Q1040" s="145">
        <f t="shared" si="114"/>
        <v>0</v>
      </c>
      <c r="R1040" s="145">
        <f t="shared" si="111"/>
        <v>0</v>
      </c>
      <c r="S1040" s="145">
        <f t="shared" si="111"/>
        <v>0</v>
      </c>
      <c r="T1040" s="145">
        <f t="shared" si="111"/>
        <v>0</v>
      </c>
    </row>
    <row r="1041" spans="2:20">
      <c r="B1041" s="149">
        <v>1030</v>
      </c>
      <c r="C1041" s="145"/>
      <c r="D1041" s="149">
        <v>58.6</v>
      </c>
      <c r="E1041" s="149">
        <v>58.6</v>
      </c>
      <c r="F1041" s="149">
        <v>58.6</v>
      </c>
      <c r="G1041" s="149">
        <v>58.6</v>
      </c>
      <c r="H1041" s="145">
        <f t="shared" si="110"/>
        <v>58.6</v>
      </c>
      <c r="I1041" s="145"/>
      <c r="J1041" s="145"/>
      <c r="L1041" s="149">
        <v>1030</v>
      </c>
      <c r="M1041" s="145">
        <f t="shared" si="112"/>
        <v>0</v>
      </c>
      <c r="N1041" s="145">
        <f t="shared" si="112"/>
        <v>0</v>
      </c>
      <c r="O1041" s="145">
        <f t="shared" si="113"/>
        <v>0</v>
      </c>
      <c r="P1041" s="145">
        <f t="shared" si="113"/>
        <v>0</v>
      </c>
      <c r="Q1041" s="145">
        <f t="shared" si="114"/>
        <v>0</v>
      </c>
      <c r="R1041" s="145">
        <f t="shared" si="111"/>
        <v>0</v>
      </c>
      <c r="S1041" s="145">
        <f t="shared" si="111"/>
        <v>0</v>
      </c>
      <c r="T1041" s="145">
        <f t="shared" si="111"/>
        <v>0</v>
      </c>
    </row>
    <row r="1042" spans="2:20">
      <c r="B1042" s="149">
        <v>1031</v>
      </c>
      <c r="C1042" s="145"/>
      <c r="D1042" s="149">
        <v>56.5</v>
      </c>
      <c r="E1042" s="149">
        <v>56.5</v>
      </c>
      <c r="F1042" s="149">
        <v>56.5</v>
      </c>
      <c r="G1042" s="149">
        <v>56.5</v>
      </c>
      <c r="H1042" s="145">
        <f t="shared" si="110"/>
        <v>56.5</v>
      </c>
      <c r="I1042" s="145"/>
      <c r="J1042" s="145"/>
      <c r="L1042" s="149">
        <v>1031</v>
      </c>
      <c r="M1042" s="145">
        <f t="shared" si="112"/>
        <v>0</v>
      </c>
      <c r="N1042" s="145">
        <f t="shared" si="112"/>
        <v>0</v>
      </c>
      <c r="O1042" s="145">
        <f t="shared" si="113"/>
        <v>0</v>
      </c>
      <c r="P1042" s="145">
        <f t="shared" si="113"/>
        <v>0</v>
      </c>
      <c r="Q1042" s="145">
        <f t="shared" si="114"/>
        <v>0</v>
      </c>
      <c r="R1042" s="145">
        <f t="shared" si="111"/>
        <v>0</v>
      </c>
      <c r="S1042" s="145">
        <f t="shared" si="111"/>
        <v>0</v>
      </c>
      <c r="T1042" s="145">
        <f t="shared" si="111"/>
        <v>0</v>
      </c>
    </row>
    <row r="1043" spans="2:20">
      <c r="B1043" s="149">
        <v>1032</v>
      </c>
      <c r="C1043" s="145"/>
      <c r="D1043" s="149">
        <v>54.6</v>
      </c>
      <c r="E1043" s="149">
        <v>54.6</v>
      </c>
      <c r="F1043" s="149">
        <v>54.6</v>
      </c>
      <c r="G1043" s="149">
        <v>54.6</v>
      </c>
      <c r="H1043" s="145">
        <f t="shared" si="110"/>
        <v>54.6</v>
      </c>
      <c r="I1043" s="145"/>
      <c r="J1043" s="145"/>
      <c r="L1043" s="149">
        <v>1032</v>
      </c>
      <c r="M1043" s="145">
        <f t="shared" si="112"/>
        <v>0</v>
      </c>
      <c r="N1043" s="145">
        <f t="shared" si="112"/>
        <v>0</v>
      </c>
      <c r="O1043" s="145">
        <f t="shared" si="113"/>
        <v>0</v>
      </c>
      <c r="P1043" s="145">
        <f t="shared" si="113"/>
        <v>0</v>
      </c>
      <c r="Q1043" s="145">
        <f t="shared" si="114"/>
        <v>0</v>
      </c>
      <c r="R1043" s="145">
        <f t="shared" si="111"/>
        <v>0</v>
      </c>
      <c r="S1043" s="145">
        <f t="shared" si="111"/>
        <v>0</v>
      </c>
      <c r="T1043" s="145">
        <f t="shared" si="111"/>
        <v>0</v>
      </c>
    </row>
    <row r="1044" spans="2:20">
      <c r="B1044" s="149">
        <v>1033</v>
      </c>
      <c r="C1044" s="145"/>
      <c r="D1044" s="149">
        <v>53.8</v>
      </c>
      <c r="E1044" s="149">
        <v>53.8</v>
      </c>
      <c r="F1044" s="149">
        <v>53.8</v>
      </c>
      <c r="G1044" s="149">
        <v>53.8</v>
      </c>
      <c r="H1044" s="145">
        <f t="shared" si="110"/>
        <v>53.8</v>
      </c>
      <c r="I1044" s="145"/>
      <c r="J1044" s="145"/>
      <c r="L1044" s="149">
        <v>1033</v>
      </c>
      <c r="M1044" s="145">
        <f t="shared" si="112"/>
        <v>0</v>
      </c>
      <c r="N1044" s="145">
        <f t="shared" si="112"/>
        <v>0</v>
      </c>
      <c r="O1044" s="145">
        <f t="shared" si="113"/>
        <v>0</v>
      </c>
      <c r="P1044" s="145">
        <f t="shared" si="113"/>
        <v>0</v>
      </c>
      <c r="Q1044" s="145">
        <f t="shared" si="114"/>
        <v>0</v>
      </c>
      <c r="R1044" s="145">
        <f t="shared" si="111"/>
        <v>0</v>
      </c>
      <c r="S1044" s="145">
        <f t="shared" si="111"/>
        <v>0</v>
      </c>
      <c r="T1044" s="145">
        <f t="shared" si="111"/>
        <v>0</v>
      </c>
    </row>
    <row r="1045" spans="2:20">
      <c r="B1045" s="149">
        <v>1034</v>
      </c>
      <c r="C1045" s="145"/>
      <c r="D1045" s="149">
        <v>54.5</v>
      </c>
      <c r="E1045" s="149">
        <v>54.5</v>
      </c>
      <c r="F1045" s="149">
        <v>54.5</v>
      </c>
      <c r="G1045" s="149">
        <v>54.5</v>
      </c>
      <c r="H1045" s="145">
        <f t="shared" si="110"/>
        <v>54.5</v>
      </c>
      <c r="I1045" s="145"/>
      <c r="J1045" s="145"/>
      <c r="L1045" s="149">
        <v>1034</v>
      </c>
      <c r="M1045" s="145">
        <f t="shared" si="112"/>
        <v>0</v>
      </c>
      <c r="N1045" s="145">
        <f t="shared" si="112"/>
        <v>1</v>
      </c>
      <c r="O1045" s="145">
        <f t="shared" si="113"/>
        <v>1</v>
      </c>
      <c r="P1045" s="145">
        <f t="shared" si="113"/>
        <v>1</v>
      </c>
      <c r="Q1045" s="145">
        <f t="shared" si="114"/>
        <v>1</v>
      </c>
      <c r="R1045" s="145">
        <f t="shared" si="111"/>
        <v>1</v>
      </c>
      <c r="S1045" s="145">
        <f t="shared" si="111"/>
        <v>0</v>
      </c>
      <c r="T1045" s="145">
        <f t="shared" si="111"/>
        <v>0</v>
      </c>
    </row>
    <row r="1046" spans="2:20">
      <c r="B1046" s="149">
        <v>1035</v>
      </c>
      <c r="C1046" s="145"/>
      <c r="D1046" s="149">
        <v>56.1</v>
      </c>
      <c r="E1046" s="149">
        <v>56.1</v>
      </c>
      <c r="F1046" s="149">
        <v>56.1</v>
      </c>
      <c r="G1046" s="149">
        <v>56.1</v>
      </c>
      <c r="H1046" s="145">
        <f t="shared" si="110"/>
        <v>56.1</v>
      </c>
      <c r="I1046" s="145"/>
      <c r="J1046" s="145"/>
      <c r="L1046" s="149">
        <v>1035</v>
      </c>
      <c r="M1046" s="145">
        <f t="shared" si="112"/>
        <v>0</v>
      </c>
      <c r="N1046" s="145">
        <f t="shared" si="112"/>
        <v>1</v>
      </c>
      <c r="O1046" s="145">
        <f t="shared" si="113"/>
        <v>1</v>
      </c>
      <c r="P1046" s="145">
        <f t="shared" si="113"/>
        <v>1</v>
      </c>
      <c r="Q1046" s="145">
        <f t="shared" si="114"/>
        <v>1</v>
      </c>
      <c r="R1046" s="145">
        <f t="shared" si="111"/>
        <v>1</v>
      </c>
      <c r="S1046" s="145">
        <f t="shared" si="111"/>
        <v>0</v>
      </c>
      <c r="T1046" s="145">
        <f t="shared" si="111"/>
        <v>0</v>
      </c>
    </row>
    <row r="1047" spans="2:20">
      <c r="B1047" s="149">
        <v>1036</v>
      </c>
      <c r="C1047" s="145"/>
      <c r="D1047" s="149">
        <v>57.9</v>
      </c>
      <c r="E1047" s="149">
        <v>57.9</v>
      </c>
      <c r="F1047" s="149">
        <v>57.9</v>
      </c>
      <c r="G1047" s="149">
        <v>57.9</v>
      </c>
      <c r="H1047" s="145">
        <f t="shared" si="110"/>
        <v>57.9</v>
      </c>
      <c r="I1047" s="145"/>
      <c r="J1047" s="145"/>
      <c r="L1047" s="149">
        <v>1036</v>
      </c>
      <c r="M1047" s="145">
        <f t="shared" si="112"/>
        <v>0</v>
      </c>
      <c r="N1047" s="145">
        <f t="shared" si="112"/>
        <v>1</v>
      </c>
      <c r="O1047" s="145">
        <f t="shared" si="113"/>
        <v>1</v>
      </c>
      <c r="P1047" s="145">
        <f t="shared" si="113"/>
        <v>1</v>
      </c>
      <c r="Q1047" s="145">
        <f t="shared" si="114"/>
        <v>1</v>
      </c>
      <c r="R1047" s="145">
        <f t="shared" si="111"/>
        <v>1</v>
      </c>
      <c r="S1047" s="145">
        <f t="shared" si="111"/>
        <v>0</v>
      </c>
      <c r="T1047" s="145">
        <f t="shared" si="111"/>
        <v>0</v>
      </c>
    </row>
    <row r="1048" spans="2:20">
      <c r="B1048" s="149">
        <v>1037</v>
      </c>
      <c r="C1048" s="145"/>
      <c r="D1048" s="149">
        <v>59.7</v>
      </c>
      <c r="E1048" s="149">
        <v>59.7</v>
      </c>
      <c r="F1048" s="149">
        <v>59.7</v>
      </c>
      <c r="G1048" s="149">
        <v>59.7</v>
      </c>
      <c r="H1048" s="145">
        <f t="shared" si="110"/>
        <v>59.7</v>
      </c>
      <c r="I1048" s="145"/>
      <c r="J1048" s="145"/>
      <c r="L1048" s="149">
        <v>1037</v>
      </c>
      <c r="M1048" s="145">
        <f t="shared" si="112"/>
        <v>0</v>
      </c>
      <c r="N1048" s="145">
        <f t="shared" si="112"/>
        <v>1</v>
      </c>
      <c r="O1048" s="145">
        <f t="shared" si="113"/>
        <v>1</v>
      </c>
      <c r="P1048" s="145">
        <f t="shared" si="113"/>
        <v>1</v>
      </c>
      <c r="Q1048" s="145">
        <f t="shared" si="114"/>
        <v>1</v>
      </c>
      <c r="R1048" s="145">
        <f t="shared" si="111"/>
        <v>1</v>
      </c>
      <c r="S1048" s="145">
        <f t="shared" si="111"/>
        <v>0</v>
      </c>
      <c r="T1048" s="145">
        <f t="shared" si="111"/>
        <v>0</v>
      </c>
    </row>
    <row r="1049" spans="2:20">
      <c r="B1049" s="149">
        <v>1038</v>
      </c>
      <c r="C1049" s="145"/>
      <c r="D1049" s="149">
        <v>61.2</v>
      </c>
      <c r="E1049" s="149">
        <v>61.2</v>
      </c>
      <c r="F1049" s="149">
        <v>61.2</v>
      </c>
      <c r="G1049" s="149">
        <v>61.2</v>
      </c>
      <c r="H1049" s="145">
        <f t="shared" si="110"/>
        <v>61.2</v>
      </c>
      <c r="I1049" s="145"/>
      <c r="J1049" s="145"/>
      <c r="L1049" s="149">
        <v>1038</v>
      </c>
      <c r="M1049" s="145">
        <f t="shared" si="112"/>
        <v>0</v>
      </c>
      <c r="N1049" s="145">
        <f t="shared" si="112"/>
        <v>1</v>
      </c>
      <c r="O1049" s="145">
        <f t="shared" si="113"/>
        <v>1</v>
      </c>
      <c r="P1049" s="145">
        <f t="shared" si="113"/>
        <v>1</v>
      </c>
      <c r="Q1049" s="145">
        <f t="shared" si="114"/>
        <v>1</v>
      </c>
      <c r="R1049" s="145">
        <f t="shared" si="111"/>
        <v>1</v>
      </c>
      <c r="S1049" s="145">
        <f t="shared" si="111"/>
        <v>0</v>
      </c>
      <c r="T1049" s="145">
        <f t="shared" si="111"/>
        <v>0</v>
      </c>
    </row>
    <row r="1050" spans="2:20">
      <c r="B1050" s="149">
        <v>1039</v>
      </c>
      <c r="C1050" s="145"/>
      <c r="D1050" s="149">
        <v>62.3</v>
      </c>
      <c r="E1050" s="149">
        <v>62.3</v>
      </c>
      <c r="F1050" s="149">
        <v>62.3</v>
      </c>
      <c r="G1050" s="149">
        <v>62.3</v>
      </c>
      <c r="H1050" s="145">
        <f t="shared" si="110"/>
        <v>62.3</v>
      </c>
      <c r="I1050" s="145"/>
      <c r="J1050" s="145"/>
      <c r="L1050" s="149">
        <v>1039</v>
      </c>
      <c r="M1050" s="145">
        <f t="shared" si="112"/>
        <v>0</v>
      </c>
      <c r="N1050" s="145">
        <f t="shared" si="112"/>
        <v>1</v>
      </c>
      <c r="O1050" s="145">
        <f t="shared" si="113"/>
        <v>1</v>
      </c>
      <c r="P1050" s="145">
        <f t="shared" si="113"/>
        <v>1</v>
      </c>
      <c r="Q1050" s="145">
        <f t="shared" si="114"/>
        <v>1</v>
      </c>
      <c r="R1050" s="145">
        <f t="shared" si="111"/>
        <v>1</v>
      </c>
      <c r="S1050" s="145">
        <f t="shared" si="111"/>
        <v>0</v>
      </c>
      <c r="T1050" s="145">
        <f t="shared" si="111"/>
        <v>0</v>
      </c>
    </row>
    <row r="1051" spans="2:20">
      <c r="B1051" s="149">
        <v>1040</v>
      </c>
      <c r="C1051" s="145"/>
      <c r="D1051" s="149">
        <v>63.1</v>
      </c>
      <c r="E1051" s="149">
        <v>63.1</v>
      </c>
      <c r="F1051" s="149">
        <v>63.1</v>
      </c>
      <c r="G1051" s="149">
        <v>63.1</v>
      </c>
      <c r="H1051" s="145">
        <f t="shared" si="110"/>
        <v>63.1</v>
      </c>
      <c r="I1051" s="145"/>
      <c r="J1051" s="145"/>
      <c r="L1051" s="149">
        <v>1040</v>
      </c>
      <c r="M1051" s="145">
        <f t="shared" si="112"/>
        <v>0</v>
      </c>
      <c r="N1051" s="145">
        <f t="shared" si="112"/>
        <v>1</v>
      </c>
      <c r="O1051" s="145">
        <f t="shared" si="113"/>
        <v>1</v>
      </c>
      <c r="P1051" s="145">
        <f t="shared" si="113"/>
        <v>1</v>
      </c>
      <c r="Q1051" s="145">
        <f t="shared" si="114"/>
        <v>1</v>
      </c>
      <c r="R1051" s="145">
        <f t="shared" si="111"/>
        <v>1</v>
      </c>
      <c r="S1051" s="145">
        <f t="shared" si="111"/>
        <v>0</v>
      </c>
      <c r="T1051" s="145">
        <f t="shared" si="111"/>
        <v>0</v>
      </c>
    </row>
    <row r="1052" spans="2:20">
      <c r="B1052" s="149">
        <v>1041</v>
      </c>
      <c r="C1052" s="145"/>
      <c r="D1052" s="149">
        <v>63.6</v>
      </c>
      <c r="E1052" s="149">
        <v>63.6</v>
      </c>
      <c r="F1052" s="149">
        <v>63.6</v>
      </c>
      <c r="G1052" s="149">
        <v>63.6</v>
      </c>
      <c r="H1052" s="145">
        <f t="shared" si="110"/>
        <v>63.6</v>
      </c>
      <c r="I1052" s="145"/>
      <c r="J1052" s="145"/>
      <c r="L1052" s="149">
        <v>1041</v>
      </c>
      <c r="M1052" s="145">
        <f t="shared" si="112"/>
        <v>0</v>
      </c>
      <c r="N1052" s="145">
        <f t="shared" si="112"/>
        <v>1</v>
      </c>
      <c r="O1052" s="145">
        <f t="shared" si="113"/>
        <v>1</v>
      </c>
      <c r="P1052" s="145">
        <f t="shared" si="113"/>
        <v>1</v>
      </c>
      <c r="Q1052" s="145">
        <f t="shared" si="114"/>
        <v>1</v>
      </c>
      <c r="R1052" s="145">
        <f t="shared" si="111"/>
        <v>1</v>
      </c>
      <c r="S1052" s="145">
        <f t="shared" si="111"/>
        <v>0</v>
      </c>
      <c r="T1052" s="145">
        <f t="shared" si="111"/>
        <v>0</v>
      </c>
    </row>
    <row r="1053" spans="2:20">
      <c r="B1053" s="149">
        <v>1042</v>
      </c>
      <c r="C1053" s="145"/>
      <c r="D1053" s="149">
        <v>63.5</v>
      </c>
      <c r="E1053" s="149">
        <v>63.5</v>
      </c>
      <c r="F1053" s="149">
        <v>63.5</v>
      </c>
      <c r="G1053" s="149">
        <v>63.5</v>
      </c>
      <c r="H1053" s="145">
        <f t="shared" si="110"/>
        <v>63.5</v>
      </c>
      <c r="I1053" s="145"/>
      <c r="J1053" s="145"/>
      <c r="L1053" s="149">
        <v>1042</v>
      </c>
      <c r="M1053" s="145">
        <f t="shared" si="112"/>
        <v>0</v>
      </c>
      <c r="N1053" s="145">
        <f t="shared" si="112"/>
        <v>0</v>
      </c>
      <c r="O1053" s="145">
        <f t="shared" si="113"/>
        <v>0</v>
      </c>
      <c r="P1053" s="145">
        <f t="shared" si="113"/>
        <v>0</v>
      </c>
      <c r="Q1053" s="145">
        <f t="shared" si="114"/>
        <v>0</v>
      </c>
      <c r="R1053" s="145">
        <f t="shared" si="111"/>
        <v>0</v>
      </c>
      <c r="S1053" s="145">
        <f t="shared" si="111"/>
        <v>0</v>
      </c>
      <c r="T1053" s="145">
        <f t="shared" si="111"/>
        <v>0</v>
      </c>
    </row>
    <row r="1054" spans="2:20">
      <c r="B1054" s="149">
        <v>1043</v>
      </c>
      <c r="C1054" s="145"/>
      <c r="D1054" s="149">
        <v>62.7</v>
      </c>
      <c r="E1054" s="149">
        <v>62.7</v>
      </c>
      <c r="F1054" s="149">
        <v>62.7</v>
      </c>
      <c r="G1054" s="149">
        <v>62.7</v>
      </c>
      <c r="H1054" s="145">
        <f t="shared" si="110"/>
        <v>62.7</v>
      </c>
      <c r="I1054" s="145"/>
      <c r="J1054" s="145"/>
      <c r="L1054" s="149">
        <v>1043</v>
      </c>
      <c r="M1054" s="145">
        <f t="shared" si="112"/>
        <v>0</v>
      </c>
      <c r="N1054" s="145">
        <f t="shared" si="112"/>
        <v>0</v>
      </c>
      <c r="O1054" s="145">
        <f t="shared" si="113"/>
        <v>0</v>
      </c>
      <c r="P1054" s="145">
        <f t="shared" si="113"/>
        <v>0</v>
      </c>
      <c r="Q1054" s="145">
        <f t="shared" si="114"/>
        <v>0</v>
      </c>
      <c r="R1054" s="145">
        <f t="shared" si="111"/>
        <v>0</v>
      </c>
      <c r="S1054" s="145">
        <f t="shared" si="111"/>
        <v>0</v>
      </c>
      <c r="T1054" s="145">
        <f t="shared" si="111"/>
        <v>0</v>
      </c>
    </row>
    <row r="1055" spans="2:20">
      <c r="B1055" s="149">
        <v>1044</v>
      </c>
      <c r="C1055" s="145"/>
      <c r="D1055" s="149">
        <v>60.9</v>
      </c>
      <c r="E1055" s="149">
        <v>60.9</v>
      </c>
      <c r="F1055" s="149">
        <v>60.9</v>
      </c>
      <c r="G1055" s="149">
        <v>60.9</v>
      </c>
      <c r="H1055" s="145">
        <f t="shared" si="110"/>
        <v>60.9</v>
      </c>
      <c r="I1055" s="145"/>
      <c r="J1055" s="145"/>
      <c r="L1055" s="149">
        <v>1044</v>
      </c>
      <c r="M1055" s="145">
        <f t="shared" si="112"/>
        <v>0</v>
      </c>
      <c r="N1055" s="145">
        <f t="shared" si="112"/>
        <v>0</v>
      </c>
      <c r="O1055" s="145">
        <f t="shared" si="113"/>
        <v>0</v>
      </c>
      <c r="P1055" s="145">
        <f t="shared" si="113"/>
        <v>0</v>
      </c>
      <c r="Q1055" s="145">
        <f t="shared" si="114"/>
        <v>0</v>
      </c>
      <c r="R1055" s="145">
        <f t="shared" si="111"/>
        <v>0</v>
      </c>
      <c r="S1055" s="145">
        <f t="shared" si="111"/>
        <v>0</v>
      </c>
      <c r="T1055" s="145">
        <f t="shared" si="111"/>
        <v>0</v>
      </c>
    </row>
    <row r="1056" spans="2:20">
      <c r="B1056" s="149">
        <v>1045</v>
      </c>
      <c r="C1056" s="145"/>
      <c r="D1056" s="149">
        <v>58.7</v>
      </c>
      <c r="E1056" s="149">
        <v>58.7</v>
      </c>
      <c r="F1056" s="149">
        <v>58.7</v>
      </c>
      <c r="G1056" s="149">
        <v>58.7</v>
      </c>
      <c r="H1056" s="145">
        <f t="shared" si="110"/>
        <v>58.7</v>
      </c>
      <c r="I1056" s="145"/>
      <c r="J1056" s="145"/>
      <c r="L1056" s="149">
        <v>1045</v>
      </c>
      <c r="M1056" s="145">
        <f t="shared" si="112"/>
        <v>0</v>
      </c>
      <c r="N1056" s="145">
        <f t="shared" si="112"/>
        <v>0</v>
      </c>
      <c r="O1056" s="145">
        <f t="shared" si="113"/>
        <v>0</v>
      </c>
      <c r="P1056" s="145">
        <f t="shared" si="113"/>
        <v>0</v>
      </c>
      <c r="Q1056" s="145">
        <f t="shared" si="114"/>
        <v>0</v>
      </c>
      <c r="R1056" s="145">
        <f t="shared" si="111"/>
        <v>0</v>
      </c>
      <c r="S1056" s="145">
        <f t="shared" si="111"/>
        <v>0</v>
      </c>
      <c r="T1056" s="145">
        <f t="shared" si="111"/>
        <v>0</v>
      </c>
    </row>
    <row r="1057" spans="2:20">
      <c r="B1057" s="149">
        <v>1046</v>
      </c>
      <c r="C1057" s="145"/>
      <c r="D1057" s="149">
        <v>56.4</v>
      </c>
      <c r="E1057" s="149">
        <v>56.4</v>
      </c>
      <c r="F1057" s="149">
        <v>56.4</v>
      </c>
      <c r="G1057" s="149">
        <v>56.4</v>
      </c>
      <c r="H1057" s="145">
        <f t="shared" si="110"/>
        <v>56.4</v>
      </c>
      <c r="I1057" s="145"/>
      <c r="J1057" s="145"/>
      <c r="L1057" s="149">
        <v>1046</v>
      </c>
      <c r="M1057" s="145">
        <f t="shared" si="112"/>
        <v>0</v>
      </c>
      <c r="N1057" s="145">
        <f t="shared" si="112"/>
        <v>0</v>
      </c>
      <c r="O1057" s="145">
        <f t="shared" si="113"/>
        <v>0</v>
      </c>
      <c r="P1057" s="145">
        <f t="shared" si="113"/>
        <v>0</v>
      </c>
      <c r="Q1057" s="145">
        <f t="shared" si="114"/>
        <v>0</v>
      </c>
      <c r="R1057" s="145">
        <f t="shared" si="111"/>
        <v>0</v>
      </c>
      <c r="S1057" s="145">
        <f t="shared" si="111"/>
        <v>0</v>
      </c>
      <c r="T1057" s="145">
        <f t="shared" si="111"/>
        <v>0</v>
      </c>
    </row>
    <row r="1058" spans="2:20">
      <c r="B1058" s="149">
        <v>1047</v>
      </c>
      <c r="C1058" s="145"/>
      <c r="D1058" s="149">
        <v>54.5</v>
      </c>
      <c r="E1058" s="149">
        <v>54.5</v>
      </c>
      <c r="F1058" s="149">
        <v>54.5</v>
      </c>
      <c r="G1058" s="149">
        <v>54.5</v>
      </c>
      <c r="H1058" s="145">
        <f t="shared" si="110"/>
        <v>54.5</v>
      </c>
      <c r="I1058" s="145"/>
      <c r="J1058" s="145"/>
      <c r="L1058" s="149">
        <v>1047</v>
      </c>
      <c r="M1058" s="145">
        <f t="shared" si="112"/>
        <v>0</v>
      </c>
      <c r="N1058" s="145">
        <f t="shared" si="112"/>
        <v>0</v>
      </c>
      <c r="O1058" s="145">
        <f t="shared" si="113"/>
        <v>0</v>
      </c>
      <c r="P1058" s="145">
        <f t="shared" si="113"/>
        <v>0</v>
      </c>
      <c r="Q1058" s="145">
        <f t="shared" si="114"/>
        <v>0</v>
      </c>
      <c r="R1058" s="145">
        <f t="shared" si="111"/>
        <v>0</v>
      </c>
      <c r="S1058" s="145">
        <f t="shared" si="111"/>
        <v>0</v>
      </c>
      <c r="T1058" s="145">
        <f t="shared" si="111"/>
        <v>0</v>
      </c>
    </row>
    <row r="1059" spans="2:20">
      <c r="B1059" s="149">
        <v>1048</v>
      </c>
      <c r="C1059" s="145"/>
      <c r="D1059" s="149">
        <v>53.3</v>
      </c>
      <c r="E1059" s="149">
        <v>53.3</v>
      </c>
      <c r="F1059" s="149">
        <v>53.3</v>
      </c>
      <c r="G1059" s="149">
        <v>53.3</v>
      </c>
      <c r="H1059" s="145">
        <f t="shared" si="110"/>
        <v>53.3</v>
      </c>
      <c r="I1059" s="145"/>
      <c r="J1059" s="145"/>
      <c r="L1059" s="149">
        <v>1048</v>
      </c>
      <c r="M1059" s="145">
        <f t="shared" si="112"/>
        <v>0</v>
      </c>
      <c r="N1059" s="145">
        <f t="shared" si="112"/>
        <v>0</v>
      </c>
      <c r="O1059" s="145">
        <f t="shared" si="113"/>
        <v>0</v>
      </c>
      <c r="P1059" s="145">
        <f t="shared" si="113"/>
        <v>0</v>
      </c>
      <c r="Q1059" s="145">
        <f t="shared" si="114"/>
        <v>0</v>
      </c>
      <c r="R1059" s="145">
        <f t="shared" si="111"/>
        <v>0</v>
      </c>
      <c r="S1059" s="145">
        <f t="shared" si="111"/>
        <v>0</v>
      </c>
      <c r="T1059" s="145">
        <f t="shared" si="111"/>
        <v>0</v>
      </c>
    </row>
    <row r="1060" spans="2:20">
      <c r="B1060" s="149">
        <v>1049</v>
      </c>
      <c r="C1060" s="145"/>
      <c r="D1060" s="149">
        <v>53</v>
      </c>
      <c r="E1060" s="149">
        <v>53</v>
      </c>
      <c r="F1060" s="149">
        <v>53</v>
      </c>
      <c r="G1060" s="149">
        <v>53</v>
      </c>
      <c r="H1060" s="145">
        <f t="shared" si="110"/>
        <v>53</v>
      </c>
      <c r="I1060" s="145"/>
      <c r="J1060" s="145"/>
      <c r="L1060" s="149">
        <v>1049</v>
      </c>
      <c r="M1060" s="145">
        <f t="shared" si="112"/>
        <v>0</v>
      </c>
      <c r="N1060" s="145">
        <f t="shared" si="112"/>
        <v>0</v>
      </c>
      <c r="O1060" s="145">
        <f t="shared" si="113"/>
        <v>0</v>
      </c>
      <c r="P1060" s="145">
        <f t="shared" si="113"/>
        <v>0</v>
      </c>
      <c r="Q1060" s="145">
        <f t="shared" si="114"/>
        <v>0</v>
      </c>
      <c r="R1060" s="145">
        <f t="shared" si="111"/>
        <v>0</v>
      </c>
      <c r="S1060" s="145">
        <f t="shared" si="111"/>
        <v>0</v>
      </c>
      <c r="T1060" s="145">
        <f t="shared" si="111"/>
        <v>0</v>
      </c>
    </row>
    <row r="1061" spans="2:20">
      <c r="B1061" s="149">
        <v>1050</v>
      </c>
      <c r="C1061" s="145"/>
      <c r="D1061" s="149">
        <v>53.5</v>
      </c>
      <c r="E1061" s="149">
        <v>53.5</v>
      </c>
      <c r="F1061" s="149">
        <v>53.5</v>
      </c>
      <c r="G1061" s="149">
        <v>53.5</v>
      </c>
      <c r="H1061" s="145">
        <f t="shared" si="110"/>
        <v>53.5</v>
      </c>
      <c r="I1061" s="145"/>
      <c r="J1061" s="145"/>
      <c r="L1061" s="149">
        <v>1050</v>
      </c>
      <c r="M1061" s="145">
        <f t="shared" si="112"/>
        <v>0</v>
      </c>
      <c r="N1061" s="145">
        <f t="shared" si="112"/>
        <v>1</v>
      </c>
      <c r="O1061" s="145">
        <f t="shared" si="113"/>
        <v>1</v>
      </c>
      <c r="P1061" s="145">
        <f t="shared" si="113"/>
        <v>1</v>
      </c>
      <c r="Q1061" s="145">
        <f t="shared" si="114"/>
        <v>1</v>
      </c>
      <c r="R1061" s="145">
        <f t="shared" si="111"/>
        <v>1</v>
      </c>
      <c r="S1061" s="145">
        <f t="shared" si="111"/>
        <v>0</v>
      </c>
      <c r="T1061" s="145">
        <f t="shared" si="111"/>
        <v>0</v>
      </c>
    </row>
    <row r="1062" spans="2:20">
      <c r="B1062" s="149">
        <v>1051</v>
      </c>
      <c r="C1062" s="145"/>
      <c r="D1062" s="149">
        <v>54.6</v>
      </c>
      <c r="E1062" s="149">
        <v>54.6</v>
      </c>
      <c r="F1062" s="149">
        <v>54.6</v>
      </c>
      <c r="G1062" s="149">
        <v>54.6</v>
      </c>
      <c r="H1062" s="145">
        <f t="shared" si="110"/>
        <v>54.6</v>
      </c>
      <c r="I1062" s="145"/>
      <c r="J1062" s="145"/>
      <c r="L1062" s="149">
        <v>1051</v>
      </c>
      <c r="M1062" s="145">
        <f t="shared" si="112"/>
        <v>0</v>
      </c>
      <c r="N1062" s="145">
        <f t="shared" si="112"/>
        <v>1</v>
      </c>
      <c r="O1062" s="145">
        <f t="shared" si="113"/>
        <v>1</v>
      </c>
      <c r="P1062" s="145">
        <f t="shared" si="113"/>
        <v>1</v>
      </c>
      <c r="Q1062" s="145">
        <f t="shared" si="114"/>
        <v>1</v>
      </c>
      <c r="R1062" s="145">
        <f t="shared" si="111"/>
        <v>1</v>
      </c>
      <c r="S1062" s="145">
        <f t="shared" si="111"/>
        <v>0</v>
      </c>
      <c r="T1062" s="145">
        <f t="shared" si="111"/>
        <v>0</v>
      </c>
    </row>
    <row r="1063" spans="2:20">
      <c r="B1063" s="149">
        <v>1052</v>
      </c>
      <c r="C1063" s="145"/>
      <c r="D1063" s="149">
        <v>56.1</v>
      </c>
      <c r="E1063" s="149">
        <v>56.1</v>
      </c>
      <c r="F1063" s="149">
        <v>56.1</v>
      </c>
      <c r="G1063" s="149">
        <v>56.1</v>
      </c>
      <c r="H1063" s="145">
        <f t="shared" si="110"/>
        <v>56.1</v>
      </c>
      <c r="I1063" s="145"/>
      <c r="J1063" s="145"/>
      <c r="L1063" s="149">
        <v>1052</v>
      </c>
      <c r="M1063" s="145">
        <f t="shared" si="112"/>
        <v>0</v>
      </c>
      <c r="N1063" s="145">
        <f t="shared" si="112"/>
        <v>1</v>
      </c>
      <c r="O1063" s="145">
        <f t="shared" si="113"/>
        <v>1</v>
      </c>
      <c r="P1063" s="145">
        <f t="shared" si="113"/>
        <v>1</v>
      </c>
      <c r="Q1063" s="145">
        <f t="shared" si="114"/>
        <v>1</v>
      </c>
      <c r="R1063" s="145">
        <f t="shared" si="111"/>
        <v>1</v>
      </c>
      <c r="S1063" s="145">
        <f t="shared" si="111"/>
        <v>0</v>
      </c>
      <c r="T1063" s="145">
        <f t="shared" si="111"/>
        <v>0</v>
      </c>
    </row>
    <row r="1064" spans="2:20">
      <c r="B1064" s="149">
        <v>1053</v>
      </c>
      <c r="C1064" s="145"/>
      <c r="D1064" s="149">
        <v>57.6</v>
      </c>
      <c r="E1064" s="149">
        <v>57.6</v>
      </c>
      <c r="F1064" s="149">
        <v>57.6</v>
      </c>
      <c r="G1064" s="149">
        <v>57.6</v>
      </c>
      <c r="H1064" s="145">
        <f t="shared" si="110"/>
        <v>57.6</v>
      </c>
      <c r="I1064" s="145"/>
      <c r="J1064" s="145"/>
      <c r="L1064" s="149">
        <v>1053</v>
      </c>
      <c r="M1064" s="145">
        <f t="shared" si="112"/>
        <v>0</v>
      </c>
      <c r="N1064" s="145">
        <f t="shared" si="112"/>
        <v>1</v>
      </c>
      <c r="O1064" s="145">
        <f t="shared" si="113"/>
        <v>1</v>
      </c>
      <c r="P1064" s="145">
        <f t="shared" si="113"/>
        <v>1</v>
      </c>
      <c r="Q1064" s="145">
        <f t="shared" si="114"/>
        <v>1</v>
      </c>
      <c r="R1064" s="145">
        <f t="shared" si="111"/>
        <v>1</v>
      </c>
      <c r="S1064" s="145">
        <f t="shared" si="111"/>
        <v>0</v>
      </c>
      <c r="T1064" s="145">
        <f t="shared" si="111"/>
        <v>0</v>
      </c>
    </row>
    <row r="1065" spans="2:20">
      <c r="B1065" s="149">
        <v>1054</v>
      </c>
      <c r="C1065" s="145"/>
      <c r="D1065" s="149">
        <v>58.9</v>
      </c>
      <c r="E1065" s="149">
        <v>58.9</v>
      </c>
      <c r="F1065" s="149">
        <v>58.9</v>
      </c>
      <c r="G1065" s="149">
        <v>58.9</v>
      </c>
      <c r="H1065" s="145">
        <f t="shared" si="110"/>
        <v>58.9</v>
      </c>
      <c r="I1065" s="145"/>
      <c r="J1065" s="145"/>
      <c r="L1065" s="149">
        <v>1054</v>
      </c>
      <c r="M1065" s="145">
        <f t="shared" si="112"/>
        <v>0</v>
      </c>
      <c r="N1065" s="145">
        <f t="shared" si="112"/>
        <v>1</v>
      </c>
      <c r="O1065" s="145">
        <f t="shared" si="113"/>
        <v>1</v>
      </c>
      <c r="P1065" s="145">
        <f t="shared" si="113"/>
        <v>1</v>
      </c>
      <c r="Q1065" s="145">
        <f t="shared" si="114"/>
        <v>1</v>
      </c>
      <c r="R1065" s="145">
        <f t="shared" si="111"/>
        <v>1</v>
      </c>
      <c r="S1065" s="145">
        <f t="shared" si="111"/>
        <v>0</v>
      </c>
      <c r="T1065" s="145">
        <f t="shared" si="111"/>
        <v>0</v>
      </c>
    </row>
    <row r="1066" spans="2:20">
      <c r="B1066" s="149">
        <v>1055</v>
      </c>
      <c r="C1066" s="145"/>
      <c r="D1066" s="149">
        <v>59.8</v>
      </c>
      <c r="E1066" s="149">
        <v>59.8</v>
      </c>
      <c r="F1066" s="149">
        <v>59.8</v>
      </c>
      <c r="G1066" s="149">
        <v>59.8</v>
      </c>
      <c r="H1066" s="145">
        <f t="shared" si="110"/>
        <v>59.8</v>
      </c>
      <c r="I1066" s="145"/>
      <c r="J1066" s="145"/>
      <c r="L1066" s="149">
        <v>1055</v>
      </c>
      <c r="M1066" s="145">
        <f t="shared" si="112"/>
        <v>0</v>
      </c>
      <c r="N1066" s="145">
        <f t="shared" si="112"/>
        <v>1</v>
      </c>
      <c r="O1066" s="145">
        <f t="shared" si="113"/>
        <v>1</v>
      </c>
      <c r="P1066" s="145">
        <f t="shared" si="113"/>
        <v>1</v>
      </c>
      <c r="Q1066" s="145">
        <f t="shared" si="114"/>
        <v>1</v>
      </c>
      <c r="R1066" s="145">
        <f t="shared" si="111"/>
        <v>1</v>
      </c>
      <c r="S1066" s="145">
        <f t="shared" si="111"/>
        <v>0</v>
      </c>
      <c r="T1066" s="145">
        <f t="shared" si="111"/>
        <v>0</v>
      </c>
    </row>
    <row r="1067" spans="2:20">
      <c r="B1067" s="149">
        <v>1056</v>
      </c>
      <c r="C1067" s="145"/>
      <c r="D1067" s="149">
        <v>60.3</v>
      </c>
      <c r="E1067" s="149">
        <v>60.3</v>
      </c>
      <c r="F1067" s="149">
        <v>60.3</v>
      </c>
      <c r="G1067" s="149">
        <v>60.3</v>
      </c>
      <c r="H1067" s="145">
        <f t="shared" si="110"/>
        <v>60.3</v>
      </c>
      <c r="I1067" s="145"/>
      <c r="J1067" s="145"/>
      <c r="L1067" s="149">
        <v>1056</v>
      </c>
      <c r="M1067" s="145">
        <f t="shared" si="112"/>
        <v>0</v>
      </c>
      <c r="N1067" s="145">
        <f t="shared" si="112"/>
        <v>1</v>
      </c>
      <c r="O1067" s="145">
        <f t="shared" si="113"/>
        <v>1</v>
      </c>
      <c r="P1067" s="145">
        <f t="shared" si="113"/>
        <v>1</v>
      </c>
      <c r="Q1067" s="145">
        <f t="shared" si="114"/>
        <v>1</v>
      </c>
      <c r="R1067" s="145">
        <f t="shared" si="111"/>
        <v>1</v>
      </c>
      <c r="S1067" s="145">
        <f t="shared" si="111"/>
        <v>0</v>
      </c>
      <c r="T1067" s="145">
        <f t="shared" si="111"/>
        <v>0</v>
      </c>
    </row>
    <row r="1068" spans="2:20">
      <c r="B1068" s="149">
        <v>1057</v>
      </c>
      <c r="C1068" s="145"/>
      <c r="D1068" s="149">
        <v>60.7</v>
      </c>
      <c r="E1068" s="149">
        <v>60.7</v>
      </c>
      <c r="F1068" s="149">
        <v>60.7</v>
      </c>
      <c r="G1068" s="149">
        <v>60.7</v>
      </c>
      <c r="H1068" s="145">
        <f t="shared" si="110"/>
        <v>60.7</v>
      </c>
      <c r="I1068" s="145"/>
      <c r="J1068" s="145"/>
      <c r="L1068" s="149">
        <v>1057</v>
      </c>
      <c r="M1068" s="145">
        <f t="shared" si="112"/>
        <v>0</v>
      </c>
      <c r="N1068" s="145">
        <f t="shared" si="112"/>
        <v>1</v>
      </c>
      <c r="O1068" s="145">
        <f t="shared" si="113"/>
        <v>1</v>
      </c>
      <c r="P1068" s="145">
        <f t="shared" si="113"/>
        <v>1</v>
      </c>
      <c r="Q1068" s="145">
        <f t="shared" si="114"/>
        <v>1</v>
      </c>
      <c r="R1068" s="145">
        <f t="shared" si="111"/>
        <v>1</v>
      </c>
      <c r="S1068" s="145">
        <f t="shared" si="111"/>
        <v>0</v>
      </c>
      <c r="T1068" s="145">
        <f t="shared" si="111"/>
        <v>0</v>
      </c>
    </row>
    <row r="1069" spans="2:20">
      <c r="B1069" s="149">
        <v>1058</v>
      </c>
      <c r="C1069" s="145"/>
      <c r="D1069" s="149">
        <v>61.3</v>
      </c>
      <c r="E1069" s="149">
        <v>61.3</v>
      </c>
      <c r="F1069" s="149">
        <v>61.3</v>
      </c>
      <c r="G1069" s="149">
        <v>61.3</v>
      </c>
      <c r="H1069" s="145">
        <f t="shared" si="110"/>
        <v>61.3</v>
      </c>
      <c r="I1069" s="145"/>
      <c r="J1069" s="145"/>
      <c r="L1069" s="149">
        <v>1058</v>
      </c>
      <c r="M1069" s="145">
        <f t="shared" si="112"/>
        <v>0</v>
      </c>
      <c r="N1069" s="145">
        <f t="shared" si="112"/>
        <v>1</v>
      </c>
      <c r="O1069" s="145">
        <f t="shared" si="113"/>
        <v>1</v>
      </c>
      <c r="P1069" s="145">
        <f t="shared" si="113"/>
        <v>1</v>
      </c>
      <c r="Q1069" s="145">
        <f t="shared" si="114"/>
        <v>1</v>
      </c>
      <c r="R1069" s="145">
        <f t="shared" si="111"/>
        <v>1</v>
      </c>
      <c r="S1069" s="145">
        <f t="shared" si="111"/>
        <v>0</v>
      </c>
      <c r="T1069" s="145">
        <f t="shared" si="111"/>
        <v>0</v>
      </c>
    </row>
    <row r="1070" spans="2:20">
      <c r="B1070" s="149">
        <v>1059</v>
      </c>
      <c r="C1070" s="145"/>
      <c r="D1070" s="149">
        <v>62.4</v>
      </c>
      <c r="E1070" s="149">
        <v>62.4</v>
      </c>
      <c r="F1070" s="149">
        <v>62.4</v>
      </c>
      <c r="G1070" s="149">
        <v>62.4</v>
      </c>
      <c r="H1070" s="145">
        <f t="shared" si="110"/>
        <v>62.4</v>
      </c>
      <c r="I1070" s="145"/>
      <c r="J1070" s="145"/>
      <c r="L1070" s="149">
        <v>1059</v>
      </c>
      <c r="M1070" s="145">
        <f t="shared" si="112"/>
        <v>0</v>
      </c>
      <c r="N1070" s="145">
        <f t="shared" si="112"/>
        <v>1</v>
      </c>
      <c r="O1070" s="145">
        <f t="shared" si="113"/>
        <v>1</v>
      </c>
      <c r="P1070" s="145">
        <f t="shared" si="113"/>
        <v>1</v>
      </c>
      <c r="Q1070" s="145">
        <f t="shared" si="114"/>
        <v>1</v>
      </c>
      <c r="R1070" s="145">
        <f t="shared" si="111"/>
        <v>1</v>
      </c>
      <c r="S1070" s="145">
        <f t="shared" si="111"/>
        <v>0</v>
      </c>
      <c r="T1070" s="145">
        <f t="shared" si="111"/>
        <v>0</v>
      </c>
    </row>
    <row r="1071" spans="2:20">
      <c r="B1071" s="149">
        <v>1060</v>
      </c>
      <c r="C1071" s="145"/>
      <c r="D1071" s="149">
        <v>64.099999999999994</v>
      </c>
      <c r="E1071" s="149">
        <v>64.099999999999994</v>
      </c>
      <c r="F1071" s="149">
        <v>64.099999999999994</v>
      </c>
      <c r="G1071" s="149">
        <v>64.099999999999994</v>
      </c>
      <c r="H1071" s="145">
        <f t="shared" si="110"/>
        <v>64.099999999999994</v>
      </c>
      <c r="I1071" s="145"/>
      <c r="J1071" s="145"/>
      <c r="L1071" s="149">
        <v>1060</v>
      </c>
      <c r="M1071" s="145">
        <f t="shared" si="112"/>
        <v>0</v>
      </c>
      <c r="N1071" s="145">
        <f t="shared" si="112"/>
        <v>1</v>
      </c>
      <c r="O1071" s="145">
        <f t="shared" si="113"/>
        <v>1</v>
      </c>
      <c r="P1071" s="145">
        <f t="shared" si="113"/>
        <v>1</v>
      </c>
      <c r="Q1071" s="145">
        <f t="shared" si="114"/>
        <v>1</v>
      </c>
      <c r="R1071" s="145">
        <f t="shared" si="111"/>
        <v>1</v>
      </c>
      <c r="S1071" s="145">
        <f t="shared" si="111"/>
        <v>0</v>
      </c>
      <c r="T1071" s="145">
        <f t="shared" si="111"/>
        <v>0</v>
      </c>
    </row>
    <row r="1072" spans="2:20">
      <c r="B1072" s="149">
        <v>1061</v>
      </c>
      <c r="C1072" s="145"/>
      <c r="D1072" s="149">
        <v>66.2</v>
      </c>
      <c r="E1072" s="149">
        <v>66.2</v>
      </c>
      <c r="F1072" s="149">
        <v>66.2</v>
      </c>
      <c r="G1072" s="149">
        <v>66.2</v>
      </c>
      <c r="H1072" s="145">
        <f t="shared" si="110"/>
        <v>66.2</v>
      </c>
      <c r="I1072" s="145"/>
      <c r="J1072" s="145"/>
      <c r="L1072" s="149">
        <v>1061</v>
      </c>
      <c r="M1072" s="145">
        <f t="shared" si="112"/>
        <v>0</v>
      </c>
      <c r="N1072" s="145">
        <f t="shared" si="112"/>
        <v>1</v>
      </c>
      <c r="O1072" s="145">
        <f t="shared" si="113"/>
        <v>1</v>
      </c>
      <c r="P1072" s="145">
        <f t="shared" si="113"/>
        <v>1</v>
      </c>
      <c r="Q1072" s="145">
        <f t="shared" si="114"/>
        <v>1</v>
      </c>
      <c r="R1072" s="145">
        <f t="shared" si="111"/>
        <v>1</v>
      </c>
      <c r="S1072" s="145">
        <f t="shared" si="111"/>
        <v>0</v>
      </c>
      <c r="T1072" s="145">
        <f t="shared" si="111"/>
        <v>0</v>
      </c>
    </row>
    <row r="1073" spans="2:20">
      <c r="B1073" s="149">
        <v>1062</v>
      </c>
      <c r="C1073" s="145"/>
      <c r="D1073" s="149">
        <v>68.099999999999994</v>
      </c>
      <c r="E1073" s="149">
        <v>68.099999999999994</v>
      </c>
      <c r="F1073" s="149">
        <v>68.099999999999994</v>
      </c>
      <c r="G1073" s="149">
        <v>68.099999999999994</v>
      </c>
      <c r="H1073" s="145">
        <f t="shared" si="110"/>
        <v>68.099999999999994</v>
      </c>
      <c r="I1073" s="145"/>
      <c r="J1073" s="145"/>
      <c r="L1073" s="149">
        <v>1062</v>
      </c>
      <c r="M1073" s="145">
        <f t="shared" si="112"/>
        <v>0</v>
      </c>
      <c r="N1073" s="145">
        <f t="shared" si="112"/>
        <v>1</v>
      </c>
      <c r="O1073" s="145">
        <f t="shared" si="113"/>
        <v>1</v>
      </c>
      <c r="P1073" s="145">
        <f t="shared" si="113"/>
        <v>1</v>
      </c>
      <c r="Q1073" s="145">
        <f t="shared" si="114"/>
        <v>1</v>
      </c>
      <c r="R1073" s="145">
        <f t="shared" si="111"/>
        <v>1</v>
      </c>
      <c r="S1073" s="145">
        <f t="shared" si="111"/>
        <v>0</v>
      </c>
      <c r="T1073" s="145">
        <f t="shared" si="111"/>
        <v>0</v>
      </c>
    </row>
    <row r="1074" spans="2:20">
      <c r="B1074" s="149">
        <v>1063</v>
      </c>
      <c r="C1074" s="145"/>
      <c r="D1074" s="149">
        <v>69.7</v>
      </c>
      <c r="E1074" s="149">
        <v>69.7</v>
      </c>
      <c r="F1074" s="149">
        <v>69.7</v>
      </c>
      <c r="G1074" s="149">
        <v>69.7</v>
      </c>
      <c r="H1074" s="145">
        <f t="shared" si="110"/>
        <v>69.7</v>
      </c>
      <c r="I1074" s="145"/>
      <c r="J1074" s="145"/>
      <c r="L1074" s="149">
        <v>1063</v>
      </c>
      <c r="M1074" s="145">
        <f t="shared" si="112"/>
        <v>0</v>
      </c>
      <c r="N1074" s="145">
        <f t="shared" si="112"/>
        <v>1</v>
      </c>
      <c r="O1074" s="145">
        <f t="shared" si="113"/>
        <v>1</v>
      </c>
      <c r="P1074" s="145">
        <f t="shared" si="113"/>
        <v>1</v>
      </c>
      <c r="Q1074" s="145">
        <f t="shared" si="114"/>
        <v>1</v>
      </c>
      <c r="R1074" s="145">
        <f t="shared" si="111"/>
        <v>1</v>
      </c>
      <c r="S1074" s="145">
        <f t="shared" si="111"/>
        <v>0</v>
      </c>
      <c r="T1074" s="145">
        <f t="shared" si="111"/>
        <v>0</v>
      </c>
    </row>
    <row r="1075" spans="2:20">
      <c r="B1075" s="149">
        <v>1064</v>
      </c>
      <c r="C1075" s="145"/>
      <c r="D1075" s="149">
        <v>70.400000000000006</v>
      </c>
      <c r="E1075" s="149">
        <v>70.400000000000006</v>
      </c>
      <c r="F1075" s="149">
        <v>70.400000000000006</v>
      </c>
      <c r="G1075" s="149">
        <v>70.400000000000006</v>
      </c>
      <c r="H1075" s="145">
        <f t="shared" si="110"/>
        <v>70.400000000000006</v>
      </c>
      <c r="I1075" s="145"/>
      <c r="J1075" s="145"/>
      <c r="L1075" s="149">
        <v>1064</v>
      </c>
      <c r="M1075" s="145">
        <f t="shared" si="112"/>
        <v>0</v>
      </c>
      <c r="N1075" s="145">
        <f t="shared" si="112"/>
        <v>1</v>
      </c>
      <c r="O1075" s="145">
        <f t="shared" si="113"/>
        <v>1</v>
      </c>
      <c r="P1075" s="145">
        <f t="shared" si="113"/>
        <v>1</v>
      </c>
      <c r="Q1075" s="145">
        <f t="shared" si="114"/>
        <v>1</v>
      </c>
      <c r="R1075" s="145">
        <f t="shared" si="111"/>
        <v>1</v>
      </c>
      <c r="S1075" s="145">
        <f t="shared" si="111"/>
        <v>0</v>
      </c>
      <c r="T1075" s="145">
        <f t="shared" si="111"/>
        <v>0</v>
      </c>
    </row>
    <row r="1076" spans="2:20">
      <c r="B1076" s="149">
        <v>1065</v>
      </c>
      <c r="C1076" s="145"/>
      <c r="D1076" s="149">
        <v>70.7</v>
      </c>
      <c r="E1076" s="149">
        <v>70.7</v>
      </c>
      <c r="F1076" s="149">
        <v>70.7</v>
      </c>
      <c r="G1076" s="149">
        <v>70.7</v>
      </c>
      <c r="H1076" s="145">
        <f t="shared" si="110"/>
        <v>70.7</v>
      </c>
      <c r="I1076" s="145"/>
      <c r="J1076" s="145"/>
      <c r="L1076" s="149">
        <v>1065</v>
      </c>
      <c r="M1076" s="145">
        <f t="shared" si="112"/>
        <v>0</v>
      </c>
      <c r="N1076" s="145">
        <f t="shared" si="112"/>
        <v>1</v>
      </c>
      <c r="O1076" s="145">
        <f t="shared" si="113"/>
        <v>1</v>
      </c>
      <c r="P1076" s="145">
        <f t="shared" si="113"/>
        <v>1</v>
      </c>
      <c r="Q1076" s="145">
        <f t="shared" si="114"/>
        <v>1</v>
      </c>
      <c r="R1076" s="145">
        <f t="shared" si="111"/>
        <v>1</v>
      </c>
      <c r="S1076" s="145">
        <f t="shared" si="111"/>
        <v>0</v>
      </c>
      <c r="T1076" s="145">
        <f t="shared" si="111"/>
        <v>0</v>
      </c>
    </row>
    <row r="1077" spans="2:20">
      <c r="B1077" s="149">
        <v>1066</v>
      </c>
      <c r="C1077" s="145"/>
      <c r="D1077" s="149">
        <v>70.7</v>
      </c>
      <c r="E1077" s="149">
        <v>70.7</v>
      </c>
      <c r="F1077" s="149">
        <v>70.7</v>
      </c>
      <c r="G1077" s="149">
        <v>70.7</v>
      </c>
      <c r="H1077" s="145">
        <f t="shared" si="110"/>
        <v>70.7</v>
      </c>
      <c r="I1077" s="145"/>
      <c r="J1077" s="145"/>
      <c r="L1077" s="149">
        <v>1066</v>
      </c>
      <c r="M1077" s="145">
        <f t="shared" si="112"/>
        <v>0</v>
      </c>
      <c r="N1077" s="145">
        <f t="shared" si="112"/>
        <v>1</v>
      </c>
      <c r="O1077" s="145">
        <f t="shared" si="113"/>
        <v>1</v>
      </c>
      <c r="P1077" s="145">
        <f t="shared" si="113"/>
        <v>1</v>
      </c>
      <c r="Q1077" s="145">
        <f t="shared" si="114"/>
        <v>1</v>
      </c>
      <c r="R1077" s="145">
        <f t="shared" si="111"/>
        <v>1</v>
      </c>
      <c r="S1077" s="145">
        <f t="shared" si="111"/>
        <v>0</v>
      </c>
      <c r="T1077" s="145">
        <f t="shared" si="111"/>
        <v>0</v>
      </c>
    </row>
    <row r="1078" spans="2:20">
      <c r="B1078" s="149">
        <v>1067</v>
      </c>
      <c r="C1078" s="145"/>
      <c r="D1078" s="149">
        <v>70.7</v>
      </c>
      <c r="E1078" s="149">
        <v>70.7</v>
      </c>
      <c r="F1078" s="149">
        <v>70.7</v>
      </c>
      <c r="G1078" s="149">
        <v>70.7</v>
      </c>
      <c r="H1078" s="145">
        <f t="shared" si="110"/>
        <v>70.7</v>
      </c>
      <c r="I1078" s="145"/>
      <c r="J1078" s="145"/>
      <c r="L1078" s="149">
        <v>1067</v>
      </c>
      <c r="M1078" s="145">
        <f t="shared" si="112"/>
        <v>0</v>
      </c>
      <c r="N1078" s="145">
        <f t="shared" si="112"/>
        <v>1</v>
      </c>
      <c r="O1078" s="145">
        <f t="shared" si="113"/>
        <v>1</v>
      </c>
      <c r="P1078" s="145">
        <f t="shared" si="113"/>
        <v>1</v>
      </c>
      <c r="Q1078" s="145">
        <f t="shared" si="114"/>
        <v>1</v>
      </c>
      <c r="R1078" s="145">
        <f t="shared" si="111"/>
        <v>1</v>
      </c>
      <c r="S1078" s="145">
        <f t="shared" si="111"/>
        <v>0</v>
      </c>
      <c r="T1078" s="145">
        <f t="shared" si="111"/>
        <v>0</v>
      </c>
    </row>
    <row r="1079" spans="2:20">
      <c r="B1079" s="149">
        <v>1068</v>
      </c>
      <c r="C1079" s="145"/>
      <c r="D1079" s="149">
        <v>70.7</v>
      </c>
      <c r="E1079" s="149">
        <v>70.7</v>
      </c>
      <c r="F1079" s="149">
        <v>70.7</v>
      </c>
      <c r="G1079" s="149">
        <v>70.7</v>
      </c>
      <c r="H1079" s="145">
        <f t="shared" si="110"/>
        <v>70.7</v>
      </c>
      <c r="I1079" s="145"/>
      <c r="J1079" s="145"/>
      <c r="L1079" s="149">
        <v>1068</v>
      </c>
      <c r="M1079" s="145">
        <f t="shared" si="112"/>
        <v>0</v>
      </c>
      <c r="N1079" s="145">
        <f t="shared" si="112"/>
        <v>1</v>
      </c>
      <c r="O1079" s="145">
        <f t="shared" si="113"/>
        <v>1</v>
      </c>
      <c r="P1079" s="145">
        <f t="shared" si="113"/>
        <v>1</v>
      </c>
      <c r="Q1079" s="145">
        <f t="shared" si="114"/>
        <v>1</v>
      </c>
      <c r="R1079" s="145">
        <f t="shared" si="111"/>
        <v>1</v>
      </c>
      <c r="S1079" s="145">
        <f t="shared" si="111"/>
        <v>0</v>
      </c>
      <c r="T1079" s="145">
        <f t="shared" si="111"/>
        <v>0</v>
      </c>
    </row>
    <row r="1080" spans="2:20">
      <c r="B1080" s="149">
        <v>1069</v>
      </c>
      <c r="C1080" s="145"/>
      <c r="D1080" s="149">
        <v>70.599999999999994</v>
      </c>
      <c r="E1080" s="149">
        <v>70.599999999999994</v>
      </c>
      <c r="F1080" s="149">
        <v>70.599999999999994</v>
      </c>
      <c r="G1080" s="149">
        <v>70.599999999999994</v>
      </c>
      <c r="H1080" s="145">
        <f t="shared" si="110"/>
        <v>70.599999999999994</v>
      </c>
      <c r="I1080" s="145"/>
      <c r="J1080" s="145"/>
      <c r="L1080" s="149">
        <v>1069</v>
      </c>
      <c r="M1080" s="145">
        <f t="shared" si="112"/>
        <v>0</v>
      </c>
      <c r="N1080" s="145">
        <f t="shared" si="112"/>
        <v>0</v>
      </c>
      <c r="O1080" s="145">
        <f t="shared" si="113"/>
        <v>0</v>
      </c>
      <c r="P1080" s="145">
        <f t="shared" si="113"/>
        <v>0</v>
      </c>
      <c r="Q1080" s="145">
        <f t="shared" si="114"/>
        <v>0</v>
      </c>
      <c r="R1080" s="145">
        <f t="shared" si="111"/>
        <v>0</v>
      </c>
      <c r="S1080" s="145">
        <f t="shared" si="111"/>
        <v>0</v>
      </c>
      <c r="T1080" s="145">
        <f t="shared" si="111"/>
        <v>0</v>
      </c>
    </row>
    <row r="1081" spans="2:20">
      <c r="B1081" s="149">
        <v>1070</v>
      </c>
      <c r="C1081" s="145"/>
      <c r="D1081" s="149">
        <v>70.5</v>
      </c>
      <c r="E1081" s="149">
        <v>70.5</v>
      </c>
      <c r="F1081" s="149">
        <v>70.5</v>
      </c>
      <c r="G1081" s="149">
        <v>70.5</v>
      </c>
      <c r="H1081" s="145">
        <f t="shared" si="110"/>
        <v>70.5</v>
      </c>
      <c r="I1081" s="145"/>
      <c r="J1081" s="145"/>
      <c r="L1081" s="149">
        <v>1070</v>
      </c>
      <c r="M1081" s="145">
        <f t="shared" si="112"/>
        <v>0</v>
      </c>
      <c r="N1081" s="145">
        <f t="shared" si="112"/>
        <v>0</v>
      </c>
      <c r="O1081" s="145">
        <f t="shared" si="113"/>
        <v>0</v>
      </c>
      <c r="P1081" s="145">
        <f t="shared" si="113"/>
        <v>0</v>
      </c>
      <c r="Q1081" s="145">
        <f t="shared" si="114"/>
        <v>0</v>
      </c>
      <c r="R1081" s="145">
        <f t="shared" si="111"/>
        <v>0</v>
      </c>
      <c r="S1081" s="145">
        <f t="shared" si="111"/>
        <v>0</v>
      </c>
      <c r="T1081" s="145">
        <f t="shared" si="111"/>
        <v>0</v>
      </c>
    </row>
    <row r="1082" spans="2:20">
      <c r="B1082" s="149">
        <v>1071</v>
      </c>
      <c r="C1082" s="145"/>
      <c r="D1082" s="149">
        <v>70.400000000000006</v>
      </c>
      <c r="E1082" s="149">
        <v>70.400000000000006</v>
      </c>
      <c r="F1082" s="149">
        <v>70.400000000000006</v>
      </c>
      <c r="G1082" s="149">
        <v>70.400000000000006</v>
      </c>
      <c r="H1082" s="145">
        <f t="shared" si="110"/>
        <v>70.400000000000006</v>
      </c>
      <c r="I1082" s="145"/>
      <c r="J1082" s="145"/>
      <c r="L1082" s="149">
        <v>1071</v>
      </c>
      <c r="M1082" s="145">
        <f t="shared" si="112"/>
        <v>0</v>
      </c>
      <c r="N1082" s="145">
        <f t="shared" si="112"/>
        <v>0</v>
      </c>
      <c r="O1082" s="145">
        <f t="shared" si="113"/>
        <v>0</v>
      </c>
      <c r="P1082" s="145">
        <f t="shared" si="113"/>
        <v>0</v>
      </c>
      <c r="Q1082" s="145">
        <f t="shared" si="114"/>
        <v>0</v>
      </c>
      <c r="R1082" s="145">
        <f t="shared" si="111"/>
        <v>0</v>
      </c>
      <c r="S1082" s="145">
        <f t="shared" si="111"/>
        <v>0</v>
      </c>
      <c r="T1082" s="145">
        <f t="shared" si="111"/>
        <v>0</v>
      </c>
    </row>
    <row r="1083" spans="2:20">
      <c r="B1083" s="149">
        <v>1072</v>
      </c>
      <c r="C1083" s="145"/>
      <c r="D1083" s="149">
        <v>70.2</v>
      </c>
      <c r="E1083" s="149">
        <v>70.2</v>
      </c>
      <c r="F1083" s="149">
        <v>70.2</v>
      </c>
      <c r="G1083" s="149">
        <v>70.2</v>
      </c>
      <c r="H1083" s="145">
        <f t="shared" si="110"/>
        <v>70.2</v>
      </c>
      <c r="I1083" s="145"/>
      <c r="J1083" s="145"/>
      <c r="L1083" s="149">
        <v>1072</v>
      </c>
      <c r="M1083" s="145">
        <f t="shared" si="112"/>
        <v>0</v>
      </c>
      <c r="N1083" s="145">
        <f t="shared" si="112"/>
        <v>0</v>
      </c>
      <c r="O1083" s="145">
        <f t="shared" si="113"/>
        <v>0</v>
      </c>
      <c r="P1083" s="145">
        <f t="shared" si="113"/>
        <v>0</v>
      </c>
      <c r="Q1083" s="145">
        <f t="shared" si="114"/>
        <v>0</v>
      </c>
      <c r="R1083" s="145">
        <f t="shared" si="111"/>
        <v>0</v>
      </c>
      <c r="S1083" s="145">
        <f t="shared" si="111"/>
        <v>0</v>
      </c>
      <c r="T1083" s="145">
        <f t="shared" si="111"/>
        <v>0</v>
      </c>
    </row>
    <row r="1084" spans="2:20">
      <c r="B1084" s="149">
        <v>1073</v>
      </c>
      <c r="C1084" s="145"/>
      <c r="D1084" s="149">
        <v>70.099999999999994</v>
      </c>
      <c r="E1084" s="149">
        <v>70.099999999999994</v>
      </c>
      <c r="F1084" s="149">
        <v>70.099999999999994</v>
      </c>
      <c r="G1084" s="149">
        <v>70.099999999999994</v>
      </c>
      <c r="H1084" s="145">
        <f t="shared" si="110"/>
        <v>70.099999999999994</v>
      </c>
      <c r="I1084" s="145"/>
      <c r="J1084" s="145"/>
      <c r="L1084" s="149">
        <v>1073</v>
      </c>
      <c r="M1084" s="145">
        <f t="shared" si="112"/>
        <v>0</v>
      </c>
      <c r="N1084" s="145">
        <f t="shared" si="112"/>
        <v>0</v>
      </c>
      <c r="O1084" s="145">
        <f t="shared" si="113"/>
        <v>0</v>
      </c>
      <c r="P1084" s="145">
        <f t="shared" si="113"/>
        <v>0</v>
      </c>
      <c r="Q1084" s="145">
        <f t="shared" si="114"/>
        <v>0</v>
      </c>
      <c r="R1084" s="145">
        <f t="shared" si="111"/>
        <v>0</v>
      </c>
      <c r="S1084" s="145">
        <f t="shared" si="111"/>
        <v>0</v>
      </c>
      <c r="T1084" s="145">
        <f t="shared" si="111"/>
        <v>0</v>
      </c>
    </row>
    <row r="1085" spans="2:20">
      <c r="B1085" s="149">
        <v>1074</v>
      </c>
      <c r="C1085" s="145"/>
      <c r="D1085" s="149">
        <v>69.8</v>
      </c>
      <c r="E1085" s="149">
        <v>69.8</v>
      </c>
      <c r="F1085" s="149">
        <v>69.8</v>
      </c>
      <c r="G1085" s="149">
        <v>69.8</v>
      </c>
      <c r="H1085" s="145">
        <f t="shared" si="110"/>
        <v>69.8</v>
      </c>
      <c r="I1085" s="145"/>
      <c r="J1085" s="145"/>
      <c r="L1085" s="149">
        <v>1074</v>
      </c>
      <c r="M1085" s="145">
        <f t="shared" si="112"/>
        <v>0</v>
      </c>
      <c r="N1085" s="145">
        <f t="shared" si="112"/>
        <v>0</v>
      </c>
      <c r="O1085" s="145">
        <f t="shared" si="113"/>
        <v>0</v>
      </c>
      <c r="P1085" s="145">
        <f t="shared" si="113"/>
        <v>0</v>
      </c>
      <c r="Q1085" s="145">
        <f t="shared" si="114"/>
        <v>0</v>
      </c>
      <c r="R1085" s="145">
        <f t="shared" si="111"/>
        <v>0</v>
      </c>
      <c r="S1085" s="145">
        <f t="shared" si="111"/>
        <v>0</v>
      </c>
      <c r="T1085" s="145">
        <f t="shared" si="111"/>
        <v>0</v>
      </c>
    </row>
    <row r="1086" spans="2:20">
      <c r="B1086" s="149">
        <v>1075</v>
      </c>
      <c r="C1086" s="145"/>
      <c r="D1086" s="149">
        <v>69.5</v>
      </c>
      <c r="E1086" s="149">
        <v>69.5</v>
      </c>
      <c r="F1086" s="149">
        <v>69.5</v>
      </c>
      <c r="G1086" s="149">
        <v>69.5</v>
      </c>
      <c r="H1086" s="145">
        <f t="shared" si="110"/>
        <v>69.5</v>
      </c>
      <c r="I1086" s="145"/>
      <c r="J1086" s="145"/>
      <c r="L1086" s="149">
        <v>1075</v>
      </c>
      <c r="M1086" s="145">
        <f t="shared" si="112"/>
        <v>0</v>
      </c>
      <c r="N1086" s="145">
        <f t="shared" si="112"/>
        <v>0</v>
      </c>
      <c r="O1086" s="145">
        <f t="shared" si="113"/>
        <v>0</v>
      </c>
      <c r="P1086" s="145">
        <f t="shared" si="113"/>
        <v>0</v>
      </c>
      <c r="Q1086" s="145">
        <f t="shared" si="114"/>
        <v>0</v>
      </c>
      <c r="R1086" s="145">
        <f t="shared" si="111"/>
        <v>0</v>
      </c>
      <c r="S1086" s="145">
        <f t="shared" si="111"/>
        <v>0</v>
      </c>
      <c r="T1086" s="145">
        <f t="shared" si="111"/>
        <v>0</v>
      </c>
    </row>
    <row r="1087" spans="2:20">
      <c r="B1087" s="149">
        <v>1076</v>
      </c>
      <c r="C1087" s="145"/>
      <c r="D1087" s="149">
        <v>69.099999999999994</v>
      </c>
      <c r="E1087" s="149">
        <v>69.099999999999994</v>
      </c>
      <c r="F1087" s="149">
        <v>69.099999999999994</v>
      </c>
      <c r="G1087" s="149">
        <v>69.099999999999994</v>
      </c>
      <c r="H1087" s="145">
        <f t="shared" si="110"/>
        <v>69.099999999999994</v>
      </c>
      <c r="I1087" s="145"/>
      <c r="J1087" s="145"/>
      <c r="L1087" s="149">
        <v>1076</v>
      </c>
      <c r="M1087" s="145">
        <f t="shared" si="112"/>
        <v>0</v>
      </c>
      <c r="N1087" s="145">
        <f t="shared" si="112"/>
        <v>0</v>
      </c>
      <c r="O1087" s="145">
        <f t="shared" si="113"/>
        <v>0</v>
      </c>
      <c r="P1087" s="145">
        <f t="shared" si="113"/>
        <v>0</v>
      </c>
      <c r="Q1087" s="145">
        <f t="shared" si="114"/>
        <v>0</v>
      </c>
      <c r="R1087" s="145">
        <f t="shared" si="111"/>
        <v>0</v>
      </c>
      <c r="S1087" s="145">
        <f t="shared" si="111"/>
        <v>0</v>
      </c>
      <c r="T1087" s="145">
        <f t="shared" si="111"/>
        <v>0</v>
      </c>
    </row>
    <row r="1088" spans="2:20">
      <c r="B1088" s="149">
        <v>1077</v>
      </c>
      <c r="C1088" s="145"/>
      <c r="D1088" s="149">
        <v>69.099999999999994</v>
      </c>
      <c r="E1088" s="149">
        <v>69.099999999999994</v>
      </c>
      <c r="F1088" s="149">
        <v>69.099999999999994</v>
      </c>
      <c r="G1088" s="149">
        <v>69.099999999999994</v>
      </c>
      <c r="H1088" s="145">
        <f t="shared" si="110"/>
        <v>69.099999999999994</v>
      </c>
      <c r="I1088" s="145"/>
      <c r="J1088" s="145"/>
      <c r="L1088" s="149">
        <v>1077</v>
      </c>
      <c r="M1088" s="145">
        <f t="shared" si="112"/>
        <v>0</v>
      </c>
      <c r="N1088" s="145">
        <f t="shared" si="112"/>
        <v>1</v>
      </c>
      <c r="O1088" s="145">
        <f t="shared" si="113"/>
        <v>1</v>
      </c>
      <c r="P1088" s="145">
        <f t="shared" si="113"/>
        <v>1</v>
      </c>
      <c r="Q1088" s="145">
        <f t="shared" si="114"/>
        <v>1</v>
      </c>
      <c r="R1088" s="145">
        <f t="shared" si="111"/>
        <v>1</v>
      </c>
      <c r="S1088" s="145">
        <f t="shared" si="111"/>
        <v>0</v>
      </c>
      <c r="T1088" s="145">
        <f t="shared" si="111"/>
        <v>0</v>
      </c>
    </row>
    <row r="1089" spans="2:20">
      <c r="B1089" s="149">
        <v>1078</v>
      </c>
      <c r="C1089" s="145"/>
      <c r="D1089" s="149">
        <v>69.5</v>
      </c>
      <c r="E1089" s="149">
        <v>69.5</v>
      </c>
      <c r="F1089" s="149">
        <v>69.5</v>
      </c>
      <c r="G1089" s="149">
        <v>69.5</v>
      </c>
      <c r="H1089" s="145">
        <f t="shared" si="110"/>
        <v>69.5</v>
      </c>
      <c r="I1089" s="145"/>
      <c r="J1089" s="145"/>
      <c r="L1089" s="149">
        <v>1078</v>
      </c>
      <c r="M1089" s="145">
        <f t="shared" si="112"/>
        <v>0</v>
      </c>
      <c r="N1089" s="145">
        <f t="shared" si="112"/>
        <v>1</v>
      </c>
      <c r="O1089" s="145">
        <f t="shared" si="113"/>
        <v>1</v>
      </c>
      <c r="P1089" s="145">
        <f t="shared" si="113"/>
        <v>1</v>
      </c>
      <c r="Q1089" s="145">
        <f t="shared" si="114"/>
        <v>1</v>
      </c>
      <c r="R1089" s="145">
        <f t="shared" si="111"/>
        <v>1</v>
      </c>
      <c r="S1089" s="145">
        <f t="shared" si="111"/>
        <v>0</v>
      </c>
      <c r="T1089" s="145">
        <f t="shared" si="111"/>
        <v>0</v>
      </c>
    </row>
    <row r="1090" spans="2:20">
      <c r="B1090" s="149">
        <v>1079</v>
      </c>
      <c r="C1090" s="145"/>
      <c r="D1090" s="149">
        <v>70.3</v>
      </c>
      <c r="E1090" s="149">
        <v>70.3</v>
      </c>
      <c r="F1090" s="149">
        <v>70.3</v>
      </c>
      <c r="G1090" s="149">
        <v>70.3</v>
      </c>
      <c r="H1090" s="145">
        <f t="shared" si="110"/>
        <v>70.3</v>
      </c>
      <c r="I1090" s="145"/>
      <c r="J1090" s="145"/>
      <c r="L1090" s="149">
        <v>1079</v>
      </c>
      <c r="M1090" s="145">
        <f t="shared" si="112"/>
        <v>0</v>
      </c>
      <c r="N1090" s="145">
        <f t="shared" si="112"/>
        <v>1</v>
      </c>
      <c r="O1090" s="145">
        <f t="shared" si="113"/>
        <v>1</v>
      </c>
      <c r="P1090" s="145">
        <f t="shared" si="113"/>
        <v>1</v>
      </c>
      <c r="Q1090" s="145">
        <f t="shared" si="114"/>
        <v>1</v>
      </c>
      <c r="R1090" s="145">
        <f t="shared" si="111"/>
        <v>1</v>
      </c>
      <c r="S1090" s="145">
        <f t="shared" si="111"/>
        <v>0</v>
      </c>
      <c r="T1090" s="145">
        <f t="shared" si="111"/>
        <v>0</v>
      </c>
    </row>
    <row r="1091" spans="2:20">
      <c r="B1091" s="149">
        <v>1080</v>
      </c>
      <c r="C1091" s="145"/>
      <c r="D1091" s="149">
        <v>71.2</v>
      </c>
      <c r="E1091" s="149">
        <v>71.2</v>
      </c>
      <c r="F1091" s="149">
        <v>71.2</v>
      </c>
      <c r="G1091" s="149">
        <v>71.2</v>
      </c>
      <c r="H1091" s="145">
        <f t="shared" si="110"/>
        <v>71.2</v>
      </c>
      <c r="I1091" s="145"/>
      <c r="J1091" s="145"/>
      <c r="L1091" s="149">
        <v>1080</v>
      </c>
      <c r="M1091" s="145">
        <f t="shared" si="112"/>
        <v>0</v>
      </c>
      <c r="N1091" s="145">
        <f t="shared" si="112"/>
        <v>1</v>
      </c>
      <c r="O1091" s="145">
        <f t="shared" si="113"/>
        <v>1</v>
      </c>
      <c r="P1091" s="145">
        <f t="shared" si="113"/>
        <v>1</v>
      </c>
      <c r="Q1091" s="145">
        <f t="shared" si="114"/>
        <v>1</v>
      </c>
      <c r="R1091" s="145">
        <f t="shared" si="111"/>
        <v>1</v>
      </c>
      <c r="S1091" s="145">
        <f t="shared" si="111"/>
        <v>0</v>
      </c>
      <c r="T1091" s="145">
        <f t="shared" si="111"/>
        <v>0</v>
      </c>
    </row>
    <row r="1092" spans="2:20">
      <c r="B1092" s="149">
        <v>1081</v>
      </c>
      <c r="C1092" s="145"/>
      <c r="D1092" s="149">
        <v>72</v>
      </c>
      <c r="E1092" s="149">
        <v>72</v>
      </c>
      <c r="F1092" s="149">
        <v>72</v>
      </c>
      <c r="G1092" s="149">
        <v>72</v>
      </c>
      <c r="H1092" s="145">
        <f t="shared" si="110"/>
        <v>72</v>
      </c>
      <c r="I1092" s="145"/>
      <c r="J1092" s="145"/>
      <c r="L1092" s="149">
        <v>1081</v>
      </c>
      <c r="M1092" s="145">
        <f t="shared" si="112"/>
        <v>0</v>
      </c>
      <c r="N1092" s="145">
        <f t="shared" si="112"/>
        <v>1</v>
      </c>
      <c r="O1092" s="145">
        <f t="shared" si="113"/>
        <v>1</v>
      </c>
      <c r="P1092" s="145">
        <f t="shared" si="113"/>
        <v>1</v>
      </c>
      <c r="Q1092" s="145">
        <f t="shared" si="114"/>
        <v>1</v>
      </c>
      <c r="R1092" s="145">
        <f t="shared" si="111"/>
        <v>1</v>
      </c>
      <c r="S1092" s="145">
        <f t="shared" si="111"/>
        <v>0</v>
      </c>
      <c r="T1092" s="145">
        <f t="shared" si="111"/>
        <v>0</v>
      </c>
    </row>
    <row r="1093" spans="2:20">
      <c r="B1093" s="149">
        <v>1082</v>
      </c>
      <c r="C1093" s="145"/>
      <c r="D1093" s="149">
        <v>72.599999999999994</v>
      </c>
      <c r="E1093" s="149">
        <v>72.599999999999994</v>
      </c>
      <c r="F1093" s="149">
        <v>72.599999999999994</v>
      </c>
      <c r="G1093" s="149">
        <v>72.599999999999994</v>
      </c>
      <c r="H1093" s="145">
        <f t="shared" si="110"/>
        <v>72.599999999999994</v>
      </c>
      <c r="I1093" s="145"/>
      <c r="J1093" s="145"/>
      <c r="L1093" s="149">
        <v>1082</v>
      </c>
      <c r="M1093" s="145">
        <f t="shared" si="112"/>
        <v>0</v>
      </c>
      <c r="N1093" s="145">
        <f t="shared" si="112"/>
        <v>1</v>
      </c>
      <c r="O1093" s="145">
        <f t="shared" si="113"/>
        <v>1</v>
      </c>
      <c r="P1093" s="145">
        <f t="shared" si="113"/>
        <v>1</v>
      </c>
      <c r="Q1093" s="145">
        <f t="shared" si="114"/>
        <v>1</v>
      </c>
      <c r="R1093" s="145">
        <f t="shared" si="111"/>
        <v>1</v>
      </c>
      <c r="S1093" s="145">
        <f t="shared" si="111"/>
        <v>0</v>
      </c>
      <c r="T1093" s="145">
        <f t="shared" si="111"/>
        <v>0</v>
      </c>
    </row>
    <row r="1094" spans="2:20">
      <c r="B1094" s="149">
        <v>1083</v>
      </c>
      <c r="C1094" s="145"/>
      <c r="D1094" s="149">
        <v>72.8</v>
      </c>
      <c r="E1094" s="149">
        <v>72.8</v>
      </c>
      <c r="F1094" s="149">
        <v>72.8</v>
      </c>
      <c r="G1094" s="149">
        <v>72.8</v>
      </c>
      <c r="H1094" s="145">
        <f t="shared" si="110"/>
        <v>72.8</v>
      </c>
      <c r="I1094" s="145"/>
      <c r="J1094" s="145"/>
      <c r="L1094" s="149">
        <v>1083</v>
      </c>
      <c r="M1094" s="145">
        <f t="shared" si="112"/>
        <v>0</v>
      </c>
      <c r="N1094" s="145">
        <f t="shared" si="112"/>
        <v>1</v>
      </c>
      <c r="O1094" s="145">
        <f t="shared" si="113"/>
        <v>1</v>
      </c>
      <c r="P1094" s="145">
        <f t="shared" si="113"/>
        <v>1</v>
      </c>
      <c r="Q1094" s="145">
        <f t="shared" si="114"/>
        <v>1</v>
      </c>
      <c r="R1094" s="145">
        <f t="shared" si="111"/>
        <v>1</v>
      </c>
      <c r="S1094" s="145">
        <f t="shared" si="111"/>
        <v>0</v>
      </c>
      <c r="T1094" s="145">
        <f t="shared" si="111"/>
        <v>0</v>
      </c>
    </row>
    <row r="1095" spans="2:20">
      <c r="B1095" s="149">
        <v>1084</v>
      </c>
      <c r="C1095" s="145"/>
      <c r="D1095" s="149">
        <v>72.7</v>
      </c>
      <c r="E1095" s="149">
        <v>72.7</v>
      </c>
      <c r="F1095" s="149">
        <v>72.7</v>
      </c>
      <c r="G1095" s="149">
        <v>72.7</v>
      </c>
      <c r="H1095" s="145">
        <f t="shared" si="110"/>
        <v>72.7</v>
      </c>
      <c r="I1095" s="145"/>
      <c r="J1095" s="145"/>
      <c r="L1095" s="149">
        <v>1084</v>
      </c>
      <c r="M1095" s="145">
        <f t="shared" si="112"/>
        <v>0</v>
      </c>
      <c r="N1095" s="145">
        <f t="shared" si="112"/>
        <v>0</v>
      </c>
      <c r="O1095" s="145">
        <f t="shared" si="113"/>
        <v>0</v>
      </c>
      <c r="P1095" s="145">
        <f t="shared" si="113"/>
        <v>0</v>
      </c>
      <c r="Q1095" s="145">
        <f t="shared" si="114"/>
        <v>0</v>
      </c>
      <c r="R1095" s="145">
        <f t="shared" si="111"/>
        <v>0</v>
      </c>
      <c r="S1095" s="145">
        <f t="shared" si="111"/>
        <v>0</v>
      </c>
      <c r="T1095" s="145">
        <f t="shared" si="111"/>
        <v>0</v>
      </c>
    </row>
    <row r="1096" spans="2:20">
      <c r="B1096" s="149">
        <v>1085</v>
      </c>
      <c r="C1096" s="145"/>
      <c r="D1096" s="149">
        <v>72</v>
      </c>
      <c r="E1096" s="149">
        <v>72</v>
      </c>
      <c r="F1096" s="149">
        <v>72</v>
      </c>
      <c r="G1096" s="149">
        <v>72</v>
      </c>
      <c r="H1096" s="145">
        <f t="shared" si="110"/>
        <v>72</v>
      </c>
      <c r="I1096" s="145"/>
      <c r="J1096" s="145"/>
      <c r="L1096" s="149">
        <v>1085</v>
      </c>
      <c r="M1096" s="145">
        <f t="shared" si="112"/>
        <v>0</v>
      </c>
      <c r="N1096" s="145">
        <f t="shared" si="112"/>
        <v>0</v>
      </c>
      <c r="O1096" s="145">
        <f t="shared" si="113"/>
        <v>0</v>
      </c>
      <c r="P1096" s="145">
        <f t="shared" si="113"/>
        <v>0</v>
      </c>
      <c r="Q1096" s="145">
        <f t="shared" si="114"/>
        <v>0</v>
      </c>
      <c r="R1096" s="145">
        <f t="shared" si="111"/>
        <v>0</v>
      </c>
      <c r="S1096" s="145">
        <f t="shared" si="111"/>
        <v>0</v>
      </c>
      <c r="T1096" s="145">
        <f t="shared" si="111"/>
        <v>0</v>
      </c>
    </row>
    <row r="1097" spans="2:20">
      <c r="B1097" s="149">
        <v>1086</v>
      </c>
      <c r="C1097" s="145"/>
      <c r="D1097" s="149">
        <v>70.400000000000006</v>
      </c>
      <c r="E1097" s="149">
        <v>70.400000000000006</v>
      </c>
      <c r="F1097" s="149">
        <v>70.400000000000006</v>
      </c>
      <c r="G1097" s="149">
        <v>70.400000000000006</v>
      </c>
      <c r="H1097" s="145">
        <f t="shared" si="110"/>
        <v>70.400000000000006</v>
      </c>
      <c r="I1097" s="145"/>
      <c r="J1097" s="145"/>
      <c r="L1097" s="149">
        <v>1086</v>
      </c>
      <c r="M1097" s="145">
        <f t="shared" si="112"/>
        <v>0</v>
      </c>
      <c r="N1097" s="145">
        <f t="shared" si="112"/>
        <v>0</v>
      </c>
      <c r="O1097" s="145">
        <f t="shared" si="113"/>
        <v>0</v>
      </c>
      <c r="P1097" s="145">
        <f t="shared" si="113"/>
        <v>0</v>
      </c>
      <c r="Q1097" s="145">
        <f t="shared" si="114"/>
        <v>0</v>
      </c>
      <c r="R1097" s="145">
        <f t="shared" si="111"/>
        <v>0</v>
      </c>
      <c r="S1097" s="145">
        <f t="shared" si="111"/>
        <v>0</v>
      </c>
      <c r="T1097" s="145">
        <f t="shared" si="111"/>
        <v>0</v>
      </c>
    </row>
    <row r="1098" spans="2:20">
      <c r="B1098" s="149">
        <v>1087</v>
      </c>
      <c r="C1098" s="145"/>
      <c r="D1098" s="149">
        <v>67.7</v>
      </c>
      <c r="E1098" s="149">
        <v>67.7</v>
      </c>
      <c r="F1098" s="149">
        <v>67.7</v>
      </c>
      <c r="G1098" s="149">
        <v>67.7</v>
      </c>
      <c r="H1098" s="145">
        <f t="shared" si="110"/>
        <v>67.7</v>
      </c>
      <c r="I1098" s="145"/>
      <c r="J1098" s="145"/>
      <c r="L1098" s="149">
        <v>1087</v>
      </c>
      <c r="M1098" s="145">
        <f t="shared" si="112"/>
        <v>0</v>
      </c>
      <c r="N1098" s="145">
        <f t="shared" si="112"/>
        <v>0</v>
      </c>
      <c r="O1098" s="145">
        <f t="shared" si="113"/>
        <v>0</v>
      </c>
      <c r="P1098" s="145">
        <f t="shared" ref="P1098:Q1161" si="115">IF(AND(F1098&gt;0,F1098&gt;=F1097),1,0)</f>
        <v>0</v>
      </c>
      <c r="Q1098" s="145">
        <f t="shared" si="114"/>
        <v>0</v>
      </c>
      <c r="R1098" s="145">
        <f t="shared" si="111"/>
        <v>0</v>
      </c>
      <c r="S1098" s="145">
        <f t="shared" si="111"/>
        <v>0</v>
      </c>
      <c r="T1098" s="145">
        <f t="shared" si="111"/>
        <v>0</v>
      </c>
    </row>
    <row r="1099" spans="2:20">
      <c r="B1099" s="149">
        <v>1088</v>
      </c>
      <c r="C1099" s="145"/>
      <c r="D1099" s="149">
        <v>64.400000000000006</v>
      </c>
      <c r="E1099" s="149">
        <v>64.400000000000006</v>
      </c>
      <c r="F1099" s="149">
        <v>64.400000000000006</v>
      </c>
      <c r="G1099" s="149">
        <v>64.400000000000006</v>
      </c>
      <c r="H1099" s="145">
        <f t="shared" si="110"/>
        <v>64.400000000000006</v>
      </c>
      <c r="I1099" s="145"/>
      <c r="J1099" s="145"/>
      <c r="L1099" s="149">
        <v>1088</v>
      </c>
      <c r="M1099" s="145">
        <f t="shared" si="112"/>
        <v>0</v>
      </c>
      <c r="N1099" s="145">
        <f t="shared" si="112"/>
        <v>0</v>
      </c>
      <c r="O1099" s="145">
        <f t="shared" si="113"/>
        <v>0</v>
      </c>
      <c r="P1099" s="145">
        <f t="shared" si="115"/>
        <v>0</v>
      </c>
      <c r="Q1099" s="145">
        <f t="shared" si="114"/>
        <v>0</v>
      </c>
      <c r="R1099" s="145">
        <f t="shared" si="111"/>
        <v>0</v>
      </c>
      <c r="S1099" s="145">
        <f t="shared" si="111"/>
        <v>0</v>
      </c>
      <c r="T1099" s="145">
        <f t="shared" si="111"/>
        <v>0</v>
      </c>
    </row>
    <row r="1100" spans="2:20">
      <c r="B1100" s="149">
        <v>1089</v>
      </c>
      <c r="C1100" s="145"/>
      <c r="D1100" s="149">
        <v>61</v>
      </c>
      <c r="E1100" s="149">
        <v>61</v>
      </c>
      <c r="F1100" s="149">
        <v>61</v>
      </c>
      <c r="G1100" s="149">
        <v>61</v>
      </c>
      <c r="H1100" s="145">
        <f t="shared" si="110"/>
        <v>61</v>
      </c>
      <c r="I1100" s="145"/>
      <c r="J1100" s="145"/>
      <c r="L1100" s="149">
        <v>1089</v>
      </c>
      <c r="M1100" s="145">
        <f t="shared" si="112"/>
        <v>0</v>
      </c>
      <c r="N1100" s="145">
        <f t="shared" si="112"/>
        <v>0</v>
      </c>
      <c r="O1100" s="145">
        <f t="shared" si="113"/>
        <v>0</v>
      </c>
      <c r="P1100" s="145">
        <f t="shared" si="115"/>
        <v>0</v>
      </c>
      <c r="Q1100" s="145">
        <f t="shared" si="114"/>
        <v>0</v>
      </c>
      <c r="R1100" s="145">
        <f t="shared" si="111"/>
        <v>0</v>
      </c>
      <c r="S1100" s="145">
        <f t="shared" si="111"/>
        <v>0</v>
      </c>
      <c r="T1100" s="145">
        <f t="shared" si="111"/>
        <v>0</v>
      </c>
    </row>
    <row r="1101" spans="2:20">
      <c r="B1101" s="149">
        <v>1090</v>
      </c>
      <c r="C1101" s="145"/>
      <c r="D1101" s="149">
        <v>57.6</v>
      </c>
      <c r="E1101" s="149">
        <v>57.6</v>
      </c>
      <c r="F1101" s="149">
        <v>57.6</v>
      </c>
      <c r="G1101" s="149">
        <v>57.6</v>
      </c>
      <c r="H1101" s="145">
        <f t="shared" ref="H1101:H1164" si="116">IF($E1101="",0,MIN($E1101,$H$2))</f>
        <v>57.6</v>
      </c>
      <c r="I1101" s="145"/>
      <c r="J1101" s="145"/>
      <c r="L1101" s="149">
        <v>1090</v>
      </c>
      <c r="M1101" s="145">
        <f t="shared" si="112"/>
        <v>0</v>
      </c>
      <c r="N1101" s="145">
        <f t="shared" si="112"/>
        <v>0</v>
      </c>
      <c r="O1101" s="145">
        <f t="shared" si="113"/>
        <v>0</v>
      </c>
      <c r="P1101" s="145">
        <f t="shared" si="115"/>
        <v>0</v>
      </c>
      <c r="Q1101" s="145">
        <f t="shared" si="114"/>
        <v>0</v>
      </c>
      <c r="R1101" s="145">
        <f t="shared" si="113"/>
        <v>0</v>
      </c>
      <c r="S1101" s="145">
        <f t="shared" si="113"/>
        <v>0</v>
      </c>
      <c r="T1101" s="145">
        <f t="shared" si="113"/>
        <v>0</v>
      </c>
    </row>
    <row r="1102" spans="2:20">
      <c r="B1102" s="149">
        <v>1091</v>
      </c>
      <c r="C1102" s="145"/>
      <c r="D1102" s="149">
        <v>54</v>
      </c>
      <c r="E1102" s="149">
        <v>54</v>
      </c>
      <c r="F1102" s="149">
        <v>54</v>
      </c>
      <c r="G1102" s="149">
        <v>54</v>
      </c>
      <c r="H1102" s="145">
        <f t="shared" si="116"/>
        <v>54</v>
      </c>
      <c r="I1102" s="145"/>
      <c r="J1102" s="145"/>
      <c r="L1102" s="149">
        <v>1091</v>
      </c>
      <c r="M1102" s="145">
        <f t="shared" ref="M1102:N1165" si="117">IF(AND(C1102&gt;0,C1102&gt;=C1101),1,0)</f>
        <v>0</v>
      </c>
      <c r="N1102" s="145">
        <f t="shared" si="117"/>
        <v>0</v>
      </c>
      <c r="O1102" s="145">
        <f t="shared" ref="O1102:R1165" si="118">IF(AND(E1102&gt;0,E1102&gt;=E1101),1,0)</f>
        <v>0</v>
      </c>
      <c r="P1102" s="145">
        <f t="shared" si="115"/>
        <v>0</v>
      </c>
      <c r="Q1102" s="145">
        <f t="shared" si="115"/>
        <v>0</v>
      </c>
      <c r="R1102" s="145">
        <f t="shared" si="118"/>
        <v>0</v>
      </c>
      <c r="S1102" s="145">
        <f t="shared" ref="S1102:T1165" si="119">IF(AND(I1102&gt;0,I1102&gt;=I1101),1,0)</f>
        <v>0</v>
      </c>
      <c r="T1102" s="145">
        <f t="shared" si="119"/>
        <v>0</v>
      </c>
    </row>
    <row r="1103" spans="2:20">
      <c r="B1103" s="149">
        <v>1092</v>
      </c>
      <c r="C1103" s="145"/>
      <c r="D1103" s="149">
        <v>49.7</v>
      </c>
      <c r="E1103" s="149">
        <v>49.7</v>
      </c>
      <c r="F1103" s="149">
        <v>49.7</v>
      </c>
      <c r="G1103" s="149">
        <v>49.7</v>
      </c>
      <c r="H1103" s="145">
        <f t="shared" si="116"/>
        <v>49.7</v>
      </c>
      <c r="I1103" s="145"/>
      <c r="J1103" s="145"/>
      <c r="L1103" s="149">
        <v>1092</v>
      </c>
      <c r="M1103" s="145">
        <f t="shared" si="117"/>
        <v>0</v>
      </c>
      <c r="N1103" s="145">
        <f t="shared" si="117"/>
        <v>0</v>
      </c>
      <c r="O1103" s="145">
        <f t="shared" si="118"/>
        <v>0</v>
      </c>
      <c r="P1103" s="145">
        <f t="shared" si="115"/>
        <v>0</v>
      </c>
      <c r="Q1103" s="145">
        <f t="shared" si="115"/>
        <v>0</v>
      </c>
      <c r="R1103" s="145">
        <f t="shared" si="118"/>
        <v>0</v>
      </c>
      <c r="S1103" s="145">
        <f t="shared" si="119"/>
        <v>0</v>
      </c>
      <c r="T1103" s="145">
        <f t="shared" si="119"/>
        <v>0</v>
      </c>
    </row>
    <row r="1104" spans="2:20">
      <c r="B1104" s="149">
        <v>1093</v>
      </c>
      <c r="C1104" s="145"/>
      <c r="D1104" s="149">
        <v>44.4</v>
      </c>
      <c r="E1104" s="149">
        <v>44.4</v>
      </c>
      <c r="F1104" s="149">
        <v>44.4</v>
      </c>
      <c r="G1104" s="149">
        <v>44.4</v>
      </c>
      <c r="H1104" s="145">
        <f t="shared" si="116"/>
        <v>44.4</v>
      </c>
      <c r="I1104" s="145"/>
      <c r="J1104" s="145"/>
      <c r="L1104" s="149">
        <v>1093</v>
      </c>
      <c r="M1104" s="145">
        <f t="shared" si="117"/>
        <v>0</v>
      </c>
      <c r="N1104" s="145">
        <f t="shared" si="117"/>
        <v>0</v>
      </c>
      <c r="O1104" s="145">
        <f t="shared" si="118"/>
        <v>0</v>
      </c>
      <c r="P1104" s="145">
        <f t="shared" si="115"/>
        <v>0</v>
      </c>
      <c r="Q1104" s="145">
        <f t="shared" si="115"/>
        <v>0</v>
      </c>
      <c r="R1104" s="145">
        <f t="shared" si="118"/>
        <v>0</v>
      </c>
      <c r="S1104" s="145">
        <f t="shared" si="119"/>
        <v>0</v>
      </c>
      <c r="T1104" s="145">
        <f t="shared" si="119"/>
        <v>0</v>
      </c>
    </row>
    <row r="1105" spans="2:20">
      <c r="B1105" s="149">
        <v>1094</v>
      </c>
      <c r="C1105" s="145"/>
      <c r="D1105" s="149">
        <v>38.200000000000003</v>
      </c>
      <c r="E1105" s="149">
        <v>38.200000000000003</v>
      </c>
      <c r="F1105" s="149">
        <v>38.200000000000003</v>
      </c>
      <c r="G1105" s="149">
        <v>38.200000000000003</v>
      </c>
      <c r="H1105" s="145">
        <f t="shared" si="116"/>
        <v>38.200000000000003</v>
      </c>
      <c r="I1105" s="145"/>
      <c r="J1105" s="145"/>
      <c r="L1105" s="149">
        <v>1094</v>
      </c>
      <c r="M1105" s="145">
        <f t="shared" si="117"/>
        <v>0</v>
      </c>
      <c r="N1105" s="145">
        <f t="shared" si="117"/>
        <v>0</v>
      </c>
      <c r="O1105" s="145">
        <f t="shared" si="118"/>
        <v>0</v>
      </c>
      <c r="P1105" s="145">
        <f t="shared" si="115"/>
        <v>0</v>
      </c>
      <c r="Q1105" s="145">
        <f t="shared" si="115"/>
        <v>0</v>
      </c>
      <c r="R1105" s="145">
        <f t="shared" si="118"/>
        <v>0</v>
      </c>
      <c r="S1105" s="145">
        <f t="shared" si="119"/>
        <v>0</v>
      </c>
      <c r="T1105" s="145">
        <f t="shared" si="119"/>
        <v>0</v>
      </c>
    </row>
    <row r="1106" spans="2:20">
      <c r="B1106" s="149">
        <v>1095</v>
      </c>
      <c r="C1106" s="145"/>
      <c r="D1106" s="149">
        <v>31.2</v>
      </c>
      <c r="E1106" s="149">
        <v>31.2</v>
      </c>
      <c r="F1106" s="149">
        <v>31.2</v>
      </c>
      <c r="G1106" s="149">
        <v>31.2</v>
      </c>
      <c r="H1106" s="145">
        <f t="shared" si="116"/>
        <v>31.2</v>
      </c>
      <c r="I1106" s="145"/>
      <c r="J1106" s="145"/>
      <c r="L1106" s="149">
        <v>1095</v>
      </c>
      <c r="M1106" s="145">
        <f t="shared" si="117"/>
        <v>0</v>
      </c>
      <c r="N1106" s="145">
        <f t="shared" si="117"/>
        <v>0</v>
      </c>
      <c r="O1106" s="145">
        <f t="shared" si="118"/>
        <v>0</v>
      </c>
      <c r="P1106" s="145">
        <f t="shared" si="115"/>
        <v>0</v>
      </c>
      <c r="Q1106" s="145">
        <f t="shared" si="115"/>
        <v>0</v>
      </c>
      <c r="R1106" s="145">
        <f t="shared" si="118"/>
        <v>0</v>
      </c>
      <c r="S1106" s="145">
        <f t="shared" si="119"/>
        <v>0</v>
      </c>
      <c r="T1106" s="145">
        <f t="shared" si="119"/>
        <v>0</v>
      </c>
    </row>
    <row r="1107" spans="2:20">
      <c r="B1107" s="149">
        <v>1096</v>
      </c>
      <c r="C1107" s="145"/>
      <c r="D1107" s="149">
        <v>24</v>
      </c>
      <c r="E1107" s="149">
        <v>24</v>
      </c>
      <c r="F1107" s="149">
        <v>24</v>
      </c>
      <c r="G1107" s="149">
        <v>24</v>
      </c>
      <c r="H1107" s="145">
        <f t="shared" si="116"/>
        <v>24</v>
      </c>
      <c r="I1107" s="145"/>
      <c r="J1107" s="145"/>
      <c r="L1107" s="149">
        <v>1096</v>
      </c>
      <c r="M1107" s="145">
        <f t="shared" si="117"/>
        <v>0</v>
      </c>
      <c r="N1107" s="145">
        <f t="shared" si="117"/>
        <v>0</v>
      </c>
      <c r="O1107" s="145">
        <f t="shared" si="118"/>
        <v>0</v>
      </c>
      <c r="P1107" s="145">
        <f t="shared" si="115"/>
        <v>0</v>
      </c>
      <c r="Q1107" s="145">
        <f t="shared" si="115"/>
        <v>0</v>
      </c>
      <c r="R1107" s="145">
        <f t="shared" si="118"/>
        <v>0</v>
      </c>
      <c r="S1107" s="145">
        <f t="shared" si="119"/>
        <v>0</v>
      </c>
      <c r="T1107" s="145">
        <f t="shared" si="119"/>
        <v>0</v>
      </c>
    </row>
    <row r="1108" spans="2:20">
      <c r="B1108" s="149">
        <v>1097</v>
      </c>
      <c r="C1108" s="145"/>
      <c r="D1108" s="149">
        <v>16.8</v>
      </c>
      <c r="E1108" s="149">
        <v>16.8</v>
      </c>
      <c r="F1108" s="149">
        <v>16.8</v>
      </c>
      <c r="G1108" s="149">
        <v>16.8</v>
      </c>
      <c r="H1108" s="145">
        <f t="shared" si="116"/>
        <v>16.8</v>
      </c>
      <c r="I1108" s="145"/>
      <c r="J1108" s="145"/>
      <c r="L1108" s="149">
        <v>1097</v>
      </c>
      <c r="M1108" s="145">
        <f t="shared" si="117"/>
        <v>0</v>
      </c>
      <c r="N1108" s="145">
        <f t="shared" si="117"/>
        <v>0</v>
      </c>
      <c r="O1108" s="145">
        <f t="shared" si="118"/>
        <v>0</v>
      </c>
      <c r="P1108" s="145">
        <f t="shared" si="115"/>
        <v>0</v>
      </c>
      <c r="Q1108" s="145">
        <f t="shared" si="115"/>
        <v>0</v>
      </c>
      <c r="R1108" s="145">
        <f t="shared" si="118"/>
        <v>0</v>
      </c>
      <c r="S1108" s="145">
        <f t="shared" si="119"/>
        <v>0</v>
      </c>
      <c r="T1108" s="145">
        <f t="shared" si="119"/>
        <v>0</v>
      </c>
    </row>
    <row r="1109" spans="2:20">
      <c r="B1109" s="149">
        <v>1098</v>
      </c>
      <c r="C1109" s="145"/>
      <c r="D1109" s="149">
        <v>10.4</v>
      </c>
      <c r="E1109" s="149">
        <v>10.4</v>
      </c>
      <c r="F1109" s="149">
        <v>10.4</v>
      </c>
      <c r="G1109" s="149">
        <v>10.4</v>
      </c>
      <c r="H1109" s="145">
        <f t="shared" si="116"/>
        <v>10.4</v>
      </c>
      <c r="I1109" s="145"/>
      <c r="J1109" s="145"/>
      <c r="L1109" s="149">
        <v>1098</v>
      </c>
      <c r="M1109" s="145">
        <f t="shared" si="117"/>
        <v>0</v>
      </c>
      <c r="N1109" s="145">
        <f t="shared" si="117"/>
        <v>0</v>
      </c>
      <c r="O1109" s="145">
        <f t="shared" si="118"/>
        <v>0</v>
      </c>
      <c r="P1109" s="145">
        <f t="shared" si="115"/>
        <v>0</v>
      </c>
      <c r="Q1109" s="145">
        <f t="shared" si="115"/>
        <v>0</v>
      </c>
      <c r="R1109" s="145">
        <f t="shared" si="118"/>
        <v>0</v>
      </c>
      <c r="S1109" s="145">
        <f t="shared" si="119"/>
        <v>0</v>
      </c>
      <c r="T1109" s="145">
        <f t="shared" si="119"/>
        <v>0</v>
      </c>
    </row>
    <row r="1110" spans="2:20">
      <c r="B1110" s="149">
        <v>1099</v>
      </c>
      <c r="C1110" s="145"/>
      <c r="D1110" s="149">
        <v>5.7</v>
      </c>
      <c r="E1110" s="149">
        <v>5.7</v>
      </c>
      <c r="F1110" s="149">
        <v>5.7</v>
      </c>
      <c r="G1110" s="149">
        <v>5.7</v>
      </c>
      <c r="H1110" s="145">
        <f t="shared" si="116"/>
        <v>5.7</v>
      </c>
      <c r="I1110" s="145"/>
      <c r="J1110" s="145"/>
      <c r="L1110" s="149">
        <v>1099</v>
      </c>
      <c r="M1110" s="145">
        <f t="shared" si="117"/>
        <v>0</v>
      </c>
      <c r="N1110" s="145">
        <f t="shared" si="117"/>
        <v>0</v>
      </c>
      <c r="O1110" s="145">
        <f t="shared" si="118"/>
        <v>0</v>
      </c>
      <c r="P1110" s="145">
        <f t="shared" si="115"/>
        <v>0</v>
      </c>
      <c r="Q1110" s="145">
        <f t="shared" si="115"/>
        <v>0</v>
      </c>
      <c r="R1110" s="145">
        <f t="shared" si="118"/>
        <v>0</v>
      </c>
      <c r="S1110" s="145">
        <f t="shared" si="119"/>
        <v>0</v>
      </c>
      <c r="T1110" s="145">
        <f t="shared" si="119"/>
        <v>0</v>
      </c>
    </row>
    <row r="1111" spans="2:20">
      <c r="B1111" s="149">
        <v>1100</v>
      </c>
      <c r="C1111" s="145"/>
      <c r="D1111" s="149">
        <v>2.8</v>
      </c>
      <c r="E1111" s="149">
        <v>2.8</v>
      </c>
      <c r="F1111" s="149">
        <v>2.8</v>
      </c>
      <c r="G1111" s="149">
        <v>2.8</v>
      </c>
      <c r="H1111" s="145">
        <f t="shared" si="116"/>
        <v>2.8</v>
      </c>
      <c r="I1111" s="145"/>
      <c r="J1111" s="145"/>
      <c r="L1111" s="149">
        <v>1100</v>
      </c>
      <c r="M1111" s="145">
        <f t="shared" si="117"/>
        <v>0</v>
      </c>
      <c r="N1111" s="145">
        <f t="shared" si="117"/>
        <v>0</v>
      </c>
      <c r="O1111" s="145">
        <f t="shared" si="118"/>
        <v>0</v>
      </c>
      <c r="P1111" s="145">
        <f t="shared" si="115"/>
        <v>0</v>
      </c>
      <c r="Q1111" s="145">
        <f t="shared" si="115"/>
        <v>0</v>
      </c>
      <c r="R1111" s="145">
        <f t="shared" si="118"/>
        <v>0</v>
      </c>
      <c r="S1111" s="145">
        <f t="shared" si="119"/>
        <v>0</v>
      </c>
      <c r="T1111" s="145">
        <f t="shared" si="119"/>
        <v>0</v>
      </c>
    </row>
    <row r="1112" spans="2:20">
      <c r="B1112" s="149">
        <v>1101</v>
      </c>
      <c r="C1112" s="145"/>
      <c r="D1112" s="149">
        <v>1.6</v>
      </c>
      <c r="E1112" s="149">
        <v>1.6</v>
      </c>
      <c r="F1112" s="149">
        <v>1.6</v>
      </c>
      <c r="G1112" s="149">
        <v>1.6</v>
      </c>
      <c r="H1112" s="145">
        <f t="shared" si="116"/>
        <v>1.6</v>
      </c>
      <c r="I1112" s="145"/>
      <c r="J1112" s="145"/>
      <c r="L1112" s="149">
        <v>1101</v>
      </c>
      <c r="M1112" s="145">
        <f t="shared" si="117"/>
        <v>0</v>
      </c>
      <c r="N1112" s="145">
        <f t="shared" si="117"/>
        <v>0</v>
      </c>
      <c r="O1112" s="145">
        <f t="shared" si="118"/>
        <v>0</v>
      </c>
      <c r="P1112" s="145">
        <f t="shared" si="115"/>
        <v>0</v>
      </c>
      <c r="Q1112" s="145">
        <f t="shared" si="115"/>
        <v>0</v>
      </c>
      <c r="R1112" s="145">
        <f t="shared" si="118"/>
        <v>0</v>
      </c>
      <c r="S1112" s="145">
        <f t="shared" si="119"/>
        <v>0</v>
      </c>
      <c r="T1112" s="145">
        <f t="shared" si="119"/>
        <v>0</v>
      </c>
    </row>
    <row r="1113" spans="2:20">
      <c r="B1113" s="149">
        <v>1102</v>
      </c>
      <c r="C1113" s="145"/>
      <c r="D1113" s="149">
        <v>0.3</v>
      </c>
      <c r="E1113" s="149">
        <v>0.3</v>
      </c>
      <c r="F1113" s="149">
        <v>0.3</v>
      </c>
      <c r="G1113" s="149">
        <v>0.3</v>
      </c>
      <c r="H1113" s="145">
        <f t="shared" si="116"/>
        <v>0.3</v>
      </c>
      <c r="I1113" s="145"/>
      <c r="J1113" s="145"/>
      <c r="L1113" s="149">
        <v>1102</v>
      </c>
      <c r="M1113" s="145">
        <f t="shared" si="117"/>
        <v>0</v>
      </c>
      <c r="N1113" s="145">
        <f t="shared" si="117"/>
        <v>0</v>
      </c>
      <c r="O1113" s="145">
        <f t="shared" si="118"/>
        <v>0</v>
      </c>
      <c r="P1113" s="145">
        <f t="shared" si="115"/>
        <v>0</v>
      </c>
      <c r="Q1113" s="145">
        <f t="shared" si="115"/>
        <v>0</v>
      </c>
      <c r="R1113" s="145">
        <f t="shared" si="118"/>
        <v>0</v>
      </c>
      <c r="S1113" s="145">
        <f t="shared" si="119"/>
        <v>0</v>
      </c>
      <c r="T1113" s="145">
        <f t="shared" si="119"/>
        <v>0</v>
      </c>
    </row>
    <row r="1114" spans="2:20">
      <c r="B1114" s="149">
        <v>1103</v>
      </c>
      <c r="C1114" s="145"/>
      <c r="D1114" s="149">
        <v>0</v>
      </c>
      <c r="E1114" s="149">
        <v>0</v>
      </c>
      <c r="F1114" s="149">
        <v>0</v>
      </c>
      <c r="G1114" s="149">
        <v>0</v>
      </c>
      <c r="H1114" s="145">
        <f t="shared" si="116"/>
        <v>0</v>
      </c>
      <c r="I1114" s="145"/>
      <c r="J1114" s="145"/>
      <c r="L1114" s="149">
        <v>1103</v>
      </c>
      <c r="M1114" s="145">
        <f t="shared" si="117"/>
        <v>0</v>
      </c>
      <c r="N1114" s="145">
        <f t="shared" si="117"/>
        <v>0</v>
      </c>
      <c r="O1114" s="145">
        <f t="shared" si="118"/>
        <v>0</v>
      </c>
      <c r="P1114" s="145">
        <f t="shared" si="115"/>
        <v>0</v>
      </c>
      <c r="Q1114" s="145">
        <f t="shared" si="115"/>
        <v>0</v>
      </c>
      <c r="R1114" s="145">
        <f t="shared" si="118"/>
        <v>0</v>
      </c>
      <c r="S1114" s="145">
        <f t="shared" si="119"/>
        <v>0</v>
      </c>
      <c r="T1114" s="145">
        <f t="shared" si="119"/>
        <v>0</v>
      </c>
    </row>
    <row r="1115" spans="2:20">
      <c r="B1115" s="149">
        <v>1104</v>
      </c>
      <c r="C1115" s="145"/>
      <c r="D1115" s="149">
        <v>0</v>
      </c>
      <c r="E1115" s="149">
        <v>0</v>
      </c>
      <c r="F1115" s="149">
        <v>0</v>
      </c>
      <c r="G1115" s="149">
        <v>0</v>
      </c>
      <c r="H1115" s="145">
        <f t="shared" si="116"/>
        <v>0</v>
      </c>
      <c r="I1115" s="145"/>
      <c r="J1115" s="145"/>
      <c r="L1115" s="149">
        <v>1104</v>
      </c>
      <c r="M1115" s="145">
        <f t="shared" si="117"/>
        <v>0</v>
      </c>
      <c r="N1115" s="145">
        <f t="shared" si="117"/>
        <v>0</v>
      </c>
      <c r="O1115" s="145">
        <f t="shared" si="118"/>
        <v>0</v>
      </c>
      <c r="P1115" s="145">
        <f t="shared" si="115"/>
        <v>0</v>
      </c>
      <c r="Q1115" s="145">
        <f t="shared" si="115"/>
        <v>0</v>
      </c>
      <c r="R1115" s="145">
        <f t="shared" si="118"/>
        <v>0</v>
      </c>
      <c r="S1115" s="145">
        <f t="shared" si="119"/>
        <v>0</v>
      </c>
      <c r="T1115" s="145">
        <f t="shared" si="119"/>
        <v>0</v>
      </c>
    </row>
    <row r="1116" spans="2:20">
      <c r="B1116" s="149">
        <v>1105</v>
      </c>
      <c r="C1116" s="145"/>
      <c r="D1116" s="149">
        <v>0</v>
      </c>
      <c r="E1116" s="149">
        <v>0</v>
      </c>
      <c r="F1116" s="149">
        <v>0</v>
      </c>
      <c r="G1116" s="149">
        <v>0</v>
      </c>
      <c r="H1116" s="145">
        <f t="shared" si="116"/>
        <v>0</v>
      </c>
      <c r="I1116" s="145"/>
      <c r="J1116" s="145"/>
      <c r="L1116" s="149">
        <v>1105</v>
      </c>
      <c r="M1116" s="145">
        <f t="shared" si="117"/>
        <v>0</v>
      </c>
      <c r="N1116" s="145">
        <f t="shared" si="117"/>
        <v>0</v>
      </c>
      <c r="O1116" s="145">
        <f t="shared" si="118"/>
        <v>0</v>
      </c>
      <c r="P1116" s="145">
        <f t="shared" si="115"/>
        <v>0</v>
      </c>
      <c r="Q1116" s="145">
        <f t="shared" si="115"/>
        <v>0</v>
      </c>
      <c r="R1116" s="145">
        <f t="shared" si="118"/>
        <v>0</v>
      </c>
      <c r="S1116" s="145">
        <f t="shared" si="119"/>
        <v>0</v>
      </c>
      <c r="T1116" s="145">
        <f t="shared" si="119"/>
        <v>0</v>
      </c>
    </row>
    <row r="1117" spans="2:20">
      <c r="B1117" s="149">
        <v>1106</v>
      </c>
      <c r="C1117" s="145"/>
      <c r="D1117" s="149">
        <v>0</v>
      </c>
      <c r="E1117" s="149">
        <v>0</v>
      </c>
      <c r="F1117" s="149">
        <v>0</v>
      </c>
      <c r="G1117" s="149">
        <v>0</v>
      </c>
      <c r="H1117" s="145">
        <f t="shared" si="116"/>
        <v>0</v>
      </c>
      <c r="I1117" s="145"/>
      <c r="J1117" s="145"/>
      <c r="L1117" s="149">
        <v>1106</v>
      </c>
      <c r="M1117" s="145">
        <f t="shared" si="117"/>
        <v>0</v>
      </c>
      <c r="N1117" s="145">
        <f t="shared" si="117"/>
        <v>0</v>
      </c>
      <c r="O1117" s="145">
        <f t="shared" si="118"/>
        <v>0</v>
      </c>
      <c r="P1117" s="145">
        <f t="shared" si="115"/>
        <v>0</v>
      </c>
      <c r="Q1117" s="145">
        <f t="shared" si="115"/>
        <v>0</v>
      </c>
      <c r="R1117" s="145">
        <f t="shared" si="118"/>
        <v>0</v>
      </c>
      <c r="S1117" s="145">
        <f t="shared" si="119"/>
        <v>0</v>
      </c>
      <c r="T1117" s="145">
        <f t="shared" si="119"/>
        <v>0</v>
      </c>
    </row>
    <row r="1118" spans="2:20">
      <c r="B1118" s="149">
        <v>1107</v>
      </c>
      <c r="C1118" s="145"/>
      <c r="D1118" s="149">
        <v>0</v>
      </c>
      <c r="E1118" s="149">
        <v>0</v>
      </c>
      <c r="F1118" s="149">
        <v>0</v>
      </c>
      <c r="G1118" s="149">
        <v>0</v>
      </c>
      <c r="H1118" s="145">
        <f t="shared" si="116"/>
        <v>0</v>
      </c>
      <c r="I1118" s="145"/>
      <c r="J1118" s="145"/>
      <c r="L1118" s="149">
        <v>1107</v>
      </c>
      <c r="M1118" s="145">
        <f t="shared" si="117"/>
        <v>0</v>
      </c>
      <c r="N1118" s="145">
        <f t="shared" si="117"/>
        <v>0</v>
      </c>
      <c r="O1118" s="145">
        <f t="shared" si="118"/>
        <v>0</v>
      </c>
      <c r="P1118" s="145">
        <f t="shared" si="115"/>
        <v>0</v>
      </c>
      <c r="Q1118" s="145">
        <f t="shared" si="115"/>
        <v>0</v>
      </c>
      <c r="R1118" s="145">
        <f t="shared" si="118"/>
        <v>0</v>
      </c>
      <c r="S1118" s="145">
        <f t="shared" si="119"/>
        <v>0</v>
      </c>
      <c r="T1118" s="145">
        <f t="shared" si="119"/>
        <v>0</v>
      </c>
    </row>
    <row r="1119" spans="2:20">
      <c r="B1119" s="149">
        <v>1108</v>
      </c>
      <c r="C1119" s="145"/>
      <c r="D1119" s="149">
        <v>0</v>
      </c>
      <c r="E1119" s="149">
        <v>0</v>
      </c>
      <c r="F1119" s="149">
        <v>0</v>
      </c>
      <c r="G1119" s="149">
        <v>0</v>
      </c>
      <c r="H1119" s="145">
        <f t="shared" si="116"/>
        <v>0</v>
      </c>
      <c r="I1119" s="145"/>
      <c r="J1119" s="145"/>
      <c r="L1119" s="149">
        <v>1108</v>
      </c>
      <c r="M1119" s="145">
        <f t="shared" si="117"/>
        <v>0</v>
      </c>
      <c r="N1119" s="145">
        <f t="shared" si="117"/>
        <v>0</v>
      </c>
      <c r="O1119" s="145">
        <f t="shared" si="118"/>
        <v>0</v>
      </c>
      <c r="P1119" s="145">
        <f t="shared" si="115"/>
        <v>0</v>
      </c>
      <c r="Q1119" s="145">
        <f t="shared" si="115"/>
        <v>0</v>
      </c>
      <c r="R1119" s="145">
        <f t="shared" si="118"/>
        <v>0</v>
      </c>
      <c r="S1119" s="145">
        <f t="shared" si="119"/>
        <v>0</v>
      </c>
      <c r="T1119" s="145">
        <f t="shared" si="119"/>
        <v>0</v>
      </c>
    </row>
    <row r="1120" spans="2:20">
      <c r="B1120" s="149">
        <v>1109</v>
      </c>
      <c r="C1120" s="145"/>
      <c r="D1120" s="149">
        <v>0</v>
      </c>
      <c r="E1120" s="149">
        <v>0</v>
      </c>
      <c r="F1120" s="149">
        <v>0</v>
      </c>
      <c r="G1120" s="149">
        <v>0</v>
      </c>
      <c r="H1120" s="145">
        <f t="shared" si="116"/>
        <v>0</v>
      </c>
      <c r="I1120" s="145"/>
      <c r="J1120" s="145"/>
      <c r="L1120" s="149">
        <v>1109</v>
      </c>
      <c r="M1120" s="145">
        <f t="shared" si="117"/>
        <v>0</v>
      </c>
      <c r="N1120" s="145">
        <f t="shared" si="117"/>
        <v>0</v>
      </c>
      <c r="O1120" s="145">
        <f t="shared" si="118"/>
        <v>0</v>
      </c>
      <c r="P1120" s="145">
        <f t="shared" si="115"/>
        <v>0</v>
      </c>
      <c r="Q1120" s="145">
        <f t="shared" si="115"/>
        <v>0</v>
      </c>
      <c r="R1120" s="145">
        <f t="shared" si="118"/>
        <v>0</v>
      </c>
      <c r="S1120" s="145">
        <f t="shared" si="119"/>
        <v>0</v>
      </c>
      <c r="T1120" s="145">
        <f t="shared" si="119"/>
        <v>0</v>
      </c>
    </row>
    <row r="1121" spans="2:20">
      <c r="B1121" s="149">
        <v>1110</v>
      </c>
      <c r="C1121" s="145"/>
      <c r="D1121" s="149">
        <v>0</v>
      </c>
      <c r="E1121" s="149">
        <v>0</v>
      </c>
      <c r="F1121" s="149">
        <v>0</v>
      </c>
      <c r="G1121" s="149">
        <v>0</v>
      </c>
      <c r="H1121" s="145">
        <f t="shared" si="116"/>
        <v>0</v>
      </c>
      <c r="I1121" s="145"/>
      <c r="J1121" s="145"/>
      <c r="L1121" s="149">
        <v>1110</v>
      </c>
      <c r="M1121" s="145">
        <f t="shared" si="117"/>
        <v>0</v>
      </c>
      <c r="N1121" s="145">
        <f t="shared" si="117"/>
        <v>0</v>
      </c>
      <c r="O1121" s="145">
        <f t="shared" si="118"/>
        <v>0</v>
      </c>
      <c r="P1121" s="145">
        <f t="shared" si="115"/>
        <v>0</v>
      </c>
      <c r="Q1121" s="145">
        <f t="shared" si="115"/>
        <v>0</v>
      </c>
      <c r="R1121" s="145">
        <f t="shared" si="118"/>
        <v>0</v>
      </c>
      <c r="S1121" s="145">
        <f t="shared" si="119"/>
        <v>0</v>
      </c>
      <c r="T1121" s="145">
        <f t="shared" si="119"/>
        <v>0</v>
      </c>
    </row>
    <row r="1122" spans="2:20">
      <c r="B1122" s="149">
        <v>1111</v>
      </c>
      <c r="C1122" s="145"/>
      <c r="D1122" s="149">
        <v>0</v>
      </c>
      <c r="E1122" s="149">
        <v>0</v>
      </c>
      <c r="F1122" s="149">
        <v>0</v>
      </c>
      <c r="G1122" s="149">
        <v>0</v>
      </c>
      <c r="H1122" s="145">
        <f t="shared" si="116"/>
        <v>0</v>
      </c>
      <c r="I1122" s="145"/>
      <c r="J1122" s="145"/>
      <c r="L1122" s="149">
        <v>1111</v>
      </c>
      <c r="M1122" s="145">
        <f t="shared" si="117"/>
        <v>0</v>
      </c>
      <c r="N1122" s="145">
        <f t="shared" si="117"/>
        <v>0</v>
      </c>
      <c r="O1122" s="145">
        <f t="shared" si="118"/>
        <v>0</v>
      </c>
      <c r="P1122" s="145">
        <f t="shared" si="115"/>
        <v>0</v>
      </c>
      <c r="Q1122" s="145">
        <f t="shared" si="115"/>
        <v>0</v>
      </c>
      <c r="R1122" s="145">
        <f t="shared" si="118"/>
        <v>0</v>
      </c>
      <c r="S1122" s="145">
        <f t="shared" si="119"/>
        <v>0</v>
      </c>
      <c r="T1122" s="145">
        <f t="shared" si="119"/>
        <v>0</v>
      </c>
    </row>
    <row r="1123" spans="2:20">
      <c r="B1123" s="149">
        <v>1112</v>
      </c>
      <c r="C1123" s="145"/>
      <c r="D1123" s="149">
        <v>0</v>
      </c>
      <c r="E1123" s="149">
        <v>0</v>
      </c>
      <c r="F1123" s="149">
        <v>0</v>
      </c>
      <c r="G1123" s="149">
        <v>0</v>
      </c>
      <c r="H1123" s="145">
        <f t="shared" si="116"/>
        <v>0</v>
      </c>
      <c r="I1123" s="145"/>
      <c r="J1123" s="145"/>
      <c r="L1123" s="149">
        <v>1112</v>
      </c>
      <c r="M1123" s="145">
        <f t="shared" si="117"/>
        <v>0</v>
      </c>
      <c r="N1123" s="145">
        <f t="shared" si="117"/>
        <v>0</v>
      </c>
      <c r="O1123" s="145">
        <f t="shared" si="118"/>
        <v>0</v>
      </c>
      <c r="P1123" s="145">
        <f t="shared" si="115"/>
        <v>0</v>
      </c>
      <c r="Q1123" s="145">
        <f t="shared" si="115"/>
        <v>0</v>
      </c>
      <c r="R1123" s="145">
        <f t="shared" si="118"/>
        <v>0</v>
      </c>
      <c r="S1123" s="145">
        <f t="shared" si="119"/>
        <v>0</v>
      </c>
      <c r="T1123" s="145">
        <f t="shared" si="119"/>
        <v>0</v>
      </c>
    </row>
    <row r="1124" spans="2:20">
      <c r="B1124" s="149">
        <v>1113</v>
      </c>
      <c r="C1124" s="145"/>
      <c r="D1124" s="149">
        <v>0</v>
      </c>
      <c r="E1124" s="149">
        <v>0</v>
      </c>
      <c r="F1124" s="149">
        <v>0</v>
      </c>
      <c r="G1124" s="149">
        <v>0</v>
      </c>
      <c r="H1124" s="145">
        <f t="shared" si="116"/>
        <v>0</v>
      </c>
      <c r="I1124" s="145"/>
      <c r="J1124" s="145"/>
      <c r="L1124" s="149">
        <v>1113</v>
      </c>
      <c r="M1124" s="145">
        <f t="shared" si="117"/>
        <v>0</v>
      </c>
      <c r="N1124" s="145">
        <f t="shared" si="117"/>
        <v>0</v>
      </c>
      <c r="O1124" s="145">
        <f t="shared" si="118"/>
        <v>0</v>
      </c>
      <c r="P1124" s="145">
        <f t="shared" si="115"/>
        <v>0</v>
      </c>
      <c r="Q1124" s="145">
        <f t="shared" si="115"/>
        <v>0</v>
      </c>
      <c r="R1124" s="145">
        <f t="shared" si="118"/>
        <v>0</v>
      </c>
      <c r="S1124" s="145">
        <f t="shared" si="119"/>
        <v>0</v>
      </c>
      <c r="T1124" s="145">
        <f t="shared" si="119"/>
        <v>0</v>
      </c>
    </row>
    <row r="1125" spans="2:20">
      <c r="B1125" s="149">
        <v>1114</v>
      </c>
      <c r="C1125" s="145"/>
      <c r="D1125" s="149">
        <v>0</v>
      </c>
      <c r="E1125" s="149">
        <v>0</v>
      </c>
      <c r="F1125" s="149">
        <v>0</v>
      </c>
      <c r="G1125" s="149">
        <v>0</v>
      </c>
      <c r="H1125" s="145">
        <f t="shared" si="116"/>
        <v>0</v>
      </c>
      <c r="I1125" s="145"/>
      <c r="J1125" s="145"/>
      <c r="L1125" s="149">
        <v>1114</v>
      </c>
      <c r="M1125" s="145">
        <f t="shared" si="117"/>
        <v>0</v>
      </c>
      <c r="N1125" s="145">
        <f t="shared" si="117"/>
        <v>0</v>
      </c>
      <c r="O1125" s="145">
        <f t="shared" si="118"/>
        <v>0</v>
      </c>
      <c r="P1125" s="145">
        <f t="shared" si="115"/>
        <v>0</v>
      </c>
      <c r="Q1125" s="145">
        <f t="shared" si="115"/>
        <v>0</v>
      </c>
      <c r="R1125" s="145">
        <f t="shared" si="118"/>
        <v>0</v>
      </c>
      <c r="S1125" s="145">
        <f t="shared" si="119"/>
        <v>0</v>
      </c>
      <c r="T1125" s="145">
        <f t="shared" si="119"/>
        <v>0</v>
      </c>
    </row>
    <row r="1126" spans="2:20">
      <c r="B1126" s="149">
        <v>1115</v>
      </c>
      <c r="C1126" s="145"/>
      <c r="D1126" s="149">
        <v>0</v>
      </c>
      <c r="E1126" s="149">
        <v>0</v>
      </c>
      <c r="F1126" s="149">
        <v>0</v>
      </c>
      <c r="G1126" s="149">
        <v>0</v>
      </c>
      <c r="H1126" s="145">
        <f t="shared" si="116"/>
        <v>0</v>
      </c>
      <c r="I1126" s="145"/>
      <c r="J1126" s="145"/>
      <c r="L1126" s="149">
        <v>1115</v>
      </c>
      <c r="M1126" s="145">
        <f t="shared" si="117"/>
        <v>0</v>
      </c>
      <c r="N1126" s="145">
        <f t="shared" si="117"/>
        <v>0</v>
      </c>
      <c r="O1126" s="145">
        <f t="shared" si="118"/>
        <v>0</v>
      </c>
      <c r="P1126" s="145">
        <f t="shared" si="115"/>
        <v>0</v>
      </c>
      <c r="Q1126" s="145">
        <f t="shared" si="115"/>
        <v>0</v>
      </c>
      <c r="R1126" s="145">
        <f t="shared" si="118"/>
        <v>0</v>
      </c>
      <c r="S1126" s="145">
        <f t="shared" si="119"/>
        <v>0</v>
      </c>
      <c r="T1126" s="145">
        <f t="shared" si="119"/>
        <v>0</v>
      </c>
    </row>
    <row r="1127" spans="2:20">
      <c r="B1127" s="149">
        <v>1116</v>
      </c>
      <c r="C1127" s="145"/>
      <c r="D1127" s="149">
        <v>0</v>
      </c>
      <c r="E1127" s="149">
        <v>0</v>
      </c>
      <c r="F1127" s="149">
        <v>0</v>
      </c>
      <c r="G1127" s="149">
        <v>0</v>
      </c>
      <c r="H1127" s="145">
        <f t="shared" si="116"/>
        <v>0</v>
      </c>
      <c r="I1127" s="145"/>
      <c r="J1127" s="145"/>
      <c r="L1127" s="149">
        <v>1116</v>
      </c>
      <c r="M1127" s="145">
        <f t="shared" si="117"/>
        <v>0</v>
      </c>
      <c r="N1127" s="145">
        <f t="shared" si="117"/>
        <v>0</v>
      </c>
      <c r="O1127" s="145">
        <f t="shared" si="118"/>
        <v>0</v>
      </c>
      <c r="P1127" s="145">
        <f t="shared" si="115"/>
        <v>0</v>
      </c>
      <c r="Q1127" s="145">
        <f t="shared" si="115"/>
        <v>0</v>
      </c>
      <c r="R1127" s="145">
        <f t="shared" si="118"/>
        <v>0</v>
      </c>
      <c r="S1127" s="145">
        <f t="shared" si="119"/>
        <v>0</v>
      </c>
      <c r="T1127" s="145">
        <f t="shared" si="119"/>
        <v>0</v>
      </c>
    </row>
    <row r="1128" spans="2:20">
      <c r="B1128" s="149">
        <v>1117</v>
      </c>
      <c r="C1128" s="145"/>
      <c r="D1128" s="149">
        <v>0</v>
      </c>
      <c r="E1128" s="149">
        <v>0</v>
      </c>
      <c r="F1128" s="149">
        <v>0</v>
      </c>
      <c r="G1128" s="149">
        <v>0</v>
      </c>
      <c r="H1128" s="145">
        <f t="shared" si="116"/>
        <v>0</v>
      </c>
      <c r="I1128" s="145"/>
      <c r="J1128" s="145"/>
      <c r="L1128" s="149">
        <v>1117</v>
      </c>
      <c r="M1128" s="145">
        <f t="shared" si="117"/>
        <v>0</v>
      </c>
      <c r="N1128" s="145">
        <f t="shared" si="117"/>
        <v>0</v>
      </c>
      <c r="O1128" s="145">
        <f t="shared" si="118"/>
        <v>0</v>
      </c>
      <c r="P1128" s="145">
        <f t="shared" si="115"/>
        <v>0</v>
      </c>
      <c r="Q1128" s="145">
        <f t="shared" si="115"/>
        <v>0</v>
      </c>
      <c r="R1128" s="145">
        <f t="shared" si="118"/>
        <v>0</v>
      </c>
      <c r="S1128" s="145">
        <f t="shared" si="119"/>
        <v>0</v>
      </c>
      <c r="T1128" s="145">
        <f t="shared" si="119"/>
        <v>0</v>
      </c>
    </row>
    <row r="1129" spans="2:20">
      <c r="B1129" s="149">
        <v>1118</v>
      </c>
      <c r="C1129" s="145"/>
      <c r="D1129" s="149">
        <v>0</v>
      </c>
      <c r="E1129" s="149">
        <v>0</v>
      </c>
      <c r="F1129" s="149">
        <v>0</v>
      </c>
      <c r="G1129" s="149">
        <v>0</v>
      </c>
      <c r="H1129" s="145">
        <f t="shared" si="116"/>
        <v>0</v>
      </c>
      <c r="I1129" s="145"/>
      <c r="J1129" s="145"/>
      <c r="L1129" s="149">
        <v>1118</v>
      </c>
      <c r="M1129" s="145">
        <f t="shared" si="117"/>
        <v>0</v>
      </c>
      <c r="N1129" s="145">
        <f t="shared" si="117"/>
        <v>0</v>
      </c>
      <c r="O1129" s="145">
        <f t="shared" si="118"/>
        <v>0</v>
      </c>
      <c r="P1129" s="145">
        <f t="shared" si="115"/>
        <v>0</v>
      </c>
      <c r="Q1129" s="145">
        <f t="shared" si="115"/>
        <v>0</v>
      </c>
      <c r="R1129" s="145">
        <f t="shared" si="118"/>
        <v>0</v>
      </c>
      <c r="S1129" s="145">
        <f t="shared" si="119"/>
        <v>0</v>
      </c>
      <c r="T1129" s="145">
        <f t="shared" si="119"/>
        <v>0</v>
      </c>
    </row>
    <row r="1130" spans="2:20">
      <c r="B1130" s="149">
        <v>1119</v>
      </c>
      <c r="C1130" s="145"/>
      <c r="D1130" s="149">
        <v>0</v>
      </c>
      <c r="E1130" s="149">
        <v>0</v>
      </c>
      <c r="F1130" s="149">
        <v>0</v>
      </c>
      <c r="G1130" s="149">
        <v>0</v>
      </c>
      <c r="H1130" s="145">
        <f t="shared" si="116"/>
        <v>0</v>
      </c>
      <c r="I1130" s="145"/>
      <c r="J1130" s="145"/>
      <c r="L1130" s="149">
        <v>1119</v>
      </c>
      <c r="M1130" s="145">
        <f t="shared" si="117"/>
        <v>0</v>
      </c>
      <c r="N1130" s="145">
        <f t="shared" si="117"/>
        <v>0</v>
      </c>
      <c r="O1130" s="145">
        <f t="shared" si="118"/>
        <v>0</v>
      </c>
      <c r="P1130" s="145">
        <f t="shared" si="115"/>
        <v>0</v>
      </c>
      <c r="Q1130" s="145">
        <f t="shared" si="115"/>
        <v>0</v>
      </c>
      <c r="R1130" s="145">
        <f t="shared" si="118"/>
        <v>0</v>
      </c>
      <c r="S1130" s="145">
        <f t="shared" si="119"/>
        <v>0</v>
      </c>
      <c r="T1130" s="145">
        <f t="shared" si="119"/>
        <v>0</v>
      </c>
    </row>
    <row r="1131" spans="2:20">
      <c r="B1131" s="149">
        <v>1120</v>
      </c>
      <c r="C1131" s="145"/>
      <c r="D1131" s="149">
        <v>0</v>
      </c>
      <c r="E1131" s="149">
        <v>0</v>
      </c>
      <c r="F1131" s="149">
        <v>0</v>
      </c>
      <c r="G1131" s="149">
        <v>0</v>
      </c>
      <c r="H1131" s="145">
        <f t="shared" si="116"/>
        <v>0</v>
      </c>
      <c r="I1131" s="145"/>
      <c r="J1131" s="145"/>
      <c r="L1131" s="149">
        <v>1120</v>
      </c>
      <c r="M1131" s="145">
        <f t="shared" si="117"/>
        <v>0</v>
      </c>
      <c r="N1131" s="145">
        <f t="shared" si="117"/>
        <v>0</v>
      </c>
      <c r="O1131" s="145">
        <f t="shared" si="118"/>
        <v>0</v>
      </c>
      <c r="P1131" s="145">
        <f t="shared" si="115"/>
        <v>0</v>
      </c>
      <c r="Q1131" s="145">
        <f t="shared" si="115"/>
        <v>0</v>
      </c>
      <c r="R1131" s="145">
        <f t="shared" si="118"/>
        <v>0</v>
      </c>
      <c r="S1131" s="145">
        <f t="shared" si="119"/>
        <v>0</v>
      </c>
      <c r="T1131" s="145">
        <f t="shared" si="119"/>
        <v>0</v>
      </c>
    </row>
    <row r="1132" spans="2:20">
      <c r="B1132" s="149">
        <v>1121</v>
      </c>
      <c r="C1132" s="145"/>
      <c r="D1132" s="149">
        <v>0</v>
      </c>
      <c r="E1132" s="149">
        <v>0</v>
      </c>
      <c r="F1132" s="149">
        <v>0</v>
      </c>
      <c r="G1132" s="149">
        <v>0</v>
      </c>
      <c r="H1132" s="145">
        <f t="shared" si="116"/>
        <v>0</v>
      </c>
      <c r="I1132" s="145"/>
      <c r="J1132" s="145"/>
      <c r="L1132" s="149">
        <v>1121</v>
      </c>
      <c r="M1132" s="145">
        <f t="shared" si="117"/>
        <v>0</v>
      </c>
      <c r="N1132" s="145">
        <f t="shared" si="117"/>
        <v>0</v>
      </c>
      <c r="O1132" s="145">
        <f t="shared" si="118"/>
        <v>0</v>
      </c>
      <c r="P1132" s="145">
        <f t="shared" si="115"/>
        <v>0</v>
      </c>
      <c r="Q1132" s="145">
        <f t="shared" si="115"/>
        <v>0</v>
      </c>
      <c r="R1132" s="145">
        <f t="shared" si="118"/>
        <v>0</v>
      </c>
      <c r="S1132" s="145">
        <f t="shared" si="119"/>
        <v>0</v>
      </c>
      <c r="T1132" s="145">
        <f t="shared" si="119"/>
        <v>0</v>
      </c>
    </row>
    <row r="1133" spans="2:20">
      <c r="B1133" s="149">
        <v>1122</v>
      </c>
      <c r="C1133" s="145"/>
      <c r="D1133" s="149">
        <v>0</v>
      </c>
      <c r="E1133" s="149">
        <v>0</v>
      </c>
      <c r="F1133" s="149">
        <v>0</v>
      </c>
      <c r="G1133" s="149">
        <v>0</v>
      </c>
      <c r="H1133" s="145">
        <f t="shared" si="116"/>
        <v>0</v>
      </c>
      <c r="I1133" s="145"/>
      <c r="J1133" s="145"/>
      <c r="L1133" s="149">
        <v>1122</v>
      </c>
      <c r="M1133" s="145">
        <f t="shared" si="117"/>
        <v>0</v>
      </c>
      <c r="N1133" s="145">
        <f t="shared" si="117"/>
        <v>0</v>
      </c>
      <c r="O1133" s="145">
        <f t="shared" si="118"/>
        <v>0</v>
      </c>
      <c r="P1133" s="145">
        <f t="shared" si="115"/>
        <v>0</v>
      </c>
      <c r="Q1133" s="145">
        <f t="shared" si="115"/>
        <v>0</v>
      </c>
      <c r="R1133" s="145">
        <f t="shared" si="118"/>
        <v>0</v>
      </c>
      <c r="S1133" s="145">
        <f t="shared" si="119"/>
        <v>0</v>
      </c>
      <c r="T1133" s="145">
        <f t="shared" si="119"/>
        <v>0</v>
      </c>
    </row>
    <row r="1134" spans="2:20">
      <c r="B1134" s="149">
        <v>1123</v>
      </c>
      <c r="C1134" s="145"/>
      <c r="D1134" s="149">
        <v>0</v>
      </c>
      <c r="E1134" s="149">
        <v>0</v>
      </c>
      <c r="F1134" s="149">
        <v>0</v>
      </c>
      <c r="G1134" s="149">
        <v>0</v>
      </c>
      <c r="H1134" s="145">
        <f t="shared" si="116"/>
        <v>0</v>
      </c>
      <c r="I1134" s="145"/>
      <c r="J1134" s="145"/>
      <c r="L1134" s="149">
        <v>1123</v>
      </c>
      <c r="M1134" s="145">
        <f t="shared" si="117"/>
        <v>0</v>
      </c>
      <c r="N1134" s="145">
        <f t="shared" si="117"/>
        <v>0</v>
      </c>
      <c r="O1134" s="145">
        <f t="shared" si="118"/>
        <v>0</v>
      </c>
      <c r="P1134" s="145">
        <f t="shared" si="115"/>
        <v>0</v>
      </c>
      <c r="Q1134" s="145">
        <f t="shared" si="115"/>
        <v>0</v>
      </c>
      <c r="R1134" s="145">
        <f t="shared" si="118"/>
        <v>0</v>
      </c>
      <c r="S1134" s="145">
        <f t="shared" si="119"/>
        <v>0</v>
      </c>
      <c r="T1134" s="145">
        <f t="shared" si="119"/>
        <v>0</v>
      </c>
    </row>
    <row r="1135" spans="2:20">
      <c r="B1135" s="149">
        <v>1124</v>
      </c>
      <c r="C1135" s="145"/>
      <c r="D1135" s="149">
        <v>0</v>
      </c>
      <c r="E1135" s="149">
        <v>0</v>
      </c>
      <c r="F1135" s="149">
        <v>0</v>
      </c>
      <c r="G1135" s="149">
        <v>0</v>
      </c>
      <c r="H1135" s="145">
        <f t="shared" si="116"/>
        <v>0</v>
      </c>
      <c r="I1135" s="145"/>
      <c r="J1135" s="145"/>
      <c r="L1135" s="149">
        <v>1124</v>
      </c>
      <c r="M1135" s="145">
        <f t="shared" si="117"/>
        <v>0</v>
      </c>
      <c r="N1135" s="145">
        <f t="shared" si="117"/>
        <v>0</v>
      </c>
      <c r="O1135" s="145">
        <f t="shared" si="118"/>
        <v>0</v>
      </c>
      <c r="P1135" s="145">
        <f t="shared" si="115"/>
        <v>0</v>
      </c>
      <c r="Q1135" s="145">
        <f t="shared" si="115"/>
        <v>0</v>
      </c>
      <c r="R1135" s="145">
        <f t="shared" si="118"/>
        <v>0</v>
      </c>
      <c r="S1135" s="145">
        <f t="shared" si="119"/>
        <v>0</v>
      </c>
      <c r="T1135" s="145">
        <f t="shared" si="119"/>
        <v>0</v>
      </c>
    </row>
    <row r="1136" spans="2:20">
      <c r="B1136" s="149">
        <v>1125</v>
      </c>
      <c r="C1136" s="145"/>
      <c r="D1136" s="149">
        <v>0</v>
      </c>
      <c r="E1136" s="149">
        <v>0</v>
      </c>
      <c r="F1136" s="149">
        <v>0</v>
      </c>
      <c r="G1136" s="149">
        <v>0</v>
      </c>
      <c r="H1136" s="145">
        <f t="shared" si="116"/>
        <v>0</v>
      </c>
      <c r="I1136" s="145"/>
      <c r="J1136" s="145"/>
      <c r="L1136" s="149">
        <v>1125</v>
      </c>
      <c r="M1136" s="145">
        <f t="shared" si="117"/>
        <v>0</v>
      </c>
      <c r="N1136" s="145">
        <f t="shared" si="117"/>
        <v>0</v>
      </c>
      <c r="O1136" s="145">
        <f t="shared" si="118"/>
        <v>0</v>
      </c>
      <c r="P1136" s="145">
        <f t="shared" si="115"/>
        <v>0</v>
      </c>
      <c r="Q1136" s="145">
        <f t="shared" si="115"/>
        <v>0</v>
      </c>
      <c r="R1136" s="145">
        <f t="shared" si="118"/>
        <v>0</v>
      </c>
      <c r="S1136" s="145">
        <f t="shared" si="119"/>
        <v>0</v>
      </c>
      <c r="T1136" s="145">
        <f t="shared" si="119"/>
        <v>0</v>
      </c>
    </row>
    <row r="1137" spans="2:20">
      <c r="B1137" s="149">
        <v>1126</v>
      </c>
      <c r="C1137" s="145"/>
      <c r="D1137" s="149">
        <v>0</v>
      </c>
      <c r="E1137" s="149">
        <v>0</v>
      </c>
      <c r="F1137" s="149">
        <v>0</v>
      </c>
      <c r="G1137" s="149">
        <v>0</v>
      </c>
      <c r="H1137" s="145">
        <f t="shared" si="116"/>
        <v>0</v>
      </c>
      <c r="I1137" s="145"/>
      <c r="J1137" s="145"/>
      <c r="L1137" s="149">
        <v>1126</v>
      </c>
      <c r="M1137" s="145">
        <f t="shared" si="117"/>
        <v>0</v>
      </c>
      <c r="N1137" s="145">
        <f t="shared" si="117"/>
        <v>0</v>
      </c>
      <c r="O1137" s="145">
        <f t="shared" si="118"/>
        <v>0</v>
      </c>
      <c r="P1137" s="145">
        <f t="shared" si="115"/>
        <v>0</v>
      </c>
      <c r="Q1137" s="145">
        <f t="shared" si="115"/>
        <v>0</v>
      </c>
      <c r="R1137" s="145">
        <f t="shared" si="118"/>
        <v>0</v>
      </c>
      <c r="S1137" s="145">
        <f t="shared" si="119"/>
        <v>0</v>
      </c>
      <c r="T1137" s="145">
        <f t="shared" si="119"/>
        <v>0</v>
      </c>
    </row>
    <row r="1138" spans="2:20">
      <c r="B1138" s="149">
        <v>1127</v>
      </c>
      <c r="C1138" s="145"/>
      <c r="D1138" s="149">
        <v>0</v>
      </c>
      <c r="E1138" s="149">
        <v>0</v>
      </c>
      <c r="F1138" s="149">
        <v>0</v>
      </c>
      <c r="G1138" s="149">
        <v>0</v>
      </c>
      <c r="H1138" s="145">
        <f t="shared" si="116"/>
        <v>0</v>
      </c>
      <c r="I1138" s="145"/>
      <c r="J1138" s="145"/>
      <c r="L1138" s="149">
        <v>1127</v>
      </c>
      <c r="M1138" s="145">
        <f t="shared" si="117"/>
        <v>0</v>
      </c>
      <c r="N1138" s="145">
        <f t="shared" si="117"/>
        <v>0</v>
      </c>
      <c r="O1138" s="145">
        <f t="shared" si="118"/>
        <v>0</v>
      </c>
      <c r="P1138" s="145">
        <f t="shared" si="115"/>
        <v>0</v>
      </c>
      <c r="Q1138" s="145">
        <f t="shared" si="115"/>
        <v>0</v>
      </c>
      <c r="R1138" s="145">
        <f t="shared" si="118"/>
        <v>0</v>
      </c>
      <c r="S1138" s="145">
        <f t="shared" si="119"/>
        <v>0</v>
      </c>
      <c r="T1138" s="145">
        <f t="shared" si="119"/>
        <v>0</v>
      </c>
    </row>
    <row r="1139" spans="2:20">
      <c r="B1139" s="149">
        <v>1128</v>
      </c>
      <c r="C1139" s="145"/>
      <c r="D1139" s="149">
        <v>0</v>
      </c>
      <c r="E1139" s="149">
        <v>0</v>
      </c>
      <c r="F1139" s="149">
        <v>0</v>
      </c>
      <c r="G1139" s="149">
        <v>0</v>
      </c>
      <c r="H1139" s="145">
        <f t="shared" si="116"/>
        <v>0</v>
      </c>
      <c r="I1139" s="145"/>
      <c r="J1139" s="145"/>
      <c r="L1139" s="149">
        <v>1128</v>
      </c>
      <c r="M1139" s="145">
        <f t="shared" si="117"/>
        <v>0</v>
      </c>
      <c r="N1139" s="145">
        <f t="shared" si="117"/>
        <v>0</v>
      </c>
      <c r="O1139" s="145">
        <f t="shared" si="118"/>
        <v>0</v>
      </c>
      <c r="P1139" s="145">
        <f t="shared" si="115"/>
        <v>0</v>
      </c>
      <c r="Q1139" s="145">
        <f t="shared" si="115"/>
        <v>0</v>
      </c>
      <c r="R1139" s="145">
        <f t="shared" si="118"/>
        <v>0</v>
      </c>
      <c r="S1139" s="145">
        <f t="shared" si="119"/>
        <v>0</v>
      </c>
      <c r="T1139" s="145">
        <f t="shared" si="119"/>
        <v>0</v>
      </c>
    </row>
    <row r="1140" spans="2:20">
      <c r="B1140" s="149">
        <v>1129</v>
      </c>
      <c r="C1140" s="145"/>
      <c r="D1140" s="149">
        <v>0</v>
      </c>
      <c r="E1140" s="149">
        <v>0</v>
      </c>
      <c r="F1140" s="149">
        <v>0</v>
      </c>
      <c r="G1140" s="149">
        <v>0</v>
      </c>
      <c r="H1140" s="145">
        <f t="shared" si="116"/>
        <v>0</v>
      </c>
      <c r="I1140" s="145"/>
      <c r="J1140" s="145"/>
      <c r="L1140" s="149">
        <v>1129</v>
      </c>
      <c r="M1140" s="145">
        <f t="shared" si="117"/>
        <v>0</v>
      </c>
      <c r="N1140" s="145">
        <f t="shared" si="117"/>
        <v>0</v>
      </c>
      <c r="O1140" s="145">
        <f t="shared" si="118"/>
        <v>0</v>
      </c>
      <c r="P1140" s="145">
        <f t="shared" si="115"/>
        <v>0</v>
      </c>
      <c r="Q1140" s="145">
        <f t="shared" si="115"/>
        <v>0</v>
      </c>
      <c r="R1140" s="145">
        <f t="shared" si="118"/>
        <v>0</v>
      </c>
      <c r="S1140" s="145">
        <f t="shared" si="119"/>
        <v>0</v>
      </c>
      <c r="T1140" s="145">
        <f t="shared" si="119"/>
        <v>0</v>
      </c>
    </row>
    <row r="1141" spans="2:20">
      <c r="B1141" s="149">
        <v>1130</v>
      </c>
      <c r="C1141" s="145"/>
      <c r="D1141" s="149">
        <v>0</v>
      </c>
      <c r="E1141" s="149">
        <v>0</v>
      </c>
      <c r="F1141" s="149">
        <v>0</v>
      </c>
      <c r="G1141" s="149">
        <v>0</v>
      </c>
      <c r="H1141" s="145">
        <f t="shared" si="116"/>
        <v>0</v>
      </c>
      <c r="I1141" s="145"/>
      <c r="J1141" s="145"/>
      <c r="L1141" s="149">
        <v>1130</v>
      </c>
      <c r="M1141" s="145">
        <f t="shared" si="117"/>
        <v>0</v>
      </c>
      <c r="N1141" s="145">
        <f t="shared" si="117"/>
        <v>0</v>
      </c>
      <c r="O1141" s="145">
        <f t="shared" si="118"/>
        <v>0</v>
      </c>
      <c r="P1141" s="145">
        <f t="shared" si="115"/>
        <v>0</v>
      </c>
      <c r="Q1141" s="145">
        <f t="shared" si="115"/>
        <v>0</v>
      </c>
      <c r="R1141" s="145">
        <f t="shared" si="118"/>
        <v>0</v>
      </c>
      <c r="S1141" s="145">
        <f t="shared" si="119"/>
        <v>0</v>
      </c>
      <c r="T1141" s="145">
        <f t="shared" si="119"/>
        <v>0</v>
      </c>
    </row>
    <row r="1142" spans="2:20">
      <c r="B1142" s="149">
        <v>1131</v>
      </c>
      <c r="C1142" s="145"/>
      <c r="D1142" s="149">
        <v>0</v>
      </c>
      <c r="E1142" s="149">
        <v>0</v>
      </c>
      <c r="F1142" s="149">
        <v>0</v>
      </c>
      <c r="G1142" s="149">
        <v>0</v>
      </c>
      <c r="H1142" s="145">
        <f t="shared" si="116"/>
        <v>0</v>
      </c>
      <c r="I1142" s="145"/>
      <c r="J1142" s="145"/>
      <c r="L1142" s="149">
        <v>1131</v>
      </c>
      <c r="M1142" s="145">
        <f t="shared" si="117"/>
        <v>0</v>
      </c>
      <c r="N1142" s="145">
        <f t="shared" si="117"/>
        <v>0</v>
      </c>
      <c r="O1142" s="145">
        <f t="shared" si="118"/>
        <v>0</v>
      </c>
      <c r="P1142" s="145">
        <f t="shared" si="115"/>
        <v>0</v>
      </c>
      <c r="Q1142" s="145">
        <f t="shared" si="115"/>
        <v>0</v>
      </c>
      <c r="R1142" s="145">
        <f t="shared" si="118"/>
        <v>0</v>
      </c>
      <c r="S1142" s="145">
        <f t="shared" si="119"/>
        <v>0</v>
      </c>
      <c r="T1142" s="145">
        <f t="shared" si="119"/>
        <v>0</v>
      </c>
    </row>
    <row r="1143" spans="2:20">
      <c r="B1143" s="149">
        <v>1132</v>
      </c>
      <c r="C1143" s="145"/>
      <c r="D1143" s="149">
        <v>0</v>
      </c>
      <c r="E1143" s="149">
        <v>0</v>
      </c>
      <c r="F1143" s="149">
        <v>0</v>
      </c>
      <c r="G1143" s="149">
        <v>0</v>
      </c>
      <c r="H1143" s="145">
        <f t="shared" si="116"/>
        <v>0</v>
      </c>
      <c r="I1143" s="145"/>
      <c r="J1143" s="145"/>
      <c r="L1143" s="149">
        <v>1132</v>
      </c>
      <c r="M1143" s="145">
        <f t="shared" si="117"/>
        <v>0</v>
      </c>
      <c r="N1143" s="145">
        <f t="shared" si="117"/>
        <v>0</v>
      </c>
      <c r="O1143" s="145">
        <f t="shared" si="118"/>
        <v>0</v>
      </c>
      <c r="P1143" s="145">
        <f t="shared" si="115"/>
        <v>0</v>
      </c>
      <c r="Q1143" s="145">
        <f t="shared" si="115"/>
        <v>0</v>
      </c>
      <c r="R1143" s="145">
        <f t="shared" si="118"/>
        <v>0</v>
      </c>
      <c r="S1143" s="145">
        <f t="shared" si="119"/>
        <v>0</v>
      </c>
      <c r="T1143" s="145">
        <f t="shared" si="119"/>
        <v>0</v>
      </c>
    </row>
    <row r="1144" spans="2:20">
      <c r="B1144" s="149">
        <v>1133</v>
      </c>
      <c r="C1144" s="145"/>
      <c r="D1144" s="149">
        <v>2.2999999999999998</v>
      </c>
      <c r="E1144" s="149">
        <v>2.2999999999999998</v>
      </c>
      <c r="F1144" s="149">
        <v>2.2999999999999998</v>
      </c>
      <c r="G1144" s="149">
        <v>2.2999999999999998</v>
      </c>
      <c r="H1144" s="145">
        <f t="shared" si="116"/>
        <v>2.2999999999999998</v>
      </c>
      <c r="I1144" s="145"/>
      <c r="J1144" s="145"/>
      <c r="L1144" s="149">
        <v>1133</v>
      </c>
      <c r="M1144" s="145">
        <f t="shared" si="117"/>
        <v>0</v>
      </c>
      <c r="N1144" s="145">
        <f t="shared" si="117"/>
        <v>1</v>
      </c>
      <c r="O1144" s="145">
        <f t="shared" si="118"/>
        <v>1</v>
      </c>
      <c r="P1144" s="145">
        <f t="shared" si="115"/>
        <v>1</v>
      </c>
      <c r="Q1144" s="145">
        <f t="shared" si="115"/>
        <v>1</v>
      </c>
      <c r="R1144" s="145">
        <f t="shared" si="118"/>
        <v>1</v>
      </c>
      <c r="S1144" s="145">
        <f t="shared" si="119"/>
        <v>0</v>
      </c>
      <c r="T1144" s="145">
        <f t="shared" si="119"/>
        <v>0</v>
      </c>
    </row>
    <row r="1145" spans="2:20">
      <c r="B1145" s="149">
        <v>1134</v>
      </c>
      <c r="C1145" s="145"/>
      <c r="D1145" s="149">
        <v>7.2</v>
      </c>
      <c r="E1145" s="149">
        <v>7.2</v>
      </c>
      <c r="F1145" s="149">
        <v>7.2</v>
      </c>
      <c r="G1145" s="149">
        <v>7.2</v>
      </c>
      <c r="H1145" s="145">
        <f t="shared" si="116"/>
        <v>7.2</v>
      </c>
      <c r="I1145" s="145"/>
      <c r="J1145" s="145"/>
      <c r="L1145" s="149">
        <v>1134</v>
      </c>
      <c r="M1145" s="145">
        <f t="shared" si="117"/>
        <v>0</v>
      </c>
      <c r="N1145" s="145">
        <f t="shared" si="117"/>
        <v>1</v>
      </c>
      <c r="O1145" s="145">
        <f t="shared" si="118"/>
        <v>1</v>
      </c>
      <c r="P1145" s="145">
        <f t="shared" si="115"/>
        <v>1</v>
      </c>
      <c r="Q1145" s="145">
        <f t="shared" si="115"/>
        <v>1</v>
      </c>
      <c r="R1145" s="145">
        <f t="shared" si="118"/>
        <v>1</v>
      </c>
      <c r="S1145" s="145">
        <f t="shared" si="119"/>
        <v>0</v>
      </c>
      <c r="T1145" s="145">
        <f t="shared" si="119"/>
        <v>0</v>
      </c>
    </row>
    <row r="1146" spans="2:20">
      <c r="B1146" s="149">
        <v>1135</v>
      </c>
      <c r="C1146" s="145"/>
      <c r="D1146" s="149">
        <v>13.5</v>
      </c>
      <c r="E1146" s="149">
        <v>14.6</v>
      </c>
      <c r="F1146" s="149">
        <v>14.6</v>
      </c>
      <c r="G1146" s="149">
        <v>14.6</v>
      </c>
      <c r="H1146" s="145">
        <f t="shared" si="116"/>
        <v>14.6</v>
      </c>
      <c r="I1146" s="145"/>
      <c r="J1146" s="145"/>
      <c r="L1146" s="149">
        <v>1135</v>
      </c>
      <c r="M1146" s="145">
        <f t="shared" si="117"/>
        <v>0</v>
      </c>
      <c r="N1146" s="145">
        <f t="shared" si="117"/>
        <v>1</v>
      </c>
      <c r="O1146" s="145">
        <f t="shared" si="118"/>
        <v>1</v>
      </c>
      <c r="P1146" s="145">
        <f t="shared" si="115"/>
        <v>1</v>
      </c>
      <c r="Q1146" s="145">
        <f t="shared" si="115"/>
        <v>1</v>
      </c>
      <c r="R1146" s="145">
        <f t="shared" si="118"/>
        <v>1</v>
      </c>
      <c r="S1146" s="145">
        <f t="shared" si="119"/>
        <v>0</v>
      </c>
      <c r="T1146" s="145">
        <f t="shared" si="119"/>
        <v>0</v>
      </c>
    </row>
    <row r="1147" spans="2:20">
      <c r="B1147" s="149">
        <v>1136</v>
      </c>
      <c r="C1147" s="145"/>
      <c r="D1147" s="149">
        <v>18.7</v>
      </c>
      <c r="E1147" s="149">
        <v>23.5</v>
      </c>
      <c r="F1147" s="149">
        <v>23.5</v>
      </c>
      <c r="G1147" s="149">
        <v>23.5</v>
      </c>
      <c r="H1147" s="145">
        <f t="shared" si="116"/>
        <v>23.5</v>
      </c>
      <c r="I1147" s="145"/>
      <c r="J1147" s="145"/>
      <c r="L1147" s="149">
        <v>1136</v>
      </c>
      <c r="M1147" s="145">
        <f t="shared" si="117"/>
        <v>0</v>
      </c>
      <c r="N1147" s="145">
        <f t="shared" si="117"/>
        <v>1</v>
      </c>
      <c r="O1147" s="145">
        <f t="shared" si="118"/>
        <v>1</v>
      </c>
      <c r="P1147" s="145">
        <f t="shared" si="115"/>
        <v>1</v>
      </c>
      <c r="Q1147" s="145">
        <f t="shared" si="115"/>
        <v>1</v>
      </c>
      <c r="R1147" s="145">
        <f t="shared" si="118"/>
        <v>1</v>
      </c>
      <c r="S1147" s="145">
        <f t="shared" si="119"/>
        <v>0</v>
      </c>
      <c r="T1147" s="145">
        <f t="shared" si="119"/>
        <v>0</v>
      </c>
    </row>
    <row r="1148" spans="2:20">
      <c r="B1148" s="149">
        <v>1137</v>
      </c>
      <c r="C1148" s="145"/>
      <c r="D1148" s="149">
        <v>22.9</v>
      </c>
      <c r="E1148" s="149">
        <v>33</v>
      </c>
      <c r="F1148" s="149">
        <v>33</v>
      </c>
      <c r="G1148" s="149">
        <v>33</v>
      </c>
      <c r="H1148" s="145">
        <f t="shared" si="116"/>
        <v>33</v>
      </c>
      <c r="I1148" s="145"/>
      <c r="J1148" s="145"/>
      <c r="L1148" s="149">
        <v>1137</v>
      </c>
      <c r="M1148" s="145">
        <f t="shared" si="117"/>
        <v>0</v>
      </c>
      <c r="N1148" s="145">
        <f t="shared" si="117"/>
        <v>1</v>
      </c>
      <c r="O1148" s="145">
        <f t="shared" si="118"/>
        <v>1</v>
      </c>
      <c r="P1148" s="145">
        <f t="shared" si="115"/>
        <v>1</v>
      </c>
      <c r="Q1148" s="145">
        <f t="shared" si="115"/>
        <v>1</v>
      </c>
      <c r="R1148" s="145">
        <f t="shared" si="118"/>
        <v>1</v>
      </c>
      <c r="S1148" s="145">
        <f t="shared" si="119"/>
        <v>0</v>
      </c>
      <c r="T1148" s="145">
        <f t="shared" si="119"/>
        <v>0</v>
      </c>
    </row>
    <row r="1149" spans="2:20">
      <c r="B1149" s="149">
        <v>1138</v>
      </c>
      <c r="C1149" s="145"/>
      <c r="D1149" s="149">
        <v>26.7</v>
      </c>
      <c r="E1149" s="149">
        <v>42.7</v>
      </c>
      <c r="F1149" s="149">
        <v>42.7</v>
      </c>
      <c r="G1149" s="149">
        <v>42.7</v>
      </c>
      <c r="H1149" s="145">
        <f t="shared" si="116"/>
        <v>42.7</v>
      </c>
      <c r="I1149" s="145"/>
      <c r="J1149" s="145"/>
      <c r="L1149" s="149">
        <v>1138</v>
      </c>
      <c r="M1149" s="145">
        <f t="shared" si="117"/>
        <v>0</v>
      </c>
      <c r="N1149" s="145">
        <f t="shared" si="117"/>
        <v>1</v>
      </c>
      <c r="O1149" s="145">
        <f t="shared" si="118"/>
        <v>1</v>
      </c>
      <c r="P1149" s="145">
        <f t="shared" si="115"/>
        <v>1</v>
      </c>
      <c r="Q1149" s="145">
        <f t="shared" si="115"/>
        <v>1</v>
      </c>
      <c r="R1149" s="145">
        <f t="shared" si="118"/>
        <v>1</v>
      </c>
      <c r="S1149" s="145">
        <f t="shared" si="119"/>
        <v>0</v>
      </c>
      <c r="T1149" s="145">
        <f t="shared" si="119"/>
        <v>0</v>
      </c>
    </row>
    <row r="1150" spans="2:20">
      <c r="B1150" s="149">
        <v>1139</v>
      </c>
      <c r="C1150" s="145"/>
      <c r="D1150" s="149">
        <v>30</v>
      </c>
      <c r="E1150" s="149">
        <v>51.8</v>
      </c>
      <c r="F1150" s="149">
        <v>51.8</v>
      </c>
      <c r="G1150" s="149">
        <v>51.8</v>
      </c>
      <c r="H1150" s="145">
        <f t="shared" si="116"/>
        <v>51.8</v>
      </c>
      <c r="I1150" s="145"/>
      <c r="J1150" s="145"/>
      <c r="L1150" s="149">
        <v>1139</v>
      </c>
      <c r="M1150" s="145">
        <f t="shared" si="117"/>
        <v>0</v>
      </c>
      <c r="N1150" s="145">
        <f t="shared" si="117"/>
        <v>1</v>
      </c>
      <c r="O1150" s="145">
        <f t="shared" si="118"/>
        <v>1</v>
      </c>
      <c r="P1150" s="145">
        <f t="shared" si="115"/>
        <v>1</v>
      </c>
      <c r="Q1150" s="145">
        <f t="shared" si="115"/>
        <v>1</v>
      </c>
      <c r="R1150" s="145">
        <f t="shared" si="118"/>
        <v>1</v>
      </c>
      <c r="S1150" s="145">
        <f t="shared" si="119"/>
        <v>0</v>
      </c>
      <c r="T1150" s="145">
        <f t="shared" si="119"/>
        <v>0</v>
      </c>
    </row>
    <row r="1151" spans="2:20">
      <c r="B1151" s="149">
        <v>1140</v>
      </c>
      <c r="C1151" s="145"/>
      <c r="D1151" s="149">
        <v>32.799999999999997</v>
      </c>
      <c r="E1151" s="149">
        <v>59.4</v>
      </c>
      <c r="F1151" s="149">
        <v>59.4</v>
      </c>
      <c r="G1151" s="149">
        <v>59.4</v>
      </c>
      <c r="H1151" s="145">
        <f t="shared" si="116"/>
        <v>59.4</v>
      </c>
      <c r="I1151" s="145"/>
      <c r="J1151" s="145"/>
      <c r="L1151" s="149">
        <v>1140</v>
      </c>
      <c r="M1151" s="145">
        <f t="shared" si="117"/>
        <v>0</v>
      </c>
      <c r="N1151" s="145">
        <f t="shared" si="117"/>
        <v>1</v>
      </c>
      <c r="O1151" s="145">
        <f t="shared" si="118"/>
        <v>1</v>
      </c>
      <c r="P1151" s="145">
        <f t="shared" si="115"/>
        <v>1</v>
      </c>
      <c r="Q1151" s="145">
        <f t="shared" si="115"/>
        <v>1</v>
      </c>
      <c r="R1151" s="145">
        <f t="shared" si="118"/>
        <v>1</v>
      </c>
      <c r="S1151" s="145">
        <f t="shared" si="119"/>
        <v>0</v>
      </c>
      <c r="T1151" s="145">
        <f t="shared" si="119"/>
        <v>0</v>
      </c>
    </row>
    <row r="1152" spans="2:20">
      <c r="B1152" s="149">
        <v>1141</v>
      </c>
      <c r="C1152" s="145"/>
      <c r="D1152" s="149">
        <v>35.200000000000003</v>
      </c>
      <c r="E1152" s="149">
        <v>65.3</v>
      </c>
      <c r="F1152" s="149">
        <v>65.3</v>
      </c>
      <c r="G1152" s="149">
        <v>65.3</v>
      </c>
      <c r="H1152" s="145">
        <f t="shared" si="116"/>
        <v>65.3</v>
      </c>
      <c r="I1152" s="145"/>
      <c r="J1152" s="145"/>
      <c r="L1152" s="149">
        <v>1141</v>
      </c>
      <c r="M1152" s="145">
        <f t="shared" si="117"/>
        <v>0</v>
      </c>
      <c r="N1152" s="145">
        <f t="shared" si="117"/>
        <v>1</v>
      </c>
      <c r="O1152" s="145">
        <f t="shared" si="118"/>
        <v>1</v>
      </c>
      <c r="P1152" s="145">
        <f t="shared" si="115"/>
        <v>1</v>
      </c>
      <c r="Q1152" s="145">
        <f t="shared" si="115"/>
        <v>1</v>
      </c>
      <c r="R1152" s="145">
        <f t="shared" si="118"/>
        <v>1</v>
      </c>
      <c r="S1152" s="145">
        <f t="shared" si="119"/>
        <v>0</v>
      </c>
      <c r="T1152" s="145">
        <f t="shared" si="119"/>
        <v>0</v>
      </c>
    </row>
    <row r="1153" spans="2:20">
      <c r="B1153" s="149">
        <v>1142</v>
      </c>
      <c r="C1153" s="145"/>
      <c r="D1153" s="149">
        <v>37.299999999999997</v>
      </c>
      <c r="E1153" s="149">
        <v>69.599999999999994</v>
      </c>
      <c r="F1153" s="149">
        <v>69.599999999999994</v>
      </c>
      <c r="G1153" s="149">
        <v>69.599999999999994</v>
      </c>
      <c r="H1153" s="145">
        <f t="shared" si="116"/>
        <v>69.599999999999994</v>
      </c>
      <c r="I1153" s="145"/>
      <c r="J1153" s="145"/>
      <c r="L1153" s="149">
        <v>1142</v>
      </c>
      <c r="M1153" s="145">
        <f t="shared" si="117"/>
        <v>0</v>
      </c>
      <c r="N1153" s="145">
        <f t="shared" si="117"/>
        <v>1</v>
      </c>
      <c r="O1153" s="145">
        <f t="shared" si="118"/>
        <v>1</v>
      </c>
      <c r="P1153" s="145">
        <f t="shared" si="115"/>
        <v>1</v>
      </c>
      <c r="Q1153" s="145">
        <f t="shared" si="115"/>
        <v>1</v>
      </c>
      <c r="R1153" s="145">
        <f t="shared" si="118"/>
        <v>1</v>
      </c>
      <c r="S1153" s="145">
        <f t="shared" si="119"/>
        <v>0</v>
      </c>
      <c r="T1153" s="145">
        <f t="shared" si="119"/>
        <v>0</v>
      </c>
    </row>
    <row r="1154" spans="2:20">
      <c r="B1154" s="149">
        <v>1143</v>
      </c>
      <c r="C1154" s="145"/>
      <c r="D1154" s="149">
        <v>39.1</v>
      </c>
      <c r="E1154" s="149">
        <v>72.3</v>
      </c>
      <c r="F1154" s="149">
        <v>72.3</v>
      </c>
      <c r="G1154" s="149">
        <v>72.3</v>
      </c>
      <c r="H1154" s="145">
        <f t="shared" si="116"/>
        <v>72.3</v>
      </c>
      <c r="I1154" s="145"/>
      <c r="J1154" s="145"/>
      <c r="L1154" s="149">
        <v>1143</v>
      </c>
      <c r="M1154" s="145">
        <f t="shared" si="117"/>
        <v>0</v>
      </c>
      <c r="N1154" s="145">
        <f t="shared" si="117"/>
        <v>1</v>
      </c>
      <c r="O1154" s="145">
        <f t="shared" si="118"/>
        <v>1</v>
      </c>
      <c r="P1154" s="145">
        <f t="shared" si="115"/>
        <v>1</v>
      </c>
      <c r="Q1154" s="145">
        <f t="shared" si="115"/>
        <v>1</v>
      </c>
      <c r="R1154" s="145">
        <f t="shared" si="118"/>
        <v>1</v>
      </c>
      <c r="S1154" s="145">
        <f t="shared" si="119"/>
        <v>0</v>
      </c>
      <c r="T1154" s="145">
        <f t="shared" si="119"/>
        <v>0</v>
      </c>
    </row>
    <row r="1155" spans="2:20">
      <c r="B1155" s="149">
        <v>1144</v>
      </c>
      <c r="C1155" s="145"/>
      <c r="D1155" s="149">
        <v>40.799999999999997</v>
      </c>
      <c r="E1155" s="149">
        <v>73.900000000000006</v>
      </c>
      <c r="F1155" s="149">
        <v>73.900000000000006</v>
      </c>
      <c r="G1155" s="149">
        <v>73.900000000000006</v>
      </c>
      <c r="H1155" s="145">
        <f t="shared" si="116"/>
        <v>73.900000000000006</v>
      </c>
      <c r="I1155" s="145"/>
      <c r="J1155" s="145"/>
      <c r="L1155" s="149">
        <v>1144</v>
      </c>
      <c r="M1155" s="145">
        <f t="shared" si="117"/>
        <v>0</v>
      </c>
      <c r="N1155" s="145">
        <f t="shared" si="117"/>
        <v>1</v>
      </c>
      <c r="O1155" s="145">
        <f t="shared" si="118"/>
        <v>1</v>
      </c>
      <c r="P1155" s="145">
        <f t="shared" si="115"/>
        <v>1</v>
      </c>
      <c r="Q1155" s="145">
        <f t="shared" si="115"/>
        <v>1</v>
      </c>
      <c r="R1155" s="145">
        <f t="shared" si="118"/>
        <v>1</v>
      </c>
      <c r="S1155" s="145">
        <f t="shared" si="119"/>
        <v>0</v>
      </c>
      <c r="T1155" s="145">
        <f t="shared" si="119"/>
        <v>0</v>
      </c>
    </row>
    <row r="1156" spans="2:20">
      <c r="B1156" s="149">
        <v>1145</v>
      </c>
      <c r="C1156" s="145"/>
      <c r="D1156" s="149">
        <v>41.8</v>
      </c>
      <c r="E1156" s="149">
        <v>75</v>
      </c>
      <c r="F1156" s="149">
        <v>75</v>
      </c>
      <c r="G1156" s="149">
        <v>75</v>
      </c>
      <c r="H1156" s="145">
        <f t="shared" si="116"/>
        <v>75</v>
      </c>
      <c r="I1156" s="145"/>
      <c r="J1156" s="145"/>
      <c r="L1156" s="149">
        <v>1145</v>
      </c>
      <c r="M1156" s="145">
        <f t="shared" si="117"/>
        <v>0</v>
      </c>
      <c r="N1156" s="145">
        <f t="shared" si="117"/>
        <v>1</v>
      </c>
      <c r="O1156" s="145">
        <f t="shared" si="118"/>
        <v>1</v>
      </c>
      <c r="P1156" s="145">
        <f t="shared" si="115"/>
        <v>1</v>
      </c>
      <c r="Q1156" s="145">
        <f t="shared" si="115"/>
        <v>1</v>
      </c>
      <c r="R1156" s="145">
        <f t="shared" si="118"/>
        <v>1</v>
      </c>
      <c r="S1156" s="145">
        <f t="shared" si="119"/>
        <v>0</v>
      </c>
      <c r="T1156" s="145">
        <f t="shared" si="119"/>
        <v>0</v>
      </c>
    </row>
    <row r="1157" spans="2:20">
      <c r="B1157" s="149">
        <v>1146</v>
      </c>
      <c r="C1157" s="145"/>
      <c r="D1157" s="149">
        <v>42.5</v>
      </c>
      <c r="E1157" s="149">
        <v>75.7</v>
      </c>
      <c r="F1157" s="149">
        <v>75.7</v>
      </c>
      <c r="G1157" s="149">
        <v>75.7</v>
      </c>
      <c r="H1157" s="145">
        <f t="shared" si="116"/>
        <v>75.7</v>
      </c>
      <c r="I1157" s="145"/>
      <c r="J1157" s="145"/>
      <c r="L1157" s="149">
        <v>1146</v>
      </c>
      <c r="M1157" s="145">
        <f t="shared" si="117"/>
        <v>0</v>
      </c>
      <c r="N1157" s="145">
        <f t="shared" si="117"/>
        <v>1</v>
      </c>
      <c r="O1157" s="145">
        <f t="shared" si="118"/>
        <v>1</v>
      </c>
      <c r="P1157" s="145">
        <f t="shared" si="115"/>
        <v>1</v>
      </c>
      <c r="Q1157" s="145">
        <f t="shared" si="115"/>
        <v>1</v>
      </c>
      <c r="R1157" s="145">
        <f t="shared" si="118"/>
        <v>1</v>
      </c>
      <c r="S1157" s="145">
        <f t="shared" si="119"/>
        <v>0</v>
      </c>
      <c r="T1157" s="145">
        <f t="shared" si="119"/>
        <v>0</v>
      </c>
    </row>
    <row r="1158" spans="2:20">
      <c r="B1158" s="149">
        <v>1147</v>
      </c>
      <c r="C1158" s="145"/>
      <c r="D1158" s="149">
        <v>43.3</v>
      </c>
      <c r="E1158" s="149">
        <v>76.5</v>
      </c>
      <c r="F1158" s="149">
        <v>76.5</v>
      </c>
      <c r="G1158" s="149">
        <v>76.5</v>
      </c>
      <c r="H1158" s="145">
        <f t="shared" si="116"/>
        <v>76.5</v>
      </c>
      <c r="I1158" s="145"/>
      <c r="J1158" s="145"/>
      <c r="L1158" s="149">
        <v>1147</v>
      </c>
      <c r="M1158" s="145">
        <f t="shared" si="117"/>
        <v>0</v>
      </c>
      <c r="N1158" s="145">
        <f t="shared" si="117"/>
        <v>1</v>
      </c>
      <c r="O1158" s="145">
        <f t="shared" si="118"/>
        <v>1</v>
      </c>
      <c r="P1158" s="145">
        <f t="shared" si="115"/>
        <v>1</v>
      </c>
      <c r="Q1158" s="145">
        <f t="shared" si="115"/>
        <v>1</v>
      </c>
      <c r="R1158" s="145">
        <f t="shared" si="118"/>
        <v>1</v>
      </c>
      <c r="S1158" s="145">
        <f t="shared" si="119"/>
        <v>0</v>
      </c>
      <c r="T1158" s="145">
        <f t="shared" si="119"/>
        <v>0</v>
      </c>
    </row>
    <row r="1159" spans="2:20">
      <c r="B1159" s="149">
        <v>1148</v>
      </c>
      <c r="C1159" s="145"/>
      <c r="D1159" s="149">
        <v>44.1</v>
      </c>
      <c r="E1159" s="149">
        <v>77.3</v>
      </c>
      <c r="F1159" s="149">
        <v>77.3</v>
      </c>
      <c r="G1159" s="149">
        <v>77.3</v>
      </c>
      <c r="H1159" s="145">
        <f t="shared" si="116"/>
        <v>77.3</v>
      </c>
      <c r="I1159" s="145"/>
      <c r="J1159" s="145"/>
      <c r="L1159" s="149">
        <v>1148</v>
      </c>
      <c r="M1159" s="145">
        <f t="shared" si="117"/>
        <v>0</v>
      </c>
      <c r="N1159" s="145">
        <f t="shared" si="117"/>
        <v>1</v>
      </c>
      <c r="O1159" s="145">
        <f t="shared" si="118"/>
        <v>1</v>
      </c>
      <c r="P1159" s="145">
        <f t="shared" si="115"/>
        <v>1</v>
      </c>
      <c r="Q1159" s="145">
        <f t="shared" si="115"/>
        <v>1</v>
      </c>
      <c r="R1159" s="145">
        <f t="shared" si="118"/>
        <v>1</v>
      </c>
      <c r="S1159" s="145">
        <f t="shared" si="119"/>
        <v>0</v>
      </c>
      <c r="T1159" s="145">
        <f t="shared" si="119"/>
        <v>0</v>
      </c>
    </row>
    <row r="1160" spans="2:20">
      <c r="B1160" s="149">
        <v>1149</v>
      </c>
      <c r="C1160" s="145"/>
      <c r="D1160" s="149">
        <v>45</v>
      </c>
      <c r="E1160" s="149">
        <v>78.2</v>
      </c>
      <c r="F1160" s="149">
        <v>78.2</v>
      </c>
      <c r="G1160" s="149">
        <v>78.2</v>
      </c>
      <c r="H1160" s="145">
        <f t="shared" si="116"/>
        <v>78.2</v>
      </c>
      <c r="I1160" s="145"/>
      <c r="J1160" s="145"/>
      <c r="L1160" s="149">
        <v>1149</v>
      </c>
      <c r="M1160" s="145">
        <f t="shared" si="117"/>
        <v>0</v>
      </c>
      <c r="N1160" s="145">
        <f t="shared" si="117"/>
        <v>1</v>
      </c>
      <c r="O1160" s="145">
        <f t="shared" si="118"/>
        <v>1</v>
      </c>
      <c r="P1160" s="145">
        <f t="shared" si="115"/>
        <v>1</v>
      </c>
      <c r="Q1160" s="145">
        <f t="shared" si="115"/>
        <v>1</v>
      </c>
      <c r="R1160" s="145">
        <f t="shared" si="118"/>
        <v>1</v>
      </c>
      <c r="S1160" s="145">
        <f t="shared" si="119"/>
        <v>0</v>
      </c>
      <c r="T1160" s="145">
        <f t="shared" si="119"/>
        <v>0</v>
      </c>
    </row>
    <row r="1161" spans="2:20">
      <c r="B1161" s="149">
        <v>1150</v>
      </c>
      <c r="C1161" s="145"/>
      <c r="D1161" s="149">
        <v>45.7</v>
      </c>
      <c r="E1161" s="149">
        <v>78.900000000000006</v>
      </c>
      <c r="F1161" s="149">
        <v>78.900000000000006</v>
      </c>
      <c r="G1161" s="149">
        <v>78.900000000000006</v>
      </c>
      <c r="H1161" s="145">
        <f t="shared" si="116"/>
        <v>78.900000000000006</v>
      </c>
      <c r="I1161" s="145"/>
      <c r="J1161" s="145"/>
      <c r="L1161" s="149">
        <v>1150</v>
      </c>
      <c r="M1161" s="145">
        <f t="shared" si="117"/>
        <v>0</v>
      </c>
      <c r="N1161" s="145">
        <f t="shared" si="117"/>
        <v>1</v>
      </c>
      <c r="O1161" s="145">
        <f t="shared" si="118"/>
        <v>1</v>
      </c>
      <c r="P1161" s="145">
        <f t="shared" si="115"/>
        <v>1</v>
      </c>
      <c r="Q1161" s="145">
        <f t="shared" si="115"/>
        <v>1</v>
      </c>
      <c r="R1161" s="145">
        <f t="shared" si="118"/>
        <v>1</v>
      </c>
      <c r="S1161" s="145">
        <f t="shared" si="119"/>
        <v>0</v>
      </c>
      <c r="T1161" s="145">
        <f t="shared" si="119"/>
        <v>0</v>
      </c>
    </row>
    <row r="1162" spans="2:20">
      <c r="B1162" s="149">
        <v>1151</v>
      </c>
      <c r="C1162" s="145"/>
      <c r="D1162" s="149">
        <v>46.2</v>
      </c>
      <c r="E1162" s="149">
        <v>79.400000000000006</v>
      </c>
      <c r="F1162" s="149">
        <v>79.400000000000006</v>
      </c>
      <c r="G1162" s="149">
        <v>79.400000000000006</v>
      </c>
      <c r="H1162" s="145">
        <f t="shared" si="116"/>
        <v>79.400000000000006</v>
      </c>
      <c r="I1162" s="145"/>
      <c r="J1162" s="145"/>
      <c r="L1162" s="149">
        <v>1151</v>
      </c>
      <c r="M1162" s="145">
        <f t="shared" si="117"/>
        <v>0</v>
      </c>
      <c r="N1162" s="145">
        <f t="shared" si="117"/>
        <v>1</v>
      </c>
      <c r="O1162" s="145">
        <f t="shared" si="118"/>
        <v>1</v>
      </c>
      <c r="P1162" s="145">
        <f t="shared" ref="P1162:Q1225" si="120">IF(AND(F1162&gt;0,F1162&gt;=F1161),1,0)</f>
        <v>1</v>
      </c>
      <c r="Q1162" s="145">
        <f t="shared" si="120"/>
        <v>1</v>
      </c>
      <c r="R1162" s="145">
        <f t="shared" si="118"/>
        <v>1</v>
      </c>
      <c r="S1162" s="145">
        <f t="shared" si="119"/>
        <v>0</v>
      </c>
      <c r="T1162" s="145">
        <f t="shared" si="119"/>
        <v>0</v>
      </c>
    </row>
    <row r="1163" spans="2:20">
      <c r="B1163" s="149">
        <v>1152</v>
      </c>
      <c r="C1163" s="145"/>
      <c r="D1163" s="149">
        <v>46.3</v>
      </c>
      <c r="E1163" s="149">
        <v>79.599999999999994</v>
      </c>
      <c r="F1163" s="149">
        <v>79.599999999999994</v>
      </c>
      <c r="G1163" s="149">
        <v>79.599999999999994</v>
      </c>
      <c r="H1163" s="145">
        <f t="shared" si="116"/>
        <v>79.599999999999994</v>
      </c>
      <c r="I1163" s="145"/>
      <c r="J1163" s="145"/>
      <c r="L1163" s="149">
        <v>1152</v>
      </c>
      <c r="M1163" s="145">
        <f t="shared" si="117"/>
        <v>0</v>
      </c>
      <c r="N1163" s="145">
        <f t="shared" si="117"/>
        <v>1</v>
      </c>
      <c r="O1163" s="145">
        <f t="shared" si="118"/>
        <v>1</v>
      </c>
      <c r="P1163" s="145">
        <f t="shared" si="120"/>
        <v>1</v>
      </c>
      <c r="Q1163" s="145">
        <f t="shared" si="120"/>
        <v>1</v>
      </c>
      <c r="R1163" s="145">
        <f t="shared" si="118"/>
        <v>1</v>
      </c>
      <c r="S1163" s="145">
        <f t="shared" si="119"/>
        <v>0</v>
      </c>
      <c r="T1163" s="145">
        <f t="shared" si="119"/>
        <v>0</v>
      </c>
    </row>
    <row r="1164" spans="2:20">
      <c r="B1164" s="149">
        <v>1153</v>
      </c>
      <c r="C1164" s="145"/>
      <c r="D1164" s="149">
        <v>46.1</v>
      </c>
      <c r="E1164" s="149">
        <v>79.3</v>
      </c>
      <c r="F1164" s="149">
        <v>79.3</v>
      </c>
      <c r="G1164" s="149">
        <v>79.3</v>
      </c>
      <c r="H1164" s="145">
        <f t="shared" si="116"/>
        <v>79.3</v>
      </c>
      <c r="I1164" s="145"/>
      <c r="J1164" s="145"/>
      <c r="L1164" s="149">
        <v>1153</v>
      </c>
      <c r="M1164" s="145">
        <f t="shared" si="117"/>
        <v>0</v>
      </c>
      <c r="N1164" s="145">
        <f t="shared" si="117"/>
        <v>0</v>
      </c>
      <c r="O1164" s="145">
        <f t="shared" si="118"/>
        <v>0</v>
      </c>
      <c r="P1164" s="145">
        <f t="shared" si="120"/>
        <v>0</v>
      </c>
      <c r="Q1164" s="145">
        <f t="shared" si="120"/>
        <v>0</v>
      </c>
      <c r="R1164" s="145">
        <f t="shared" si="118"/>
        <v>0</v>
      </c>
      <c r="S1164" s="145">
        <f t="shared" si="119"/>
        <v>0</v>
      </c>
      <c r="T1164" s="145">
        <f t="shared" si="119"/>
        <v>0</v>
      </c>
    </row>
    <row r="1165" spans="2:20">
      <c r="B1165" s="149">
        <v>1154</v>
      </c>
      <c r="C1165" s="145"/>
      <c r="D1165" s="149">
        <v>45.6</v>
      </c>
      <c r="E1165" s="149">
        <v>78.8</v>
      </c>
      <c r="F1165" s="149">
        <v>78.8</v>
      </c>
      <c r="G1165" s="149">
        <v>78.8</v>
      </c>
      <c r="H1165" s="145">
        <f t="shared" ref="H1165:H1211" si="121">IF($E1165="",0,MIN($E1165,$H$2))</f>
        <v>78.8</v>
      </c>
      <c r="I1165" s="145"/>
      <c r="J1165" s="145"/>
      <c r="L1165" s="149">
        <v>1154</v>
      </c>
      <c r="M1165" s="145">
        <f t="shared" si="117"/>
        <v>0</v>
      </c>
      <c r="N1165" s="145">
        <f t="shared" si="117"/>
        <v>0</v>
      </c>
      <c r="O1165" s="145">
        <f t="shared" si="118"/>
        <v>0</v>
      </c>
      <c r="P1165" s="145">
        <f t="shared" si="120"/>
        <v>0</v>
      </c>
      <c r="Q1165" s="145">
        <f t="shared" si="120"/>
        <v>0</v>
      </c>
      <c r="R1165" s="145">
        <f t="shared" ref="R1165:T1228" si="122">IF(AND(H1165&gt;0,H1165&gt;=H1164),1,0)</f>
        <v>0</v>
      </c>
      <c r="S1165" s="145">
        <f t="shared" si="119"/>
        <v>0</v>
      </c>
      <c r="T1165" s="145">
        <f t="shared" si="119"/>
        <v>0</v>
      </c>
    </row>
    <row r="1166" spans="2:20">
      <c r="B1166" s="149">
        <v>1155</v>
      </c>
      <c r="C1166" s="145"/>
      <c r="D1166" s="149">
        <v>44.9</v>
      </c>
      <c r="E1166" s="149">
        <v>78.099999999999994</v>
      </c>
      <c r="F1166" s="149">
        <v>78.099999999999994</v>
      </c>
      <c r="G1166" s="149">
        <v>78.099999999999994</v>
      </c>
      <c r="H1166" s="145">
        <f t="shared" si="121"/>
        <v>78.099999999999994</v>
      </c>
      <c r="I1166" s="145"/>
      <c r="J1166" s="145"/>
      <c r="L1166" s="149">
        <v>1155</v>
      </c>
      <c r="M1166" s="145">
        <f t="shared" ref="M1166:N1229" si="123">IF(AND(C1166&gt;0,C1166&gt;=C1165),1,0)</f>
        <v>0</v>
      </c>
      <c r="N1166" s="145">
        <f t="shared" si="123"/>
        <v>0</v>
      </c>
      <c r="O1166" s="145">
        <f t="shared" ref="O1166:T1229" si="124">IF(AND(E1166&gt;0,E1166&gt;=E1165),1,0)</f>
        <v>0</v>
      </c>
      <c r="P1166" s="145">
        <f t="shared" si="120"/>
        <v>0</v>
      </c>
      <c r="Q1166" s="145">
        <f t="shared" si="120"/>
        <v>0</v>
      </c>
      <c r="R1166" s="145">
        <f t="shared" si="122"/>
        <v>0</v>
      </c>
      <c r="S1166" s="145">
        <f t="shared" si="122"/>
        <v>0</v>
      </c>
      <c r="T1166" s="145">
        <f t="shared" si="122"/>
        <v>0</v>
      </c>
    </row>
    <row r="1167" spans="2:20">
      <c r="B1167" s="149">
        <v>1156</v>
      </c>
      <c r="C1167" s="145"/>
      <c r="D1167" s="149">
        <v>44.4</v>
      </c>
      <c r="E1167" s="149">
        <v>77.5</v>
      </c>
      <c r="F1167" s="149">
        <v>77.5</v>
      </c>
      <c r="G1167" s="149">
        <v>77.5</v>
      </c>
      <c r="H1167" s="145">
        <f t="shared" si="121"/>
        <v>77.5</v>
      </c>
      <c r="I1167" s="145"/>
      <c r="J1167" s="145"/>
      <c r="L1167" s="149">
        <v>1156</v>
      </c>
      <c r="M1167" s="145">
        <f t="shared" si="123"/>
        <v>0</v>
      </c>
      <c r="N1167" s="145">
        <f t="shared" si="123"/>
        <v>0</v>
      </c>
      <c r="O1167" s="145">
        <f t="shared" si="124"/>
        <v>0</v>
      </c>
      <c r="P1167" s="145">
        <f t="shared" si="120"/>
        <v>0</v>
      </c>
      <c r="Q1167" s="145">
        <f t="shared" si="120"/>
        <v>0</v>
      </c>
      <c r="R1167" s="145">
        <f t="shared" si="122"/>
        <v>0</v>
      </c>
      <c r="S1167" s="145">
        <f t="shared" si="122"/>
        <v>0</v>
      </c>
      <c r="T1167" s="145">
        <f t="shared" si="122"/>
        <v>0</v>
      </c>
    </row>
    <row r="1168" spans="2:20">
      <c r="B1168" s="149">
        <v>1157</v>
      </c>
      <c r="C1168" s="145"/>
      <c r="D1168" s="149">
        <v>44</v>
      </c>
      <c r="E1168" s="149">
        <v>77.2</v>
      </c>
      <c r="F1168" s="149">
        <v>77.2</v>
      </c>
      <c r="G1168" s="149">
        <v>77.2</v>
      </c>
      <c r="H1168" s="145">
        <f t="shared" si="121"/>
        <v>77.2</v>
      </c>
      <c r="I1168" s="145"/>
      <c r="J1168" s="145"/>
      <c r="L1168" s="149">
        <v>1157</v>
      </c>
      <c r="M1168" s="145">
        <f t="shared" si="123"/>
        <v>0</v>
      </c>
      <c r="N1168" s="145">
        <f t="shared" si="123"/>
        <v>0</v>
      </c>
      <c r="O1168" s="145">
        <f t="shared" si="124"/>
        <v>0</v>
      </c>
      <c r="P1168" s="145">
        <f t="shared" si="120"/>
        <v>0</v>
      </c>
      <c r="Q1168" s="145">
        <f t="shared" si="120"/>
        <v>0</v>
      </c>
      <c r="R1168" s="145">
        <f t="shared" si="122"/>
        <v>0</v>
      </c>
      <c r="S1168" s="145">
        <f t="shared" si="122"/>
        <v>0</v>
      </c>
      <c r="T1168" s="145">
        <f t="shared" si="122"/>
        <v>0</v>
      </c>
    </row>
    <row r="1169" spans="2:20">
      <c r="B1169" s="149">
        <v>1158</v>
      </c>
      <c r="C1169" s="145"/>
      <c r="D1169" s="149">
        <v>44</v>
      </c>
      <c r="E1169" s="149">
        <v>77.2</v>
      </c>
      <c r="F1169" s="149">
        <v>77.2</v>
      </c>
      <c r="G1169" s="149">
        <v>77.2</v>
      </c>
      <c r="H1169" s="145">
        <f t="shared" si="121"/>
        <v>77.2</v>
      </c>
      <c r="I1169" s="145"/>
      <c r="J1169" s="145"/>
      <c r="L1169" s="149">
        <v>1158</v>
      </c>
      <c r="M1169" s="145">
        <f t="shared" si="123"/>
        <v>0</v>
      </c>
      <c r="N1169" s="145">
        <f t="shared" si="123"/>
        <v>1</v>
      </c>
      <c r="O1169" s="145">
        <f t="shared" si="124"/>
        <v>1</v>
      </c>
      <c r="P1169" s="145">
        <f t="shared" si="120"/>
        <v>1</v>
      </c>
      <c r="Q1169" s="145">
        <f t="shared" si="120"/>
        <v>1</v>
      </c>
      <c r="R1169" s="145">
        <f t="shared" si="122"/>
        <v>1</v>
      </c>
      <c r="S1169" s="145">
        <f t="shared" si="122"/>
        <v>0</v>
      </c>
      <c r="T1169" s="145">
        <f t="shared" si="122"/>
        <v>0</v>
      </c>
    </row>
    <row r="1170" spans="2:20">
      <c r="B1170" s="149">
        <v>1159</v>
      </c>
      <c r="C1170" s="145"/>
      <c r="D1170" s="149">
        <v>44.3</v>
      </c>
      <c r="E1170" s="149">
        <v>77.5</v>
      </c>
      <c r="F1170" s="149">
        <v>77.5</v>
      </c>
      <c r="G1170" s="149">
        <v>77.5</v>
      </c>
      <c r="H1170" s="145">
        <f t="shared" si="121"/>
        <v>77.5</v>
      </c>
      <c r="I1170" s="145"/>
      <c r="J1170" s="145"/>
      <c r="L1170" s="149">
        <v>1159</v>
      </c>
      <c r="M1170" s="145">
        <f t="shared" si="123"/>
        <v>0</v>
      </c>
      <c r="N1170" s="145">
        <f t="shared" si="123"/>
        <v>1</v>
      </c>
      <c r="O1170" s="145">
        <f t="shared" si="124"/>
        <v>1</v>
      </c>
      <c r="P1170" s="145">
        <f t="shared" si="120"/>
        <v>1</v>
      </c>
      <c r="Q1170" s="145">
        <f t="shared" si="120"/>
        <v>1</v>
      </c>
      <c r="R1170" s="145">
        <f t="shared" si="122"/>
        <v>1</v>
      </c>
      <c r="S1170" s="145">
        <f t="shared" si="122"/>
        <v>0</v>
      </c>
      <c r="T1170" s="145">
        <f t="shared" si="122"/>
        <v>0</v>
      </c>
    </row>
    <row r="1171" spans="2:20">
      <c r="B1171" s="149">
        <v>1160</v>
      </c>
      <c r="C1171" s="145"/>
      <c r="D1171" s="149">
        <v>44.8</v>
      </c>
      <c r="E1171" s="149">
        <v>77.900000000000006</v>
      </c>
      <c r="F1171" s="149">
        <v>77.900000000000006</v>
      </c>
      <c r="G1171" s="149">
        <v>77.900000000000006</v>
      </c>
      <c r="H1171" s="145">
        <f t="shared" si="121"/>
        <v>77.900000000000006</v>
      </c>
      <c r="I1171" s="145"/>
      <c r="J1171" s="145"/>
      <c r="L1171" s="149">
        <v>1160</v>
      </c>
      <c r="M1171" s="145">
        <f t="shared" si="123"/>
        <v>0</v>
      </c>
      <c r="N1171" s="145">
        <f t="shared" si="123"/>
        <v>1</v>
      </c>
      <c r="O1171" s="145">
        <f t="shared" si="124"/>
        <v>1</v>
      </c>
      <c r="P1171" s="145">
        <f t="shared" si="120"/>
        <v>1</v>
      </c>
      <c r="Q1171" s="145">
        <f t="shared" si="120"/>
        <v>1</v>
      </c>
      <c r="R1171" s="145">
        <f t="shared" si="122"/>
        <v>1</v>
      </c>
      <c r="S1171" s="145">
        <f t="shared" si="122"/>
        <v>0</v>
      </c>
      <c r="T1171" s="145">
        <f t="shared" si="122"/>
        <v>0</v>
      </c>
    </row>
    <row r="1172" spans="2:20">
      <c r="B1172" s="149">
        <v>1161</v>
      </c>
      <c r="C1172" s="145"/>
      <c r="D1172" s="149">
        <v>45.3</v>
      </c>
      <c r="E1172" s="149">
        <v>78.5</v>
      </c>
      <c r="F1172" s="149">
        <v>78.5</v>
      </c>
      <c r="G1172" s="149">
        <v>78.5</v>
      </c>
      <c r="H1172" s="145">
        <f t="shared" si="121"/>
        <v>78.5</v>
      </c>
      <c r="I1172" s="145"/>
      <c r="J1172" s="145"/>
      <c r="L1172" s="149">
        <v>1161</v>
      </c>
      <c r="M1172" s="145">
        <f t="shared" si="123"/>
        <v>0</v>
      </c>
      <c r="N1172" s="145">
        <f t="shared" si="123"/>
        <v>1</v>
      </c>
      <c r="O1172" s="145">
        <f t="shared" si="124"/>
        <v>1</v>
      </c>
      <c r="P1172" s="145">
        <f t="shared" si="120"/>
        <v>1</v>
      </c>
      <c r="Q1172" s="145">
        <f t="shared" si="120"/>
        <v>1</v>
      </c>
      <c r="R1172" s="145">
        <f t="shared" si="122"/>
        <v>1</v>
      </c>
      <c r="S1172" s="145">
        <f t="shared" si="122"/>
        <v>0</v>
      </c>
      <c r="T1172" s="145">
        <f t="shared" si="122"/>
        <v>0</v>
      </c>
    </row>
    <row r="1173" spans="2:20">
      <c r="B1173" s="149">
        <v>1162</v>
      </c>
      <c r="C1173" s="145"/>
      <c r="D1173" s="149">
        <v>45.9</v>
      </c>
      <c r="E1173" s="149">
        <v>79.099999999999994</v>
      </c>
      <c r="F1173" s="149">
        <v>79.099999999999994</v>
      </c>
      <c r="G1173" s="149">
        <v>79.099999999999994</v>
      </c>
      <c r="H1173" s="145">
        <f t="shared" si="121"/>
        <v>79.099999999999994</v>
      </c>
      <c r="I1173" s="145"/>
      <c r="J1173" s="145"/>
      <c r="L1173" s="149">
        <v>1162</v>
      </c>
      <c r="M1173" s="145">
        <f t="shared" si="123"/>
        <v>0</v>
      </c>
      <c r="N1173" s="145">
        <f t="shared" si="123"/>
        <v>1</v>
      </c>
      <c r="O1173" s="145">
        <f t="shared" si="124"/>
        <v>1</v>
      </c>
      <c r="P1173" s="145">
        <f t="shared" si="120"/>
        <v>1</v>
      </c>
      <c r="Q1173" s="145">
        <f t="shared" si="120"/>
        <v>1</v>
      </c>
      <c r="R1173" s="145">
        <f t="shared" si="122"/>
        <v>1</v>
      </c>
      <c r="S1173" s="145">
        <f t="shared" si="122"/>
        <v>0</v>
      </c>
      <c r="T1173" s="145">
        <f t="shared" si="122"/>
        <v>0</v>
      </c>
    </row>
    <row r="1174" spans="2:20">
      <c r="B1174" s="149">
        <v>1163</v>
      </c>
      <c r="C1174" s="145"/>
      <c r="D1174" s="149">
        <v>46.5</v>
      </c>
      <c r="E1174" s="149">
        <v>79.599999999999994</v>
      </c>
      <c r="F1174" s="149">
        <v>79.599999999999994</v>
      </c>
      <c r="G1174" s="149">
        <v>79.599999999999994</v>
      </c>
      <c r="H1174" s="145">
        <f t="shared" si="121"/>
        <v>79.599999999999994</v>
      </c>
      <c r="I1174" s="145"/>
      <c r="J1174" s="145"/>
      <c r="L1174" s="149">
        <v>1163</v>
      </c>
      <c r="M1174" s="145">
        <f t="shared" si="123"/>
        <v>0</v>
      </c>
      <c r="N1174" s="145">
        <f t="shared" si="123"/>
        <v>1</v>
      </c>
      <c r="O1174" s="145">
        <f t="shared" si="124"/>
        <v>1</v>
      </c>
      <c r="P1174" s="145">
        <f t="shared" si="120"/>
        <v>1</v>
      </c>
      <c r="Q1174" s="145">
        <f t="shared" si="120"/>
        <v>1</v>
      </c>
      <c r="R1174" s="145">
        <f t="shared" si="122"/>
        <v>1</v>
      </c>
      <c r="S1174" s="145">
        <f t="shared" si="122"/>
        <v>0</v>
      </c>
      <c r="T1174" s="145">
        <f t="shared" si="122"/>
        <v>0</v>
      </c>
    </row>
    <row r="1175" spans="2:20">
      <c r="B1175" s="149">
        <v>1164</v>
      </c>
      <c r="C1175" s="145"/>
      <c r="D1175" s="149">
        <v>46.8</v>
      </c>
      <c r="E1175" s="149">
        <v>80</v>
      </c>
      <c r="F1175" s="149">
        <v>80</v>
      </c>
      <c r="G1175" s="149">
        <v>80</v>
      </c>
      <c r="H1175" s="145">
        <f t="shared" si="121"/>
        <v>80</v>
      </c>
      <c r="I1175" s="145"/>
      <c r="J1175" s="145"/>
      <c r="L1175" s="149">
        <v>1164</v>
      </c>
      <c r="M1175" s="145">
        <f t="shared" si="123"/>
        <v>0</v>
      </c>
      <c r="N1175" s="145">
        <f t="shared" si="123"/>
        <v>1</v>
      </c>
      <c r="O1175" s="145">
        <f t="shared" si="124"/>
        <v>1</v>
      </c>
      <c r="P1175" s="145">
        <f t="shared" si="120"/>
        <v>1</v>
      </c>
      <c r="Q1175" s="145">
        <f t="shared" si="120"/>
        <v>1</v>
      </c>
      <c r="R1175" s="145">
        <f t="shared" si="122"/>
        <v>1</v>
      </c>
      <c r="S1175" s="145">
        <f t="shared" si="122"/>
        <v>0</v>
      </c>
      <c r="T1175" s="145">
        <f t="shared" si="122"/>
        <v>0</v>
      </c>
    </row>
    <row r="1176" spans="2:20">
      <c r="B1176" s="149">
        <v>1165</v>
      </c>
      <c r="C1176" s="145"/>
      <c r="D1176" s="149">
        <v>47.1</v>
      </c>
      <c r="E1176" s="149">
        <v>80.2</v>
      </c>
      <c r="F1176" s="149">
        <v>80.2</v>
      </c>
      <c r="G1176" s="149">
        <v>80.2</v>
      </c>
      <c r="H1176" s="145">
        <f t="shared" si="121"/>
        <v>80.2</v>
      </c>
      <c r="I1176" s="145"/>
      <c r="J1176" s="145"/>
      <c r="L1176" s="149">
        <v>1165</v>
      </c>
      <c r="M1176" s="145">
        <f t="shared" si="123"/>
        <v>0</v>
      </c>
      <c r="N1176" s="145">
        <f t="shared" si="123"/>
        <v>1</v>
      </c>
      <c r="O1176" s="145">
        <f t="shared" si="124"/>
        <v>1</v>
      </c>
      <c r="P1176" s="145">
        <f t="shared" si="120"/>
        <v>1</v>
      </c>
      <c r="Q1176" s="145">
        <f t="shared" si="120"/>
        <v>1</v>
      </c>
      <c r="R1176" s="145">
        <f t="shared" si="122"/>
        <v>1</v>
      </c>
      <c r="S1176" s="145">
        <f t="shared" si="122"/>
        <v>0</v>
      </c>
      <c r="T1176" s="145">
        <f t="shared" si="122"/>
        <v>0</v>
      </c>
    </row>
    <row r="1177" spans="2:20">
      <c r="B1177" s="149">
        <v>1166</v>
      </c>
      <c r="C1177" s="145"/>
      <c r="D1177" s="149">
        <v>47.1</v>
      </c>
      <c r="E1177" s="149">
        <v>80.3</v>
      </c>
      <c r="F1177" s="149">
        <v>80.3</v>
      </c>
      <c r="G1177" s="149">
        <v>80.3</v>
      </c>
      <c r="H1177" s="145">
        <f t="shared" si="121"/>
        <v>80.3</v>
      </c>
      <c r="I1177" s="145"/>
      <c r="J1177" s="145"/>
      <c r="L1177" s="149">
        <v>1166</v>
      </c>
      <c r="M1177" s="145">
        <f t="shared" si="123"/>
        <v>0</v>
      </c>
      <c r="N1177" s="145">
        <f t="shared" si="123"/>
        <v>1</v>
      </c>
      <c r="O1177" s="145">
        <f t="shared" si="124"/>
        <v>1</v>
      </c>
      <c r="P1177" s="145">
        <f t="shared" si="120"/>
        <v>1</v>
      </c>
      <c r="Q1177" s="145">
        <f t="shared" si="120"/>
        <v>1</v>
      </c>
      <c r="R1177" s="145">
        <f t="shared" si="122"/>
        <v>1</v>
      </c>
      <c r="S1177" s="145">
        <f t="shared" si="122"/>
        <v>0</v>
      </c>
      <c r="T1177" s="145">
        <f t="shared" si="122"/>
        <v>0</v>
      </c>
    </row>
    <row r="1178" spans="2:20">
      <c r="B1178" s="149">
        <v>1167</v>
      </c>
      <c r="C1178" s="145"/>
      <c r="D1178" s="149">
        <v>47</v>
      </c>
      <c r="E1178" s="149">
        <v>80.099999999999994</v>
      </c>
      <c r="F1178" s="149">
        <v>80.099999999999994</v>
      </c>
      <c r="G1178" s="149">
        <v>80.099999999999994</v>
      </c>
      <c r="H1178" s="145">
        <f t="shared" si="121"/>
        <v>80.099999999999994</v>
      </c>
      <c r="I1178" s="145"/>
      <c r="J1178" s="145"/>
      <c r="L1178" s="149">
        <v>1167</v>
      </c>
      <c r="M1178" s="145">
        <f t="shared" si="123"/>
        <v>0</v>
      </c>
      <c r="N1178" s="145">
        <f t="shared" si="123"/>
        <v>0</v>
      </c>
      <c r="O1178" s="145">
        <f t="shared" si="124"/>
        <v>0</v>
      </c>
      <c r="P1178" s="145">
        <f t="shared" si="120"/>
        <v>0</v>
      </c>
      <c r="Q1178" s="145">
        <f t="shared" si="120"/>
        <v>0</v>
      </c>
      <c r="R1178" s="145">
        <f t="shared" si="122"/>
        <v>0</v>
      </c>
      <c r="S1178" s="145">
        <f t="shared" si="122"/>
        <v>0</v>
      </c>
      <c r="T1178" s="145">
        <f t="shared" si="122"/>
        <v>0</v>
      </c>
    </row>
    <row r="1179" spans="2:20">
      <c r="B1179" s="149">
        <v>1168</v>
      </c>
      <c r="C1179" s="145"/>
      <c r="D1179" s="149">
        <v>46.7</v>
      </c>
      <c r="E1179" s="149">
        <v>79.8</v>
      </c>
      <c r="F1179" s="149">
        <v>79.8</v>
      </c>
      <c r="G1179" s="149">
        <v>79.8</v>
      </c>
      <c r="H1179" s="145">
        <f t="shared" si="121"/>
        <v>79.8</v>
      </c>
      <c r="I1179" s="145"/>
      <c r="J1179" s="145"/>
      <c r="L1179" s="149">
        <v>1168</v>
      </c>
      <c r="M1179" s="145">
        <f t="shared" si="123"/>
        <v>0</v>
      </c>
      <c r="N1179" s="145">
        <f t="shared" si="123"/>
        <v>0</v>
      </c>
      <c r="O1179" s="145">
        <f t="shared" si="124"/>
        <v>0</v>
      </c>
      <c r="P1179" s="145">
        <f t="shared" si="120"/>
        <v>0</v>
      </c>
      <c r="Q1179" s="145">
        <f t="shared" si="120"/>
        <v>0</v>
      </c>
      <c r="R1179" s="145">
        <f t="shared" si="122"/>
        <v>0</v>
      </c>
      <c r="S1179" s="145">
        <f t="shared" si="122"/>
        <v>0</v>
      </c>
      <c r="T1179" s="145">
        <f t="shared" si="122"/>
        <v>0</v>
      </c>
    </row>
    <row r="1180" spans="2:20">
      <c r="B1180" s="149">
        <v>1169</v>
      </c>
      <c r="C1180" s="145"/>
      <c r="D1180" s="149">
        <v>46.3</v>
      </c>
      <c r="E1180" s="149">
        <v>79.5</v>
      </c>
      <c r="F1180" s="149">
        <v>79.5</v>
      </c>
      <c r="G1180" s="149">
        <v>79.5</v>
      </c>
      <c r="H1180" s="145">
        <f t="shared" si="121"/>
        <v>79.5</v>
      </c>
      <c r="I1180" s="145"/>
      <c r="J1180" s="145"/>
      <c r="L1180" s="149">
        <v>1169</v>
      </c>
      <c r="M1180" s="145">
        <f t="shared" si="123"/>
        <v>0</v>
      </c>
      <c r="N1180" s="145">
        <f t="shared" si="123"/>
        <v>0</v>
      </c>
      <c r="O1180" s="145">
        <f t="shared" si="124"/>
        <v>0</v>
      </c>
      <c r="P1180" s="145">
        <f t="shared" si="120"/>
        <v>0</v>
      </c>
      <c r="Q1180" s="145">
        <f t="shared" si="120"/>
        <v>0</v>
      </c>
      <c r="R1180" s="145">
        <f t="shared" si="122"/>
        <v>0</v>
      </c>
      <c r="S1180" s="145">
        <f t="shared" si="122"/>
        <v>0</v>
      </c>
      <c r="T1180" s="145">
        <f t="shared" si="122"/>
        <v>0</v>
      </c>
    </row>
    <row r="1181" spans="2:20">
      <c r="B1181" s="149">
        <v>1170</v>
      </c>
      <c r="C1181" s="145"/>
      <c r="D1181" s="149">
        <v>45.9</v>
      </c>
      <c r="E1181" s="149">
        <v>79.099999999999994</v>
      </c>
      <c r="F1181" s="149">
        <v>79.099999999999994</v>
      </c>
      <c r="G1181" s="149">
        <v>79.099999999999994</v>
      </c>
      <c r="H1181" s="145">
        <f t="shared" si="121"/>
        <v>79.099999999999994</v>
      </c>
      <c r="I1181" s="145"/>
      <c r="J1181" s="145"/>
      <c r="L1181" s="149">
        <v>1170</v>
      </c>
      <c r="M1181" s="145">
        <f t="shared" si="123"/>
        <v>0</v>
      </c>
      <c r="N1181" s="145">
        <f t="shared" si="123"/>
        <v>0</v>
      </c>
      <c r="O1181" s="145">
        <f t="shared" si="124"/>
        <v>0</v>
      </c>
      <c r="P1181" s="145">
        <f t="shared" si="120"/>
        <v>0</v>
      </c>
      <c r="Q1181" s="145">
        <f t="shared" si="120"/>
        <v>0</v>
      </c>
      <c r="R1181" s="145">
        <f t="shared" si="122"/>
        <v>0</v>
      </c>
      <c r="S1181" s="145">
        <f t="shared" si="122"/>
        <v>0</v>
      </c>
      <c r="T1181" s="145">
        <f t="shared" si="122"/>
        <v>0</v>
      </c>
    </row>
    <row r="1182" spans="2:20">
      <c r="B1182" s="149">
        <v>1171</v>
      </c>
      <c r="C1182" s="145"/>
      <c r="D1182" s="149">
        <v>45.6</v>
      </c>
      <c r="E1182" s="149">
        <v>78.8</v>
      </c>
      <c r="F1182" s="149">
        <v>78.8</v>
      </c>
      <c r="G1182" s="149">
        <v>78.8</v>
      </c>
      <c r="H1182" s="145">
        <f t="shared" si="121"/>
        <v>78.8</v>
      </c>
      <c r="I1182" s="145"/>
      <c r="J1182" s="145"/>
      <c r="L1182" s="149">
        <v>1171</v>
      </c>
      <c r="M1182" s="145">
        <f t="shared" si="123"/>
        <v>0</v>
      </c>
      <c r="N1182" s="145">
        <f t="shared" si="123"/>
        <v>0</v>
      </c>
      <c r="O1182" s="145">
        <f t="shared" si="124"/>
        <v>0</v>
      </c>
      <c r="P1182" s="145">
        <f t="shared" si="120"/>
        <v>0</v>
      </c>
      <c r="Q1182" s="145">
        <f t="shared" si="120"/>
        <v>0</v>
      </c>
      <c r="R1182" s="145">
        <f t="shared" si="122"/>
        <v>0</v>
      </c>
      <c r="S1182" s="145">
        <f t="shared" si="122"/>
        <v>0</v>
      </c>
      <c r="T1182" s="145">
        <f t="shared" si="122"/>
        <v>0</v>
      </c>
    </row>
    <row r="1183" spans="2:20">
      <c r="B1183" s="149">
        <v>1172</v>
      </c>
      <c r="C1183" s="145"/>
      <c r="D1183" s="149">
        <v>45.4</v>
      </c>
      <c r="E1183" s="149">
        <v>78.599999999999994</v>
      </c>
      <c r="F1183" s="149">
        <v>78.599999999999994</v>
      </c>
      <c r="G1183" s="149">
        <v>78.599999999999994</v>
      </c>
      <c r="H1183" s="145">
        <f t="shared" si="121"/>
        <v>78.599999999999994</v>
      </c>
      <c r="I1183" s="145"/>
      <c r="J1183" s="145"/>
      <c r="L1183" s="149">
        <v>1172</v>
      </c>
      <c r="M1183" s="145">
        <f t="shared" si="123"/>
        <v>0</v>
      </c>
      <c r="N1183" s="145">
        <f t="shared" si="123"/>
        <v>0</v>
      </c>
      <c r="O1183" s="145">
        <f t="shared" si="124"/>
        <v>0</v>
      </c>
      <c r="P1183" s="145">
        <f t="shared" si="120"/>
        <v>0</v>
      </c>
      <c r="Q1183" s="145">
        <f t="shared" si="120"/>
        <v>0</v>
      </c>
      <c r="R1183" s="145">
        <f t="shared" si="122"/>
        <v>0</v>
      </c>
      <c r="S1183" s="145">
        <f t="shared" si="122"/>
        <v>0</v>
      </c>
      <c r="T1183" s="145">
        <f t="shared" si="122"/>
        <v>0</v>
      </c>
    </row>
    <row r="1184" spans="2:20">
      <c r="B1184" s="149">
        <v>1173</v>
      </c>
      <c r="C1184" s="145"/>
      <c r="D1184" s="149">
        <v>45.2</v>
      </c>
      <c r="E1184" s="149">
        <v>78.400000000000006</v>
      </c>
      <c r="F1184" s="149">
        <v>78.400000000000006</v>
      </c>
      <c r="G1184" s="149">
        <v>78.400000000000006</v>
      </c>
      <c r="H1184" s="145">
        <f t="shared" si="121"/>
        <v>78.400000000000006</v>
      </c>
      <c r="I1184" s="145"/>
      <c r="J1184" s="145"/>
      <c r="L1184" s="149">
        <v>1173</v>
      </c>
      <c r="M1184" s="145">
        <f t="shared" si="123"/>
        <v>0</v>
      </c>
      <c r="N1184" s="145">
        <f t="shared" si="123"/>
        <v>0</v>
      </c>
      <c r="O1184" s="145">
        <f t="shared" si="124"/>
        <v>0</v>
      </c>
      <c r="P1184" s="145">
        <f t="shared" si="120"/>
        <v>0</v>
      </c>
      <c r="Q1184" s="145">
        <f t="shared" si="120"/>
        <v>0</v>
      </c>
      <c r="R1184" s="145">
        <f t="shared" si="122"/>
        <v>0</v>
      </c>
      <c r="S1184" s="145">
        <f t="shared" si="122"/>
        <v>0</v>
      </c>
      <c r="T1184" s="145">
        <f t="shared" si="122"/>
        <v>0</v>
      </c>
    </row>
    <row r="1185" spans="2:20">
      <c r="B1185" s="149">
        <v>1174</v>
      </c>
      <c r="C1185" s="145"/>
      <c r="D1185" s="149">
        <v>45.1</v>
      </c>
      <c r="E1185" s="149">
        <v>78.3</v>
      </c>
      <c r="F1185" s="149">
        <v>78.3</v>
      </c>
      <c r="G1185" s="149">
        <v>78.3</v>
      </c>
      <c r="H1185" s="145">
        <f t="shared" si="121"/>
        <v>78.3</v>
      </c>
      <c r="I1185" s="145"/>
      <c r="J1185" s="145"/>
      <c r="L1185" s="149">
        <v>1174</v>
      </c>
      <c r="M1185" s="145">
        <f t="shared" si="123"/>
        <v>0</v>
      </c>
      <c r="N1185" s="145">
        <f t="shared" si="123"/>
        <v>0</v>
      </c>
      <c r="O1185" s="145">
        <f t="shared" si="124"/>
        <v>0</v>
      </c>
      <c r="P1185" s="145">
        <f t="shared" si="120"/>
        <v>0</v>
      </c>
      <c r="Q1185" s="145">
        <f t="shared" si="120"/>
        <v>0</v>
      </c>
      <c r="R1185" s="145">
        <f t="shared" si="122"/>
        <v>0</v>
      </c>
      <c r="S1185" s="145">
        <f t="shared" si="122"/>
        <v>0</v>
      </c>
      <c r="T1185" s="145">
        <f t="shared" si="122"/>
        <v>0</v>
      </c>
    </row>
    <row r="1186" spans="2:20">
      <c r="B1186" s="149">
        <v>1175</v>
      </c>
      <c r="C1186" s="145"/>
      <c r="D1186" s="149">
        <v>44.8</v>
      </c>
      <c r="E1186" s="149">
        <v>78</v>
      </c>
      <c r="F1186" s="149">
        <v>78</v>
      </c>
      <c r="G1186" s="149">
        <v>78</v>
      </c>
      <c r="H1186" s="145">
        <f t="shared" si="121"/>
        <v>78</v>
      </c>
      <c r="I1186" s="145"/>
      <c r="J1186" s="145"/>
      <c r="L1186" s="149">
        <v>1175</v>
      </c>
      <c r="M1186" s="145">
        <f t="shared" si="123"/>
        <v>0</v>
      </c>
      <c r="N1186" s="145">
        <f t="shared" si="123"/>
        <v>0</v>
      </c>
      <c r="O1186" s="145">
        <f t="shared" si="124"/>
        <v>0</v>
      </c>
      <c r="P1186" s="145">
        <f t="shared" si="120"/>
        <v>0</v>
      </c>
      <c r="Q1186" s="145">
        <f t="shared" si="120"/>
        <v>0</v>
      </c>
      <c r="R1186" s="145">
        <f t="shared" si="122"/>
        <v>0</v>
      </c>
      <c r="S1186" s="145">
        <f t="shared" si="122"/>
        <v>0</v>
      </c>
      <c r="T1186" s="145">
        <f t="shared" si="122"/>
        <v>0</v>
      </c>
    </row>
    <row r="1187" spans="2:20">
      <c r="B1187" s="149">
        <v>1176</v>
      </c>
      <c r="C1187" s="145"/>
      <c r="D1187" s="149">
        <v>43.5</v>
      </c>
      <c r="E1187" s="149">
        <v>76.7</v>
      </c>
      <c r="F1187" s="149">
        <v>76.7</v>
      </c>
      <c r="G1187" s="149">
        <v>76.7</v>
      </c>
      <c r="H1187" s="145">
        <f t="shared" si="121"/>
        <v>76.7</v>
      </c>
      <c r="I1187" s="145"/>
      <c r="J1187" s="145"/>
      <c r="L1187" s="149">
        <v>1176</v>
      </c>
      <c r="M1187" s="145">
        <f t="shared" si="123"/>
        <v>0</v>
      </c>
      <c r="N1187" s="145">
        <f t="shared" si="123"/>
        <v>0</v>
      </c>
      <c r="O1187" s="145">
        <f t="shared" si="124"/>
        <v>0</v>
      </c>
      <c r="P1187" s="145">
        <f t="shared" si="120"/>
        <v>0</v>
      </c>
      <c r="Q1187" s="145">
        <f t="shared" si="120"/>
        <v>0</v>
      </c>
      <c r="R1187" s="145">
        <f t="shared" si="122"/>
        <v>0</v>
      </c>
      <c r="S1187" s="145">
        <f t="shared" si="122"/>
        <v>0</v>
      </c>
      <c r="T1187" s="145">
        <f t="shared" si="122"/>
        <v>0</v>
      </c>
    </row>
    <row r="1188" spans="2:20">
      <c r="B1188" s="149">
        <v>1177</v>
      </c>
      <c r="C1188" s="145"/>
      <c r="D1188" s="149">
        <v>40.9</v>
      </c>
      <c r="E1188" s="149">
        <v>73.7</v>
      </c>
      <c r="F1188" s="149">
        <v>73.7</v>
      </c>
      <c r="G1188" s="149">
        <v>73.7</v>
      </c>
      <c r="H1188" s="145">
        <f t="shared" si="121"/>
        <v>73.7</v>
      </c>
      <c r="I1188" s="145"/>
      <c r="J1188" s="145"/>
      <c r="L1188" s="149">
        <v>1177</v>
      </c>
      <c r="M1188" s="145">
        <f t="shared" si="123"/>
        <v>0</v>
      </c>
      <c r="N1188" s="145">
        <f t="shared" si="123"/>
        <v>0</v>
      </c>
      <c r="O1188" s="145">
        <f t="shared" si="124"/>
        <v>0</v>
      </c>
      <c r="P1188" s="145">
        <f t="shared" si="120"/>
        <v>0</v>
      </c>
      <c r="Q1188" s="145">
        <f t="shared" si="120"/>
        <v>0</v>
      </c>
      <c r="R1188" s="145">
        <f t="shared" si="122"/>
        <v>0</v>
      </c>
      <c r="S1188" s="145">
        <f t="shared" si="122"/>
        <v>0</v>
      </c>
      <c r="T1188" s="145">
        <f t="shared" si="122"/>
        <v>0</v>
      </c>
    </row>
    <row r="1189" spans="2:20">
      <c r="B1189" s="149">
        <v>1178</v>
      </c>
      <c r="C1189" s="145"/>
      <c r="D1189" s="149">
        <v>38.200000000000003</v>
      </c>
      <c r="E1189" s="149">
        <v>69.5</v>
      </c>
      <c r="F1189" s="149">
        <v>69.5</v>
      </c>
      <c r="G1189" s="149">
        <v>69.5</v>
      </c>
      <c r="H1189" s="145">
        <f t="shared" si="121"/>
        <v>69.5</v>
      </c>
      <c r="I1189" s="145"/>
      <c r="J1189" s="145"/>
      <c r="L1189" s="149">
        <v>1178</v>
      </c>
      <c r="M1189" s="145">
        <f t="shared" si="123"/>
        <v>0</v>
      </c>
      <c r="N1189" s="145">
        <f t="shared" si="123"/>
        <v>0</v>
      </c>
      <c r="O1189" s="145">
        <f t="shared" si="124"/>
        <v>0</v>
      </c>
      <c r="P1189" s="145">
        <f t="shared" si="120"/>
        <v>0</v>
      </c>
      <c r="Q1189" s="145">
        <f t="shared" si="120"/>
        <v>0</v>
      </c>
      <c r="R1189" s="145">
        <f t="shared" si="122"/>
        <v>0</v>
      </c>
      <c r="S1189" s="145">
        <f t="shared" si="122"/>
        <v>0</v>
      </c>
      <c r="T1189" s="145">
        <f t="shared" si="122"/>
        <v>0</v>
      </c>
    </row>
    <row r="1190" spans="2:20">
      <c r="B1190" s="149">
        <v>1179</v>
      </c>
      <c r="C1190" s="145"/>
      <c r="D1190" s="149">
        <v>35.6</v>
      </c>
      <c r="E1190" s="149">
        <v>64.8</v>
      </c>
      <c r="F1190" s="149">
        <v>64.8</v>
      </c>
      <c r="G1190" s="149">
        <v>64.8</v>
      </c>
      <c r="H1190" s="145">
        <f t="shared" si="121"/>
        <v>64.8</v>
      </c>
      <c r="I1190" s="145"/>
      <c r="J1190" s="145"/>
      <c r="L1190" s="149">
        <v>1179</v>
      </c>
      <c r="M1190" s="145">
        <f t="shared" si="123"/>
        <v>0</v>
      </c>
      <c r="N1190" s="145">
        <f t="shared" si="123"/>
        <v>0</v>
      </c>
      <c r="O1190" s="145">
        <f t="shared" si="124"/>
        <v>0</v>
      </c>
      <c r="P1190" s="145">
        <f t="shared" si="120"/>
        <v>0</v>
      </c>
      <c r="Q1190" s="145">
        <f t="shared" si="120"/>
        <v>0</v>
      </c>
      <c r="R1190" s="145">
        <f t="shared" si="122"/>
        <v>0</v>
      </c>
      <c r="S1190" s="145">
        <f t="shared" si="122"/>
        <v>0</v>
      </c>
      <c r="T1190" s="145">
        <f t="shared" si="122"/>
        <v>0</v>
      </c>
    </row>
    <row r="1191" spans="2:20">
      <c r="B1191" s="149">
        <v>1180</v>
      </c>
      <c r="C1191" s="145"/>
      <c r="D1191" s="149">
        <v>33</v>
      </c>
      <c r="E1191" s="149">
        <v>60.3</v>
      </c>
      <c r="F1191" s="149">
        <v>60.3</v>
      </c>
      <c r="G1191" s="149">
        <v>60.3</v>
      </c>
      <c r="H1191" s="145">
        <f t="shared" si="121"/>
        <v>60.3</v>
      </c>
      <c r="I1191" s="145"/>
      <c r="J1191" s="145"/>
      <c r="L1191" s="149">
        <v>1180</v>
      </c>
      <c r="M1191" s="145">
        <f t="shared" si="123"/>
        <v>0</v>
      </c>
      <c r="N1191" s="145">
        <f t="shared" si="123"/>
        <v>0</v>
      </c>
      <c r="O1191" s="145">
        <f t="shared" si="124"/>
        <v>0</v>
      </c>
      <c r="P1191" s="145">
        <f t="shared" si="120"/>
        <v>0</v>
      </c>
      <c r="Q1191" s="145">
        <f t="shared" si="120"/>
        <v>0</v>
      </c>
      <c r="R1191" s="145">
        <f t="shared" si="122"/>
        <v>0</v>
      </c>
      <c r="S1191" s="145">
        <f t="shared" si="122"/>
        <v>0</v>
      </c>
      <c r="T1191" s="145">
        <f t="shared" si="122"/>
        <v>0</v>
      </c>
    </row>
    <row r="1192" spans="2:20">
      <c r="B1192" s="149">
        <v>1181</v>
      </c>
      <c r="C1192" s="145"/>
      <c r="D1192" s="149">
        <v>30.4</v>
      </c>
      <c r="E1192" s="149">
        <v>56.2</v>
      </c>
      <c r="F1192" s="149">
        <v>56.2</v>
      </c>
      <c r="G1192" s="149">
        <v>56.2</v>
      </c>
      <c r="H1192" s="145">
        <f t="shared" si="121"/>
        <v>56.2</v>
      </c>
      <c r="I1192" s="145"/>
      <c r="J1192" s="145"/>
      <c r="L1192" s="149">
        <v>1181</v>
      </c>
      <c r="M1192" s="145">
        <f t="shared" si="123"/>
        <v>0</v>
      </c>
      <c r="N1192" s="145">
        <f t="shared" si="123"/>
        <v>0</v>
      </c>
      <c r="O1192" s="145">
        <f t="shared" si="124"/>
        <v>0</v>
      </c>
      <c r="P1192" s="145">
        <f t="shared" si="120"/>
        <v>0</v>
      </c>
      <c r="Q1192" s="145">
        <f t="shared" si="120"/>
        <v>0</v>
      </c>
      <c r="R1192" s="145">
        <f t="shared" si="122"/>
        <v>0</v>
      </c>
      <c r="S1192" s="145">
        <f t="shared" si="122"/>
        <v>0</v>
      </c>
      <c r="T1192" s="145">
        <f t="shared" si="122"/>
        <v>0</v>
      </c>
    </row>
    <row r="1193" spans="2:20">
      <c r="B1193" s="149">
        <v>1182</v>
      </c>
      <c r="C1193" s="145"/>
      <c r="D1193" s="149">
        <v>27.7</v>
      </c>
      <c r="E1193" s="149">
        <v>52.5</v>
      </c>
      <c r="F1193" s="149">
        <v>52.5</v>
      </c>
      <c r="G1193" s="149">
        <v>52.5</v>
      </c>
      <c r="H1193" s="145">
        <f t="shared" si="121"/>
        <v>52.5</v>
      </c>
      <c r="I1193" s="145"/>
      <c r="J1193" s="145"/>
      <c r="L1193" s="149">
        <v>1182</v>
      </c>
      <c r="M1193" s="145">
        <f t="shared" si="123"/>
        <v>0</v>
      </c>
      <c r="N1193" s="145">
        <f t="shared" si="123"/>
        <v>0</v>
      </c>
      <c r="O1193" s="145">
        <f t="shared" si="124"/>
        <v>0</v>
      </c>
      <c r="P1193" s="145">
        <f t="shared" si="120"/>
        <v>0</v>
      </c>
      <c r="Q1193" s="145">
        <f t="shared" si="120"/>
        <v>0</v>
      </c>
      <c r="R1193" s="145">
        <f t="shared" si="122"/>
        <v>0</v>
      </c>
      <c r="S1193" s="145">
        <f t="shared" si="122"/>
        <v>0</v>
      </c>
      <c r="T1193" s="145">
        <f t="shared" si="122"/>
        <v>0</v>
      </c>
    </row>
    <row r="1194" spans="2:20">
      <c r="B1194" s="149">
        <v>1183</v>
      </c>
      <c r="C1194" s="145"/>
      <c r="D1194" s="149">
        <v>25.1</v>
      </c>
      <c r="E1194" s="149">
        <v>49</v>
      </c>
      <c r="F1194" s="149">
        <v>49</v>
      </c>
      <c r="G1194" s="149">
        <v>49</v>
      </c>
      <c r="H1194" s="145">
        <f t="shared" si="121"/>
        <v>49</v>
      </c>
      <c r="I1194" s="145"/>
      <c r="J1194" s="145"/>
      <c r="L1194" s="149">
        <v>1183</v>
      </c>
      <c r="M1194" s="145">
        <f t="shared" si="123"/>
        <v>0</v>
      </c>
      <c r="N1194" s="145">
        <f t="shared" si="123"/>
        <v>0</v>
      </c>
      <c r="O1194" s="145">
        <f t="shared" si="124"/>
        <v>0</v>
      </c>
      <c r="P1194" s="145">
        <f t="shared" si="120"/>
        <v>0</v>
      </c>
      <c r="Q1194" s="145">
        <f t="shared" si="120"/>
        <v>0</v>
      </c>
      <c r="R1194" s="145">
        <f t="shared" si="122"/>
        <v>0</v>
      </c>
      <c r="S1194" s="145">
        <f t="shared" si="122"/>
        <v>0</v>
      </c>
      <c r="T1194" s="145">
        <f t="shared" si="122"/>
        <v>0</v>
      </c>
    </row>
    <row r="1195" spans="2:20">
      <c r="B1195" s="149">
        <v>1184</v>
      </c>
      <c r="C1195" s="145"/>
      <c r="D1195" s="149">
        <v>22.5</v>
      </c>
      <c r="E1195" s="149">
        <v>45.2</v>
      </c>
      <c r="F1195" s="149">
        <v>45.2</v>
      </c>
      <c r="G1195" s="149">
        <v>45.2</v>
      </c>
      <c r="H1195" s="145">
        <f t="shared" si="121"/>
        <v>45.2</v>
      </c>
      <c r="I1195" s="145"/>
      <c r="J1195" s="145"/>
      <c r="L1195" s="149">
        <v>1184</v>
      </c>
      <c r="M1195" s="145">
        <f t="shared" si="123"/>
        <v>0</v>
      </c>
      <c r="N1195" s="145">
        <f t="shared" si="123"/>
        <v>0</v>
      </c>
      <c r="O1195" s="145">
        <f t="shared" si="124"/>
        <v>0</v>
      </c>
      <c r="P1195" s="145">
        <f t="shared" si="120"/>
        <v>0</v>
      </c>
      <c r="Q1195" s="145">
        <f t="shared" si="120"/>
        <v>0</v>
      </c>
      <c r="R1195" s="145">
        <f t="shared" si="122"/>
        <v>0</v>
      </c>
      <c r="S1195" s="145">
        <f t="shared" si="122"/>
        <v>0</v>
      </c>
      <c r="T1195" s="145">
        <f t="shared" si="122"/>
        <v>0</v>
      </c>
    </row>
    <row r="1196" spans="2:20">
      <c r="B1196" s="149">
        <v>1185</v>
      </c>
      <c r="C1196" s="145"/>
      <c r="D1196" s="149">
        <v>19.8</v>
      </c>
      <c r="E1196" s="149">
        <v>40.799999999999997</v>
      </c>
      <c r="F1196" s="149">
        <v>40.799999999999997</v>
      </c>
      <c r="G1196" s="149">
        <v>40.799999999999997</v>
      </c>
      <c r="H1196" s="145">
        <f t="shared" si="121"/>
        <v>40.799999999999997</v>
      </c>
      <c r="I1196" s="145"/>
      <c r="J1196" s="145"/>
      <c r="L1196" s="149">
        <v>1185</v>
      </c>
      <c r="M1196" s="145">
        <f t="shared" si="123"/>
        <v>0</v>
      </c>
      <c r="N1196" s="145">
        <f t="shared" si="123"/>
        <v>0</v>
      </c>
      <c r="O1196" s="145">
        <f t="shared" si="124"/>
        <v>0</v>
      </c>
      <c r="P1196" s="145">
        <f t="shared" si="120"/>
        <v>0</v>
      </c>
      <c r="Q1196" s="145">
        <f t="shared" si="120"/>
        <v>0</v>
      </c>
      <c r="R1196" s="145">
        <f t="shared" si="122"/>
        <v>0</v>
      </c>
      <c r="S1196" s="145">
        <f t="shared" si="122"/>
        <v>0</v>
      </c>
      <c r="T1196" s="145">
        <f t="shared" si="122"/>
        <v>0</v>
      </c>
    </row>
    <row r="1197" spans="2:20">
      <c r="B1197" s="149">
        <v>1186</v>
      </c>
      <c r="C1197" s="145"/>
      <c r="D1197" s="149">
        <v>17.2</v>
      </c>
      <c r="E1197" s="149">
        <v>35.4</v>
      </c>
      <c r="F1197" s="149">
        <v>35.4</v>
      </c>
      <c r="G1197" s="149">
        <v>35.4</v>
      </c>
      <c r="H1197" s="145">
        <f t="shared" si="121"/>
        <v>35.4</v>
      </c>
      <c r="I1197" s="145"/>
      <c r="J1197" s="145"/>
      <c r="L1197" s="149">
        <v>1186</v>
      </c>
      <c r="M1197" s="145">
        <f t="shared" si="123"/>
        <v>0</v>
      </c>
      <c r="N1197" s="145">
        <f t="shared" si="123"/>
        <v>0</v>
      </c>
      <c r="O1197" s="145">
        <f t="shared" si="124"/>
        <v>0</v>
      </c>
      <c r="P1197" s="145">
        <f t="shared" si="120"/>
        <v>0</v>
      </c>
      <c r="Q1197" s="145">
        <f t="shared" si="120"/>
        <v>0</v>
      </c>
      <c r="R1197" s="145">
        <f t="shared" si="122"/>
        <v>0</v>
      </c>
      <c r="S1197" s="145">
        <f t="shared" si="122"/>
        <v>0</v>
      </c>
      <c r="T1197" s="145">
        <f t="shared" si="122"/>
        <v>0</v>
      </c>
    </row>
    <row r="1198" spans="2:20">
      <c r="B1198" s="149">
        <v>1187</v>
      </c>
      <c r="C1198" s="145"/>
      <c r="D1198" s="149">
        <v>14.6</v>
      </c>
      <c r="E1198" s="149">
        <v>29.4</v>
      </c>
      <c r="F1198" s="149">
        <v>29.4</v>
      </c>
      <c r="G1198" s="149">
        <v>29.4</v>
      </c>
      <c r="H1198" s="145">
        <f t="shared" si="121"/>
        <v>29.4</v>
      </c>
      <c r="I1198" s="145"/>
      <c r="J1198" s="145"/>
      <c r="L1198" s="149">
        <v>1187</v>
      </c>
      <c r="M1198" s="145">
        <f t="shared" si="123"/>
        <v>0</v>
      </c>
      <c r="N1198" s="145">
        <f t="shared" si="123"/>
        <v>0</v>
      </c>
      <c r="O1198" s="145">
        <f t="shared" si="124"/>
        <v>0</v>
      </c>
      <c r="P1198" s="145">
        <f t="shared" si="120"/>
        <v>0</v>
      </c>
      <c r="Q1198" s="145">
        <f t="shared" si="120"/>
        <v>0</v>
      </c>
      <c r="R1198" s="145">
        <f t="shared" si="122"/>
        <v>0</v>
      </c>
      <c r="S1198" s="145">
        <f t="shared" si="122"/>
        <v>0</v>
      </c>
      <c r="T1198" s="145">
        <f t="shared" si="122"/>
        <v>0</v>
      </c>
    </row>
    <row r="1199" spans="2:20">
      <c r="B1199" s="149">
        <v>1188</v>
      </c>
      <c r="C1199" s="145"/>
      <c r="D1199" s="149">
        <v>12</v>
      </c>
      <c r="E1199" s="149">
        <v>23.4</v>
      </c>
      <c r="F1199" s="149">
        <v>23.4</v>
      </c>
      <c r="G1199" s="149">
        <v>23.4</v>
      </c>
      <c r="H1199" s="145">
        <f t="shared" si="121"/>
        <v>23.4</v>
      </c>
      <c r="I1199" s="145"/>
      <c r="J1199" s="145"/>
      <c r="L1199" s="149">
        <v>1188</v>
      </c>
      <c r="M1199" s="145">
        <f t="shared" si="123"/>
        <v>0</v>
      </c>
      <c r="N1199" s="145">
        <f t="shared" si="123"/>
        <v>0</v>
      </c>
      <c r="O1199" s="145">
        <f t="shared" si="124"/>
        <v>0</v>
      </c>
      <c r="P1199" s="145">
        <f t="shared" si="120"/>
        <v>0</v>
      </c>
      <c r="Q1199" s="145">
        <f t="shared" si="120"/>
        <v>0</v>
      </c>
      <c r="R1199" s="145">
        <f t="shared" si="122"/>
        <v>0</v>
      </c>
      <c r="S1199" s="145">
        <f t="shared" si="122"/>
        <v>0</v>
      </c>
      <c r="T1199" s="145">
        <f t="shared" si="122"/>
        <v>0</v>
      </c>
    </row>
    <row r="1200" spans="2:20">
      <c r="B1200" s="149">
        <v>1189</v>
      </c>
      <c r="C1200" s="145"/>
      <c r="D1200" s="149">
        <v>9.3000000000000007</v>
      </c>
      <c r="E1200" s="149">
        <v>17.7</v>
      </c>
      <c r="F1200" s="149">
        <v>17.7</v>
      </c>
      <c r="G1200" s="149">
        <v>17.7</v>
      </c>
      <c r="H1200" s="145">
        <f t="shared" si="121"/>
        <v>17.7</v>
      </c>
      <c r="I1200" s="145"/>
      <c r="J1200" s="145"/>
      <c r="L1200" s="149">
        <v>1189</v>
      </c>
      <c r="M1200" s="145">
        <f t="shared" si="123"/>
        <v>0</v>
      </c>
      <c r="N1200" s="145">
        <f t="shared" si="123"/>
        <v>0</v>
      </c>
      <c r="O1200" s="145">
        <f t="shared" si="124"/>
        <v>0</v>
      </c>
      <c r="P1200" s="145">
        <f t="shared" si="120"/>
        <v>0</v>
      </c>
      <c r="Q1200" s="145">
        <f t="shared" si="120"/>
        <v>0</v>
      </c>
      <c r="R1200" s="145">
        <f t="shared" si="122"/>
        <v>0</v>
      </c>
      <c r="S1200" s="145">
        <f t="shared" si="122"/>
        <v>0</v>
      </c>
      <c r="T1200" s="145">
        <f t="shared" si="122"/>
        <v>0</v>
      </c>
    </row>
    <row r="1201" spans="2:20">
      <c r="B1201" s="149">
        <v>1190</v>
      </c>
      <c r="C1201" s="145"/>
      <c r="D1201" s="149">
        <v>6.7</v>
      </c>
      <c r="E1201" s="149">
        <v>12.6</v>
      </c>
      <c r="F1201" s="149">
        <v>12.6</v>
      </c>
      <c r="G1201" s="149">
        <v>12.6</v>
      </c>
      <c r="H1201" s="145">
        <f t="shared" si="121"/>
        <v>12.6</v>
      </c>
      <c r="I1201" s="145"/>
      <c r="J1201" s="145"/>
      <c r="L1201" s="149">
        <v>1190</v>
      </c>
      <c r="M1201" s="145">
        <f t="shared" si="123"/>
        <v>0</v>
      </c>
      <c r="N1201" s="145">
        <f t="shared" si="123"/>
        <v>0</v>
      </c>
      <c r="O1201" s="145">
        <f t="shared" si="124"/>
        <v>0</v>
      </c>
      <c r="P1201" s="145">
        <f t="shared" si="120"/>
        <v>0</v>
      </c>
      <c r="Q1201" s="145">
        <f t="shared" si="120"/>
        <v>0</v>
      </c>
      <c r="R1201" s="145">
        <f t="shared" si="122"/>
        <v>0</v>
      </c>
      <c r="S1201" s="145">
        <f t="shared" si="122"/>
        <v>0</v>
      </c>
      <c r="T1201" s="145">
        <f t="shared" si="122"/>
        <v>0</v>
      </c>
    </row>
    <row r="1202" spans="2:20">
      <c r="B1202" s="149">
        <v>1191</v>
      </c>
      <c r="C1202" s="145"/>
      <c r="D1202" s="149">
        <v>4.0999999999999996</v>
      </c>
      <c r="E1202" s="149">
        <v>8</v>
      </c>
      <c r="F1202" s="149">
        <v>8</v>
      </c>
      <c r="G1202" s="149">
        <v>8</v>
      </c>
      <c r="H1202" s="145">
        <f t="shared" si="121"/>
        <v>8</v>
      </c>
      <c r="I1202" s="145"/>
      <c r="J1202" s="145"/>
      <c r="L1202" s="149">
        <v>1191</v>
      </c>
      <c r="M1202" s="145">
        <f t="shared" si="123"/>
        <v>0</v>
      </c>
      <c r="N1202" s="145">
        <f t="shared" si="123"/>
        <v>0</v>
      </c>
      <c r="O1202" s="145">
        <f t="shared" si="124"/>
        <v>0</v>
      </c>
      <c r="P1202" s="145">
        <f t="shared" si="120"/>
        <v>0</v>
      </c>
      <c r="Q1202" s="145">
        <f t="shared" si="120"/>
        <v>0</v>
      </c>
      <c r="R1202" s="145">
        <f t="shared" si="122"/>
        <v>0</v>
      </c>
      <c r="S1202" s="145">
        <f t="shared" si="122"/>
        <v>0</v>
      </c>
      <c r="T1202" s="145">
        <f t="shared" si="122"/>
        <v>0</v>
      </c>
    </row>
    <row r="1203" spans="2:20">
      <c r="B1203" s="149">
        <v>1192</v>
      </c>
      <c r="C1203" s="145"/>
      <c r="D1203" s="149">
        <v>1.5</v>
      </c>
      <c r="E1203" s="149">
        <v>4.0999999999999996</v>
      </c>
      <c r="F1203" s="149">
        <v>4.0999999999999996</v>
      </c>
      <c r="G1203" s="149">
        <v>4.0999999999999996</v>
      </c>
      <c r="H1203" s="145">
        <f t="shared" si="121"/>
        <v>4.0999999999999996</v>
      </c>
      <c r="I1203" s="145"/>
      <c r="J1203" s="145"/>
      <c r="L1203" s="149">
        <v>1192</v>
      </c>
      <c r="M1203" s="145">
        <f t="shared" si="123"/>
        <v>0</v>
      </c>
      <c r="N1203" s="145">
        <f t="shared" si="123"/>
        <v>0</v>
      </c>
      <c r="O1203" s="145">
        <f t="shared" si="124"/>
        <v>0</v>
      </c>
      <c r="P1203" s="145">
        <f t="shared" si="120"/>
        <v>0</v>
      </c>
      <c r="Q1203" s="145">
        <f t="shared" si="120"/>
        <v>0</v>
      </c>
      <c r="R1203" s="145">
        <f t="shared" si="122"/>
        <v>0</v>
      </c>
      <c r="S1203" s="145">
        <f t="shared" si="122"/>
        <v>0</v>
      </c>
      <c r="T1203" s="145">
        <f t="shared" si="122"/>
        <v>0</v>
      </c>
    </row>
    <row r="1204" spans="2:20">
      <c r="B1204" s="149">
        <v>1193</v>
      </c>
      <c r="C1204" s="145"/>
      <c r="D1204" s="149">
        <v>0</v>
      </c>
      <c r="E1204" s="149">
        <v>1.3</v>
      </c>
      <c r="F1204" s="149">
        <v>1.3</v>
      </c>
      <c r="G1204" s="149">
        <v>1.3</v>
      </c>
      <c r="H1204" s="145">
        <f t="shared" si="121"/>
        <v>1.3</v>
      </c>
      <c r="I1204" s="145"/>
      <c r="J1204" s="145"/>
      <c r="L1204" s="149">
        <v>1193</v>
      </c>
      <c r="M1204" s="145">
        <f t="shared" si="123"/>
        <v>0</v>
      </c>
      <c r="N1204" s="145">
        <f t="shared" si="123"/>
        <v>0</v>
      </c>
      <c r="O1204" s="145">
        <f t="shared" si="124"/>
        <v>0</v>
      </c>
      <c r="P1204" s="145">
        <f t="shared" si="120"/>
        <v>0</v>
      </c>
      <c r="Q1204" s="145">
        <f t="shared" si="120"/>
        <v>0</v>
      </c>
      <c r="R1204" s="145">
        <f t="shared" si="122"/>
        <v>0</v>
      </c>
      <c r="S1204" s="145">
        <f t="shared" si="122"/>
        <v>0</v>
      </c>
      <c r="T1204" s="145">
        <f t="shared" si="122"/>
        <v>0</v>
      </c>
    </row>
    <row r="1205" spans="2:20">
      <c r="B1205" s="149">
        <v>1194</v>
      </c>
      <c r="C1205" s="145"/>
      <c r="D1205" s="149">
        <v>0</v>
      </c>
      <c r="E1205" s="149">
        <v>0</v>
      </c>
      <c r="F1205" s="149">
        <v>0</v>
      </c>
      <c r="G1205" s="149">
        <v>0</v>
      </c>
      <c r="H1205" s="145">
        <f t="shared" si="121"/>
        <v>0</v>
      </c>
      <c r="I1205" s="145"/>
      <c r="J1205" s="145"/>
      <c r="L1205" s="149">
        <v>1194</v>
      </c>
      <c r="M1205" s="145">
        <f t="shared" si="123"/>
        <v>0</v>
      </c>
      <c r="N1205" s="145">
        <f t="shared" si="123"/>
        <v>0</v>
      </c>
      <c r="O1205" s="145">
        <f t="shared" si="124"/>
        <v>0</v>
      </c>
      <c r="P1205" s="145">
        <f t="shared" si="120"/>
        <v>0</v>
      </c>
      <c r="Q1205" s="145">
        <f t="shared" si="120"/>
        <v>0</v>
      </c>
      <c r="R1205" s="145">
        <f t="shared" si="122"/>
        <v>0</v>
      </c>
      <c r="S1205" s="145">
        <f t="shared" si="122"/>
        <v>0</v>
      </c>
      <c r="T1205" s="145">
        <f t="shared" si="122"/>
        <v>0</v>
      </c>
    </row>
    <row r="1206" spans="2:20">
      <c r="B1206" s="149">
        <v>1195</v>
      </c>
      <c r="C1206" s="145"/>
      <c r="D1206" s="149">
        <v>0</v>
      </c>
      <c r="E1206" s="149">
        <v>0</v>
      </c>
      <c r="F1206" s="149">
        <v>0</v>
      </c>
      <c r="G1206" s="149">
        <v>0</v>
      </c>
      <c r="H1206" s="145">
        <f t="shared" si="121"/>
        <v>0</v>
      </c>
      <c r="I1206" s="145"/>
      <c r="J1206" s="145"/>
      <c r="L1206" s="149">
        <v>1195</v>
      </c>
      <c r="M1206" s="145">
        <f t="shared" si="123"/>
        <v>0</v>
      </c>
      <c r="N1206" s="145">
        <f t="shared" si="123"/>
        <v>0</v>
      </c>
      <c r="O1206" s="145">
        <f t="shared" si="124"/>
        <v>0</v>
      </c>
      <c r="P1206" s="145">
        <f t="shared" si="120"/>
        <v>0</v>
      </c>
      <c r="Q1206" s="145">
        <f t="shared" si="120"/>
        <v>0</v>
      </c>
      <c r="R1206" s="145">
        <f t="shared" si="122"/>
        <v>0</v>
      </c>
      <c r="S1206" s="145">
        <f t="shared" si="122"/>
        <v>0</v>
      </c>
      <c r="T1206" s="145">
        <f t="shared" si="122"/>
        <v>0</v>
      </c>
    </row>
    <row r="1207" spans="2:20">
      <c r="B1207" s="149">
        <v>1196</v>
      </c>
      <c r="C1207" s="145"/>
      <c r="D1207" s="149">
        <v>0</v>
      </c>
      <c r="E1207" s="149">
        <v>0</v>
      </c>
      <c r="F1207" s="149">
        <v>0</v>
      </c>
      <c r="G1207" s="149">
        <v>0</v>
      </c>
      <c r="H1207" s="145">
        <f t="shared" si="121"/>
        <v>0</v>
      </c>
      <c r="I1207" s="145"/>
      <c r="J1207" s="145"/>
      <c r="L1207" s="149">
        <v>1196</v>
      </c>
      <c r="M1207" s="145">
        <f t="shared" si="123"/>
        <v>0</v>
      </c>
      <c r="N1207" s="145">
        <f t="shared" si="123"/>
        <v>0</v>
      </c>
      <c r="O1207" s="145">
        <f t="shared" si="124"/>
        <v>0</v>
      </c>
      <c r="P1207" s="145">
        <f t="shared" si="120"/>
        <v>0</v>
      </c>
      <c r="Q1207" s="145">
        <f t="shared" si="120"/>
        <v>0</v>
      </c>
      <c r="R1207" s="145">
        <f t="shared" si="122"/>
        <v>0</v>
      </c>
      <c r="S1207" s="145">
        <f t="shared" si="122"/>
        <v>0</v>
      </c>
      <c r="T1207" s="145">
        <f t="shared" si="122"/>
        <v>0</v>
      </c>
    </row>
    <row r="1208" spans="2:20">
      <c r="B1208" s="149">
        <v>1197</v>
      </c>
      <c r="C1208" s="145"/>
      <c r="D1208" s="149">
        <v>0</v>
      </c>
      <c r="E1208" s="149">
        <v>0</v>
      </c>
      <c r="F1208" s="149">
        <v>0</v>
      </c>
      <c r="G1208" s="149">
        <v>0</v>
      </c>
      <c r="H1208" s="145">
        <f t="shared" si="121"/>
        <v>0</v>
      </c>
      <c r="I1208" s="145"/>
      <c r="J1208" s="145"/>
      <c r="L1208" s="149">
        <v>1197</v>
      </c>
      <c r="M1208" s="145">
        <f t="shared" si="123"/>
        <v>0</v>
      </c>
      <c r="N1208" s="145">
        <f t="shared" si="123"/>
        <v>0</v>
      </c>
      <c r="O1208" s="145">
        <f t="shared" si="124"/>
        <v>0</v>
      </c>
      <c r="P1208" s="145">
        <f t="shared" si="120"/>
        <v>0</v>
      </c>
      <c r="Q1208" s="145">
        <f t="shared" si="120"/>
        <v>0</v>
      </c>
      <c r="R1208" s="145">
        <f t="shared" si="122"/>
        <v>0</v>
      </c>
      <c r="S1208" s="145">
        <f t="shared" si="122"/>
        <v>0</v>
      </c>
      <c r="T1208" s="145">
        <f t="shared" si="122"/>
        <v>0</v>
      </c>
    </row>
    <row r="1209" spans="2:20">
      <c r="B1209" s="149">
        <v>1198</v>
      </c>
      <c r="C1209" s="145"/>
      <c r="D1209" s="149">
        <v>0</v>
      </c>
      <c r="E1209" s="149">
        <v>0</v>
      </c>
      <c r="F1209" s="149">
        <v>0</v>
      </c>
      <c r="G1209" s="149">
        <v>0</v>
      </c>
      <c r="H1209" s="145">
        <f t="shared" si="121"/>
        <v>0</v>
      </c>
      <c r="I1209" s="145"/>
      <c r="J1209" s="145"/>
      <c r="L1209" s="149">
        <v>1198</v>
      </c>
      <c r="M1209" s="145">
        <f t="shared" si="123"/>
        <v>0</v>
      </c>
      <c r="N1209" s="145">
        <f t="shared" si="123"/>
        <v>0</v>
      </c>
      <c r="O1209" s="145">
        <f t="shared" si="124"/>
        <v>0</v>
      </c>
      <c r="P1209" s="145">
        <f t="shared" si="120"/>
        <v>0</v>
      </c>
      <c r="Q1209" s="145">
        <f t="shared" si="120"/>
        <v>0</v>
      </c>
      <c r="R1209" s="145">
        <f t="shared" si="122"/>
        <v>0</v>
      </c>
      <c r="S1209" s="145">
        <f t="shared" si="122"/>
        <v>0</v>
      </c>
      <c r="T1209" s="145">
        <f t="shared" si="122"/>
        <v>0</v>
      </c>
    </row>
    <row r="1210" spans="2:20">
      <c r="B1210" s="149">
        <v>1199</v>
      </c>
      <c r="C1210" s="145"/>
      <c r="D1210" s="149">
        <v>0</v>
      </c>
      <c r="E1210" s="149">
        <v>0</v>
      </c>
      <c r="F1210" s="149">
        <v>0</v>
      </c>
      <c r="G1210" s="149">
        <v>0</v>
      </c>
      <c r="H1210" s="145">
        <f t="shared" si="121"/>
        <v>0</v>
      </c>
      <c r="I1210" s="145"/>
      <c r="J1210" s="145"/>
      <c r="L1210" s="149">
        <v>1199</v>
      </c>
      <c r="M1210" s="145">
        <f t="shared" si="123"/>
        <v>0</v>
      </c>
      <c r="N1210" s="145">
        <f t="shared" si="123"/>
        <v>0</v>
      </c>
      <c r="O1210" s="145">
        <f t="shared" si="124"/>
        <v>0</v>
      </c>
      <c r="P1210" s="145">
        <f t="shared" si="120"/>
        <v>0</v>
      </c>
      <c r="Q1210" s="145">
        <f t="shared" si="120"/>
        <v>0</v>
      </c>
      <c r="R1210" s="145">
        <f t="shared" si="122"/>
        <v>0</v>
      </c>
      <c r="S1210" s="145">
        <f t="shared" si="122"/>
        <v>0</v>
      </c>
      <c r="T1210" s="145">
        <f t="shared" si="122"/>
        <v>0</v>
      </c>
    </row>
    <row r="1211" spans="2:20">
      <c r="B1211" s="149">
        <v>1200</v>
      </c>
      <c r="C1211" s="145"/>
      <c r="D1211" s="149">
        <v>0</v>
      </c>
      <c r="E1211" s="149">
        <v>0</v>
      </c>
      <c r="F1211" s="149">
        <v>0</v>
      </c>
      <c r="G1211" s="149">
        <v>0</v>
      </c>
      <c r="H1211" s="145">
        <f t="shared" si="121"/>
        <v>0</v>
      </c>
      <c r="I1211" s="145"/>
      <c r="J1211" s="145"/>
      <c r="L1211" s="149">
        <v>1200</v>
      </c>
      <c r="M1211" s="145">
        <f t="shared" si="123"/>
        <v>0</v>
      </c>
      <c r="N1211" s="145">
        <f t="shared" si="123"/>
        <v>0</v>
      </c>
      <c r="O1211" s="145">
        <f t="shared" si="124"/>
        <v>0</v>
      </c>
      <c r="P1211" s="145">
        <f t="shared" si="120"/>
        <v>0</v>
      </c>
      <c r="Q1211" s="145">
        <f t="shared" si="120"/>
        <v>0</v>
      </c>
      <c r="R1211" s="145">
        <f t="shared" si="122"/>
        <v>0</v>
      </c>
      <c r="S1211" s="145">
        <f t="shared" si="122"/>
        <v>0</v>
      </c>
      <c r="T1211" s="145">
        <f t="shared" si="122"/>
        <v>0</v>
      </c>
    </row>
    <row r="1212" spans="2:20">
      <c r="B1212" s="149">
        <v>1201</v>
      </c>
      <c r="C1212" s="145"/>
      <c r="D1212" s="149"/>
      <c r="E1212" s="149"/>
      <c r="F1212" s="149">
        <v>0</v>
      </c>
      <c r="G1212" s="149">
        <v>0</v>
      </c>
      <c r="H1212" s="145"/>
      <c r="I1212" s="145"/>
      <c r="J1212" s="145"/>
      <c r="L1212" s="149">
        <v>1201</v>
      </c>
      <c r="M1212" s="145">
        <f t="shared" si="123"/>
        <v>0</v>
      </c>
      <c r="N1212" s="149"/>
      <c r="O1212" s="145"/>
      <c r="P1212" s="145">
        <f t="shared" si="120"/>
        <v>0</v>
      </c>
      <c r="Q1212" s="145">
        <f t="shared" si="120"/>
        <v>0</v>
      </c>
      <c r="R1212" s="145">
        <f t="shared" si="122"/>
        <v>0</v>
      </c>
      <c r="S1212" s="145">
        <f t="shared" si="122"/>
        <v>0</v>
      </c>
      <c r="T1212" s="145">
        <f t="shared" si="122"/>
        <v>0</v>
      </c>
    </row>
    <row r="1213" spans="2:20">
      <c r="B1213" s="149">
        <v>1202</v>
      </c>
      <c r="C1213" s="145"/>
      <c r="D1213" s="149"/>
      <c r="E1213" s="149"/>
      <c r="F1213" s="149">
        <v>0</v>
      </c>
      <c r="G1213" s="149">
        <v>0</v>
      </c>
      <c r="H1213" s="145"/>
      <c r="I1213" s="145"/>
      <c r="J1213" s="145"/>
      <c r="L1213" s="149">
        <v>1202</v>
      </c>
      <c r="M1213" s="145">
        <f t="shared" si="123"/>
        <v>0</v>
      </c>
      <c r="N1213" s="149"/>
      <c r="O1213" s="145"/>
      <c r="P1213" s="145">
        <f t="shared" si="120"/>
        <v>0</v>
      </c>
      <c r="Q1213" s="145">
        <f t="shared" si="120"/>
        <v>0</v>
      </c>
      <c r="R1213" s="145">
        <f t="shared" si="122"/>
        <v>0</v>
      </c>
      <c r="S1213" s="145">
        <f t="shared" si="122"/>
        <v>0</v>
      </c>
      <c r="T1213" s="145">
        <f t="shared" si="122"/>
        <v>0</v>
      </c>
    </row>
    <row r="1214" spans="2:20">
      <c r="B1214" s="149">
        <v>1203</v>
      </c>
      <c r="C1214" s="145"/>
      <c r="D1214" s="149"/>
      <c r="E1214" s="149"/>
      <c r="F1214" s="149">
        <v>0</v>
      </c>
      <c r="G1214" s="149">
        <v>0</v>
      </c>
      <c r="H1214" s="145"/>
      <c r="I1214" s="145"/>
      <c r="J1214" s="145"/>
      <c r="L1214" s="149">
        <v>1203</v>
      </c>
      <c r="M1214" s="145">
        <f t="shared" si="123"/>
        <v>0</v>
      </c>
      <c r="N1214" s="149"/>
      <c r="O1214" s="145"/>
      <c r="P1214" s="145">
        <f t="shared" si="120"/>
        <v>0</v>
      </c>
      <c r="Q1214" s="145">
        <f t="shared" si="120"/>
        <v>0</v>
      </c>
      <c r="R1214" s="145">
        <f t="shared" si="122"/>
        <v>0</v>
      </c>
      <c r="S1214" s="145">
        <f t="shared" si="122"/>
        <v>0</v>
      </c>
      <c r="T1214" s="145">
        <f t="shared" si="122"/>
        <v>0</v>
      </c>
    </row>
    <row r="1215" spans="2:20">
      <c r="B1215" s="149">
        <v>1204</v>
      </c>
      <c r="C1215" s="145"/>
      <c r="D1215" s="149"/>
      <c r="E1215" s="149"/>
      <c r="F1215" s="149">
        <v>0</v>
      </c>
      <c r="G1215" s="149">
        <v>0</v>
      </c>
      <c r="H1215" s="145"/>
      <c r="I1215" s="145"/>
      <c r="J1215" s="145"/>
      <c r="L1215" s="149">
        <v>1204</v>
      </c>
      <c r="M1215" s="145">
        <f t="shared" si="123"/>
        <v>0</v>
      </c>
      <c r="N1215" s="149"/>
      <c r="O1215" s="145"/>
      <c r="P1215" s="145">
        <f t="shared" si="120"/>
        <v>0</v>
      </c>
      <c r="Q1215" s="145">
        <f t="shared" si="120"/>
        <v>0</v>
      </c>
      <c r="R1215" s="145">
        <f t="shared" si="122"/>
        <v>0</v>
      </c>
      <c r="S1215" s="145">
        <f t="shared" si="122"/>
        <v>0</v>
      </c>
      <c r="T1215" s="145">
        <f t="shared" si="122"/>
        <v>0</v>
      </c>
    </row>
    <row r="1216" spans="2:20">
      <c r="B1216" s="149">
        <v>1205</v>
      </c>
      <c r="C1216" s="145"/>
      <c r="D1216" s="149"/>
      <c r="E1216" s="149"/>
      <c r="F1216" s="149">
        <v>0</v>
      </c>
      <c r="G1216" s="149">
        <v>0</v>
      </c>
      <c r="H1216" s="145"/>
      <c r="I1216" s="145"/>
      <c r="J1216" s="145"/>
      <c r="L1216" s="149">
        <v>1205</v>
      </c>
      <c r="M1216" s="145">
        <f t="shared" si="123"/>
        <v>0</v>
      </c>
      <c r="N1216" s="149"/>
      <c r="O1216" s="145"/>
      <c r="P1216" s="145">
        <f t="shared" si="120"/>
        <v>0</v>
      </c>
      <c r="Q1216" s="145">
        <f t="shared" si="120"/>
        <v>0</v>
      </c>
      <c r="R1216" s="145">
        <f t="shared" si="122"/>
        <v>0</v>
      </c>
      <c r="S1216" s="145">
        <f t="shared" si="122"/>
        <v>0</v>
      </c>
      <c r="T1216" s="145">
        <f t="shared" si="122"/>
        <v>0</v>
      </c>
    </row>
    <row r="1217" spans="2:20">
      <c r="B1217" s="149">
        <v>1206</v>
      </c>
      <c r="C1217" s="145"/>
      <c r="D1217" s="149"/>
      <c r="E1217" s="149"/>
      <c r="F1217" s="149">
        <v>0</v>
      </c>
      <c r="G1217" s="149">
        <v>0</v>
      </c>
      <c r="H1217" s="145"/>
      <c r="I1217" s="145"/>
      <c r="J1217" s="145"/>
      <c r="L1217" s="149">
        <v>1206</v>
      </c>
      <c r="M1217" s="145">
        <f t="shared" si="123"/>
        <v>0</v>
      </c>
      <c r="N1217" s="149"/>
      <c r="O1217" s="145"/>
      <c r="P1217" s="145">
        <f t="shared" si="120"/>
        <v>0</v>
      </c>
      <c r="Q1217" s="145">
        <f t="shared" si="120"/>
        <v>0</v>
      </c>
      <c r="R1217" s="145">
        <f t="shared" si="122"/>
        <v>0</v>
      </c>
      <c r="S1217" s="145">
        <f t="shared" si="122"/>
        <v>0</v>
      </c>
      <c r="T1217" s="145">
        <f t="shared" si="122"/>
        <v>0</v>
      </c>
    </row>
    <row r="1218" spans="2:20">
      <c r="B1218" s="149">
        <v>1207</v>
      </c>
      <c r="C1218" s="145"/>
      <c r="D1218" s="149"/>
      <c r="E1218" s="149"/>
      <c r="F1218" s="149">
        <v>0</v>
      </c>
      <c r="G1218" s="149">
        <v>0</v>
      </c>
      <c r="H1218" s="145"/>
      <c r="I1218" s="145"/>
      <c r="J1218" s="145"/>
      <c r="L1218" s="149">
        <v>1207</v>
      </c>
      <c r="M1218" s="145">
        <f t="shared" si="123"/>
        <v>0</v>
      </c>
      <c r="N1218" s="149"/>
      <c r="O1218" s="145"/>
      <c r="P1218" s="145">
        <f t="shared" si="120"/>
        <v>0</v>
      </c>
      <c r="Q1218" s="145">
        <f t="shared" si="120"/>
        <v>0</v>
      </c>
      <c r="R1218" s="145">
        <f t="shared" si="122"/>
        <v>0</v>
      </c>
      <c r="S1218" s="145">
        <f t="shared" si="122"/>
        <v>0</v>
      </c>
      <c r="T1218" s="145">
        <f t="shared" si="122"/>
        <v>0</v>
      </c>
    </row>
    <row r="1219" spans="2:20">
      <c r="B1219" s="149">
        <v>1208</v>
      </c>
      <c r="C1219" s="145"/>
      <c r="D1219" s="149"/>
      <c r="E1219" s="149"/>
      <c r="F1219" s="149">
        <v>0.9</v>
      </c>
      <c r="G1219" s="149">
        <v>0.9</v>
      </c>
      <c r="H1219" s="145"/>
      <c r="I1219" s="145"/>
      <c r="J1219" s="145"/>
      <c r="L1219" s="149">
        <v>1208</v>
      </c>
      <c r="M1219" s="145">
        <f t="shared" si="123"/>
        <v>0</v>
      </c>
      <c r="N1219" s="149"/>
      <c r="O1219" s="145"/>
      <c r="P1219" s="145">
        <f t="shared" si="120"/>
        <v>1</v>
      </c>
      <c r="Q1219" s="145">
        <f t="shared" si="120"/>
        <v>1</v>
      </c>
      <c r="R1219" s="145">
        <f t="shared" si="122"/>
        <v>0</v>
      </c>
      <c r="S1219" s="145">
        <f t="shared" si="122"/>
        <v>0</v>
      </c>
      <c r="T1219" s="145">
        <f t="shared" si="122"/>
        <v>0</v>
      </c>
    </row>
    <row r="1220" spans="2:20">
      <c r="B1220" s="149">
        <v>1209</v>
      </c>
      <c r="C1220" s="145"/>
      <c r="D1220" s="149"/>
      <c r="E1220" s="149"/>
      <c r="F1220" s="149">
        <v>3.2</v>
      </c>
      <c r="G1220" s="149">
        <v>3.2</v>
      </c>
      <c r="H1220" s="145"/>
      <c r="I1220" s="145"/>
      <c r="J1220" s="145"/>
      <c r="L1220" s="149">
        <v>1209</v>
      </c>
      <c r="M1220" s="145">
        <f t="shared" si="123"/>
        <v>0</v>
      </c>
      <c r="N1220" s="149"/>
      <c r="O1220" s="145"/>
      <c r="P1220" s="145">
        <f t="shared" si="120"/>
        <v>1</v>
      </c>
      <c r="Q1220" s="145">
        <f t="shared" si="120"/>
        <v>1</v>
      </c>
      <c r="R1220" s="145">
        <f t="shared" si="122"/>
        <v>0</v>
      </c>
      <c r="S1220" s="145">
        <f t="shared" si="122"/>
        <v>0</v>
      </c>
      <c r="T1220" s="145">
        <f t="shared" si="122"/>
        <v>0</v>
      </c>
    </row>
    <row r="1221" spans="2:20">
      <c r="B1221" s="149">
        <v>1210</v>
      </c>
      <c r="C1221" s="145"/>
      <c r="D1221" s="149"/>
      <c r="E1221" s="149"/>
      <c r="F1221" s="149">
        <v>7.3</v>
      </c>
      <c r="G1221" s="149">
        <v>7.3</v>
      </c>
      <c r="H1221" s="145"/>
      <c r="I1221" s="145"/>
      <c r="J1221" s="145"/>
      <c r="L1221" s="149">
        <v>1210</v>
      </c>
      <c r="M1221" s="145">
        <f t="shared" si="123"/>
        <v>0</v>
      </c>
      <c r="N1221" s="149"/>
      <c r="O1221" s="145"/>
      <c r="P1221" s="145">
        <f t="shared" si="120"/>
        <v>1</v>
      </c>
      <c r="Q1221" s="145">
        <f t="shared" si="120"/>
        <v>1</v>
      </c>
      <c r="R1221" s="145">
        <f t="shared" si="122"/>
        <v>0</v>
      </c>
      <c r="S1221" s="145">
        <f t="shared" si="122"/>
        <v>0</v>
      </c>
      <c r="T1221" s="145">
        <f t="shared" si="122"/>
        <v>0</v>
      </c>
    </row>
    <row r="1222" spans="2:20">
      <c r="B1222" s="149">
        <v>1211</v>
      </c>
      <c r="C1222" s="145"/>
      <c r="D1222" s="149"/>
      <c r="E1222" s="149"/>
      <c r="F1222" s="149">
        <v>12.4</v>
      </c>
      <c r="G1222" s="149">
        <v>12.4</v>
      </c>
      <c r="H1222" s="145"/>
      <c r="I1222" s="145"/>
      <c r="J1222" s="145"/>
      <c r="L1222" s="149">
        <v>1211</v>
      </c>
      <c r="M1222" s="145">
        <f t="shared" si="123"/>
        <v>0</v>
      </c>
      <c r="N1222" s="149"/>
      <c r="O1222" s="145"/>
      <c r="P1222" s="145">
        <f t="shared" si="120"/>
        <v>1</v>
      </c>
      <c r="Q1222" s="145">
        <f t="shared" si="120"/>
        <v>1</v>
      </c>
      <c r="R1222" s="145">
        <f t="shared" si="122"/>
        <v>0</v>
      </c>
      <c r="S1222" s="145">
        <f t="shared" si="122"/>
        <v>0</v>
      </c>
      <c r="T1222" s="145">
        <f t="shared" si="122"/>
        <v>0</v>
      </c>
    </row>
    <row r="1223" spans="2:20">
      <c r="B1223" s="149">
        <v>1212</v>
      </c>
      <c r="C1223" s="145"/>
      <c r="D1223" s="149"/>
      <c r="E1223" s="149"/>
      <c r="F1223" s="149">
        <v>17.899999999999999</v>
      </c>
      <c r="G1223" s="149">
        <v>17.899999999999999</v>
      </c>
      <c r="H1223" s="145"/>
      <c r="I1223" s="145"/>
      <c r="J1223" s="145"/>
      <c r="L1223" s="149">
        <v>1212</v>
      </c>
      <c r="M1223" s="145">
        <f t="shared" si="123"/>
        <v>0</v>
      </c>
      <c r="N1223" s="149"/>
      <c r="O1223" s="145"/>
      <c r="P1223" s="145">
        <f t="shared" si="120"/>
        <v>1</v>
      </c>
      <c r="Q1223" s="145">
        <f t="shared" si="120"/>
        <v>1</v>
      </c>
      <c r="R1223" s="145">
        <f t="shared" si="122"/>
        <v>0</v>
      </c>
      <c r="S1223" s="145">
        <f t="shared" si="122"/>
        <v>0</v>
      </c>
      <c r="T1223" s="145">
        <f t="shared" si="122"/>
        <v>0</v>
      </c>
    </row>
    <row r="1224" spans="2:20">
      <c r="B1224" s="149">
        <v>1213</v>
      </c>
      <c r="C1224" s="145"/>
      <c r="D1224" s="149"/>
      <c r="E1224" s="149"/>
      <c r="F1224" s="149">
        <v>23.5</v>
      </c>
      <c r="G1224" s="149">
        <v>23.5</v>
      </c>
      <c r="H1224" s="145"/>
      <c r="I1224" s="145"/>
      <c r="J1224" s="145"/>
      <c r="L1224" s="149">
        <v>1213</v>
      </c>
      <c r="M1224" s="145">
        <f t="shared" si="123"/>
        <v>0</v>
      </c>
      <c r="N1224" s="149"/>
      <c r="O1224" s="145"/>
      <c r="P1224" s="145">
        <f t="shared" si="120"/>
        <v>1</v>
      </c>
      <c r="Q1224" s="145">
        <f t="shared" si="120"/>
        <v>1</v>
      </c>
      <c r="R1224" s="145">
        <f t="shared" si="122"/>
        <v>0</v>
      </c>
      <c r="S1224" s="145">
        <f t="shared" si="122"/>
        <v>0</v>
      </c>
      <c r="T1224" s="145">
        <f t="shared" si="122"/>
        <v>0</v>
      </c>
    </row>
    <row r="1225" spans="2:20">
      <c r="B1225" s="149">
        <v>1214</v>
      </c>
      <c r="C1225" s="145"/>
      <c r="D1225" s="149"/>
      <c r="E1225" s="149"/>
      <c r="F1225" s="149">
        <v>29.1</v>
      </c>
      <c r="G1225" s="149">
        <v>29.1</v>
      </c>
      <c r="H1225" s="145"/>
      <c r="I1225" s="145"/>
      <c r="J1225" s="145"/>
      <c r="L1225" s="149">
        <v>1214</v>
      </c>
      <c r="M1225" s="145">
        <f t="shared" si="123"/>
        <v>0</v>
      </c>
      <c r="N1225" s="149"/>
      <c r="O1225" s="145"/>
      <c r="P1225" s="145">
        <f t="shared" si="120"/>
        <v>1</v>
      </c>
      <c r="Q1225" s="145">
        <f t="shared" si="120"/>
        <v>1</v>
      </c>
      <c r="R1225" s="145">
        <f t="shared" si="122"/>
        <v>0</v>
      </c>
      <c r="S1225" s="145">
        <f t="shared" si="122"/>
        <v>0</v>
      </c>
      <c r="T1225" s="145">
        <f t="shared" si="122"/>
        <v>0</v>
      </c>
    </row>
    <row r="1226" spans="2:20">
      <c r="B1226" s="149">
        <v>1215</v>
      </c>
      <c r="C1226" s="145"/>
      <c r="D1226" s="149"/>
      <c r="E1226" s="149"/>
      <c r="F1226" s="149">
        <v>34.299999999999997</v>
      </c>
      <c r="G1226" s="149">
        <v>34.299999999999997</v>
      </c>
      <c r="H1226" s="145"/>
      <c r="I1226" s="145"/>
      <c r="J1226" s="145"/>
      <c r="L1226" s="149">
        <v>1215</v>
      </c>
      <c r="M1226" s="145">
        <f t="shared" si="123"/>
        <v>0</v>
      </c>
      <c r="N1226" s="149"/>
      <c r="O1226" s="145"/>
      <c r="P1226" s="145">
        <f t="shared" ref="P1226:Q1289" si="125">IF(AND(F1226&gt;0,F1226&gt;=F1225),1,0)</f>
        <v>1</v>
      </c>
      <c r="Q1226" s="145">
        <f t="shared" si="125"/>
        <v>1</v>
      </c>
      <c r="R1226" s="145">
        <f t="shared" si="122"/>
        <v>0</v>
      </c>
      <c r="S1226" s="145">
        <f t="shared" si="122"/>
        <v>0</v>
      </c>
      <c r="T1226" s="145">
        <f t="shared" si="122"/>
        <v>0</v>
      </c>
    </row>
    <row r="1227" spans="2:20">
      <c r="B1227" s="149">
        <v>1216</v>
      </c>
      <c r="C1227" s="145"/>
      <c r="D1227" s="149"/>
      <c r="E1227" s="149"/>
      <c r="F1227" s="149">
        <v>38.6</v>
      </c>
      <c r="G1227" s="149">
        <v>38.6</v>
      </c>
      <c r="H1227" s="145"/>
      <c r="I1227" s="145"/>
      <c r="J1227" s="145"/>
      <c r="L1227" s="149">
        <v>1216</v>
      </c>
      <c r="M1227" s="145">
        <f t="shared" si="123"/>
        <v>0</v>
      </c>
      <c r="N1227" s="149"/>
      <c r="O1227" s="145"/>
      <c r="P1227" s="145">
        <f t="shared" si="125"/>
        <v>1</v>
      </c>
      <c r="Q1227" s="145">
        <f t="shared" si="125"/>
        <v>1</v>
      </c>
      <c r="R1227" s="145">
        <f t="shared" si="122"/>
        <v>0</v>
      </c>
      <c r="S1227" s="145">
        <f t="shared" si="122"/>
        <v>0</v>
      </c>
      <c r="T1227" s="145">
        <f t="shared" si="122"/>
        <v>0</v>
      </c>
    </row>
    <row r="1228" spans="2:20">
      <c r="B1228" s="149">
        <v>1217</v>
      </c>
      <c r="C1228" s="145"/>
      <c r="D1228" s="149"/>
      <c r="E1228" s="149"/>
      <c r="F1228" s="149">
        <v>41.6</v>
      </c>
      <c r="G1228" s="149">
        <v>41.6</v>
      </c>
      <c r="H1228" s="145"/>
      <c r="I1228" s="145"/>
      <c r="J1228" s="145"/>
      <c r="L1228" s="149">
        <v>1217</v>
      </c>
      <c r="M1228" s="145">
        <f t="shared" si="123"/>
        <v>0</v>
      </c>
      <c r="N1228" s="149"/>
      <c r="O1228" s="145"/>
      <c r="P1228" s="145">
        <f t="shared" si="125"/>
        <v>1</v>
      </c>
      <c r="Q1228" s="145">
        <f t="shared" si="125"/>
        <v>1</v>
      </c>
      <c r="R1228" s="145">
        <f t="shared" si="122"/>
        <v>0</v>
      </c>
      <c r="S1228" s="145">
        <f t="shared" si="122"/>
        <v>0</v>
      </c>
      <c r="T1228" s="145">
        <f t="shared" si="122"/>
        <v>0</v>
      </c>
    </row>
    <row r="1229" spans="2:20">
      <c r="B1229" s="149">
        <v>1218</v>
      </c>
      <c r="C1229" s="145"/>
      <c r="D1229" s="149"/>
      <c r="E1229" s="149"/>
      <c r="F1229" s="149">
        <v>43.9</v>
      </c>
      <c r="G1229" s="149">
        <v>43.9</v>
      </c>
      <c r="H1229" s="145"/>
      <c r="I1229" s="145"/>
      <c r="J1229" s="145"/>
      <c r="L1229" s="149">
        <v>1218</v>
      </c>
      <c r="M1229" s="145">
        <f t="shared" si="123"/>
        <v>0</v>
      </c>
      <c r="N1229" s="149"/>
      <c r="O1229" s="145"/>
      <c r="P1229" s="145">
        <f t="shared" si="125"/>
        <v>1</v>
      </c>
      <c r="Q1229" s="145">
        <f t="shared" si="125"/>
        <v>1</v>
      </c>
      <c r="R1229" s="145">
        <f t="shared" si="124"/>
        <v>0</v>
      </c>
      <c r="S1229" s="145">
        <f t="shared" si="124"/>
        <v>0</v>
      </c>
      <c r="T1229" s="145">
        <f t="shared" si="124"/>
        <v>0</v>
      </c>
    </row>
    <row r="1230" spans="2:20">
      <c r="B1230" s="149">
        <v>1219</v>
      </c>
      <c r="C1230" s="145"/>
      <c r="D1230" s="149"/>
      <c r="E1230" s="149"/>
      <c r="F1230" s="149">
        <v>45.9</v>
      </c>
      <c r="G1230" s="149">
        <v>45.9</v>
      </c>
      <c r="H1230" s="145"/>
      <c r="I1230" s="145"/>
      <c r="J1230" s="145"/>
      <c r="L1230" s="149">
        <v>1219</v>
      </c>
      <c r="M1230" s="145">
        <f t="shared" ref="M1230:M1293" si="126">IF(AND(C1230&gt;0,C1230&gt;=C1229),1,0)</f>
        <v>0</v>
      </c>
      <c r="N1230" s="149"/>
      <c r="O1230" s="145"/>
      <c r="P1230" s="145">
        <f t="shared" si="125"/>
        <v>1</v>
      </c>
      <c r="Q1230" s="145">
        <f t="shared" si="125"/>
        <v>1</v>
      </c>
      <c r="R1230" s="145">
        <f t="shared" ref="R1230:T1293" si="127">IF(AND(H1230&gt;0,H1230&gt;=H1229),1,0)</f>
        <v>0</v>
      </c>
      <c r="S1230" s="145">
        <f t="shared" si="127"/>
        <v>0</v>
      </c>
      <c r="T1230" s="145">
        <f t="shared" si="127"/>
        <v>0</v>
      </c>
    </row>
    <row r="1231" spans="2:20">
      <c r="B1231" s="149">
        <v>1220</v>
      </c>
      <c r="C1231" s="145"/>
      <c r="D1231" s="149"/>
      <c r="E1231" s="149"/>
      <c r="F1231" s="149">
        <v>48.1</v>
      </c>
      <c r="G1231" s="149">
        <v>48.1</v>
      </c>
      <c r="H1231" s="145"/>
      <c r="I1231" s="145"/>
      <c r="J1231" s="145"/>
      <c r="L1231" s="149">
        <v>1220</v>
      </c>
      <c r="M1231" s="145">
        <f t="shared" si="126"/>
        <v>0</v>
      </c>
      <c r="N1231" s="149"/>
      <c r="O1231" s="145"/>
      <c r="P1231" s="145">
        <f t="shared" si="125"/>
        <v>1</v>
      </c>
      <c r="Q1231" s="145">
        <f t="shared" si="125"/>
        <v>1</v>
      </c>
      <c r="R1231" s="145">
        <f t="shared" si="127"/>
        <v>0</v>
      </c>
      <c r="S1231" s="145">
        <f t="shared" si="127"/>
        <v>0</v>
      </c>
      <c r="T1231" s="145">
        <f t="shared" si="127"/>
        <v>0</v>
      </c>
    </row>
    <row r="1232" spans="2:20">
      <c r="B1232" s="149">
        <v>1221</v>
      </c>
      <c r="C1232" s="145"/>
      <c r="D1232" s="149"/>
      <c r="E1232" s="149"/>
      <c r="F1232" s="149">
        <v>50.3</v>
      </c>
      <c r="G1232" s="149">
        <v>50.3</v>
      </c>
      <c r="H1232" s="145"/>
      <c r="I1232" s="145"/>
      <c r="J1232" s="145"/>
      <c r="L1232" s="149">
        <v>1221</v>
      </c>
      <c r="M1232" s="145">
        <f t="shared" si="126"/>
        <v>0</v>
      </c>
      <c r="N1232" s="149"/>
      <c r="O1232" s="145"/>
      <c r="P1232" s="145">
        <f t="shared" si="125"/>
        <v>1</v>
      </c>
      <c r="Q1232" s="145">
        <f t="shared" si="125"/>
        <v>1</v>
      </c>
      <c r="R1232" s="145">
        <f t="shared" si="127"/>
        <v>0</v>
      </c>
      <c r="S1232" s="145">
        <f t="shared" si="127"/>
        <v>0</v>
      </c>
      <c r="T1232" s="145">
        <f t="shared" si="127"/>
        <v>0</v>
      </c>
    </row>
    <row r="1233" spans="2:20">
      <c r="B1233" s="149">
        <v>1222</v>
      </c>
      <c r="C1233" s="145"/>
      <c r="D1233" s="149"/>
      <c r="E1233" s="149"/>
      <c r="F1233" s="149">
        <v>52.6</v>
      </c>
      <c r="G1233" s="149">
        <v>52.6</v>
      </c>
      <c r="H1233" s="145"/>
      <c r="I1233" s="145"/>
      <c r="J1233" s="145"/>
      <c r="L1233" s="149">
        <v>1222</v>
      </c>
      <c r="M1233" s="145">
        <f t="shared" si="126"/>
        <v>0</v>
      </c>
      <c r="N1233" s="149"/>
      <c r="O1233" s="145"/>
      <c r="P1233" s="145">
        <f t="shared" si="125"/>
        <v>1</v>
      </c>
      <c r="Q1233" s="145">
        <f t="shared" si="125"/>
        <v>1</v>
      </c>
      <c r="R1233" s="145">
        <f t="shared" si="127"/>
        <v>0</v>
      </c>
      <c r="S1233" s="145">
        <f t="shared" si="127"/>
        <v>0</v>
      </c>
      <c r="T1233" s="145">
        <f t="shared" si="127"/>
        <v>0</v>
      </c>
    </row>
    <row r="1234" spans="2:20">
      <c r="B1234" s="149">
        <v>1223</v>
      </c>
      <c r="C1234" s="145"/>
      <c r="D1234" s="149"/>
      <c r="E1234" s="149"/>
      <c r="F1234" s="149">
        <v>54.8</v>
      </c>
      <c r="G1234" s="149">
        <v>54.8</v>
      </c>
      <c r="H1234" s="145"/>
      <c r="I1234" s="145"/>
      <c r="J1234" s="145"/>
      <c r="L1234" s="149">
        <v>1223</v>
      </c>
      <c r="M1234" s="145">
        <f t="shared" si="126"/>
        <v>0</v>
      </c>
      <c r="N1234" s="149"/>
      <c r="O1234" s="145"/>
      <c r="P1234" s="145">
        <f t="shared" si="125"/>
        <v>1</v>
      </c>
      <c r="Q1234" s="145">
        <f t="shared" si="125"/>
        <v>1</v>
      </c>
      <c r="R1234" s="145">
        <f t="shared" si="127"/>
        <v>0</v>
      </c>
      <c r="S1234" s="145">
        <f t="shared" si="127"/>
        <v>0</v>
      </c>
      <c r="T1234" s="145">
        <f t="shared" si="127"/>
        <v>0</v>
      </c>
    </row>
    <row r="1235" spans="2:20">
      <c r="B1235" s="149">
        <v>1224</v>
      </c>
      <c r="C1235" s="145"/>
      <c r="D1235" s="149"/>
      <c r="E1235" s="149"/>
      <c r="F1235" s="149">
        <v>55.8</v>
      </c>
      <c r="G1235" s="149">
        <v>55.8</v>
      </c>
      <c r="H1235" s="145"/>
      <c r="I1235" s="145"/>
      <c r="J1235" s="145"/>
      <c r="L1235" s="149">
        <v>1224</v>
      </c>
      <c r="M1235" s="145">
        <f t="shared" si="126"/>
        <v>0</v>
      </c>
      <c r="N1235" s="149"/>
      <c r="O1235" s="145"/>
      <c r="P1235" s="145">
        <f t="shared" si="125"/>
        <v>1</v>
      </c>
      <c r="Q1235" s="145">
        <f t="shared" si="125"/>
        <v>1</v>
      </c>
      <c r="R1235" s="145">
        <f t="shared" si="127"/>
        <v>0</v>
      </c>
      <c r="S1235" s="145">
        <f t="shared" si="127"/>
        <v>0</v>
      </c>
      <c r="T1235" s="145">
        <f t="shared" si="127"/>
        <v>0</v>
      </c>
    </row>
    <row r="1236" spans="2:20">
      <c r="B1236" s="149">
        <v>1225</v>
      </c>
      <c r="C1236" s="145"/>
      <c r="D1236" s="149"/>
      <c r="E1236" s="149"/>
      <c r="F1236" s="149">
        <v>55.2</v>
      </c>
      <c r="G1236" s="149">
        <v>55.2</v>
      </c>
      <c r="H1236" s="145"/>
      <c r="I1236" s="145"/>
      <c r="J1236" s="145"/>
      <c r="L1236" s="149">
        <v>1225</v>
      </c>
      <c r="M1236" s="145">
        <f t="shared" si="126"/>
        <v>0</v>
      </c>
      <c r="N1236" s="149"/>
      <c r="O1236" s="145"/>
      <c r="P1236" s="145">
        <f t="shared" si="125"/>
        <v>0</v>
      </c>
      <c r="Q1236" s="145">
        <f t="shared" si="125"/>
        <v>0</v>
      </c>
      <c r="R1236" s="145">
        <f t="shared" si="127"/>
        <v>0</v>
      </c>
      <c r="S1236" s="145">
        <f t="shared" si="127"/>
        <v>0</v>
      </c>
      <c r="T1236" s="145">
        <f t="shared" si="127"/>
        <v>0</v>
      </c>
    </row>
    <row r="1237" spans="2:20">
      <c r="B1237" s="149">
        <v>1226</v>
      </c>
      <c r="C1237" s="145"/>
      <c r="D1237" s="149"/>
      <c r="E1237" s="149"/>
      <c r="F1237" s="149">
        <v>53.9</v>
      </c>
      <c r="G1237" s="149">
        <v>53.9</v>
      </c>
      <c r="H1237" s="145"/>
      <c r="I1237" s="145"/>
      <c r="J1237" s="145"/>
      <c r="L1237" s="149">
        <v>1226</v>
      </c>
      <c r="M1237" s="145">
        <f t="shared" si="126"/>
        <v>0</v>
      </c>
      <c r="N1237" s="149"/>
      <c r="O1237" s="145"/>
      <c r="P1237" s="145">
        <f t="shared" si="125"/>
        <v>0</v>
      </c>
      <c r="Q1237" s="145">
        <f t="shared" si="125"/>
        <v>0</v>
      </c>
      <c r="R1237" s="145">
        <f t="shared" si="127"/>
        <v>0</v>
      </c>
      <c r="S1237" s="145">
        <f t="shared" si="127"/>
        <v>0</v>
      </c>
      <c r="T1237" s="145">
        <f t="shared" si="127"/>
        <v>0</v>
      </c>
    </row>
    <row r="1238" spans="2:20">
      <c r="B1238" s="149">
        <v>1227</v>
      </c>
      <c r="C1238" s="145"/>
      <c r="D1238" s="149"/>
      <c r="E1238" s="149"/>
      <c r="F1238" s="149">
        <v>52.7</v>
      </c>
      <c r="G1238" s="149">
        <v>52.7</v>
      </c>
      <c r="H1238" s="145"/>
      <c r="I1238" s="145"/>
      <c r="J1238" s="145"/>
      <c r="L1238" s="149">
        <v>1227</v>
      </c>
      <c r="M1238" s="145">
        <f t="shared" si="126"/>
        <v>0</v>
      </c>
      <c r="N1238" s="149"/>
      <c r="O1238" s="145"/>
      <c r="P1238" s="145">
        <f t="shared" si="125"/>
        <v>0</v>
      </c>
      <c r="Q1238" s="145">
        <f t="shared" si="125"/>
        <v>0</v>
      </c>
      <c r="R1238" s="145">
        <f t="shared" si="127"/>
        <v>0</v>
      </c>
      <c r="S1238" s="145">
        <f t="shared" si="127"/>
        <v>0</v>
      </c>
      <c r="T1238" s="145">
        <f t="shared" si="127"/>
        <v>0</v>
      </c>
    </row>
    <row r="1239" spans="2:20">
      <c r="B1239" s="149">
        <v>1228</v>
      </c>
      <c r="C1239" s="145"/>
      <c r="D1239" s="149"/>
      <c r="E1239" s="149"/>
      <c r="F1239" s="149">
        <v>52.8</v>
      </c>
      <c r="G1239" s="149">
        <v>52.8</v>
      </c>
      <c r="H1239" s="145"/>
      <c r="I1239" s="145"/>
      <c r="J1239" s="145"/>
      <c r="L1239" s="149">
        <v>1228</v>
      </c>
      <c r="M1239" s="145">
        <f t="shared" si="126"/>
        <v>0</v>
      </c>
      <c r="N1239" s="149"/>
      <c r="O1239" s="145"/>
      <c r="P1239" s="145">
        <f t="shared" si="125"/>
        <v>1</v>
      </c>
      <c r="Q1239" s="145">
        <f t="shared" si="125"/>
        <v>1</v>
      </c>
      <c r="R1239" s="145">
        <f t="shared" si="127"/>
        <v>0</v>
      </c>
      <c r="S1239" s="145">
        <f t="shared" si="127"/>
        <v>0</v>
      </c>
      <c r="T1239" s="145">
        <f t="shared" si="127"/>
        <v>0</v>
      </c>
    </row>
    <row r="1240" spans="2:20">
      <c r="B1240" s="149">
        <v>1229</v>
      </c>
      <c r="C1240" s="145"/>
      <c r="D1240" s="149"/>
      <c r="E1240" s="149"/>
      <c r="F1240" s="149">
        <v>55</v>
      </c>
      <c r="G1240" s="149">
        <v>55</v>
      </c>
      <c r="H1240" s="145"/>
      <c r="I1240" s="145"/>
      <c r="J1240" s="145"/>
      <c r="L1240" s="149">
        <v>1229</v>
      </c>
      <c r="M1240" s="145">
        <f t="shared" si="126"/>
        <v>0</v>
      </c>
      <c r="N1240" s="149"/>
      <c r="O1240" s="145"/>
      <c r="P1240" s="145">
        <f t="shared" si="125"/>
        <v>1</v>
      </c>
      <c r="Q1240" s="145">
        <f t="shared" si="125"/>
        <v>1</v>
      </c>
      <c r="R1240" s="145">
        <f t="shared" si="127"/>
        <v>0</v>
      </c>
      <c r="S1240" s="145">
        <f t="shared" si="127"/>
        <v>0</v>
      </c>
      <c r="T1240" s="145">
        <f t="shared" si="127"/>
        <v>0</v>
      </c>
    </row>
    <row r="1241" spans="2:20">
      <c r="B1241" s="149">
        <v>1230</v>
      </c>
      <c r="C1241" s="145"/>
      <c r="D1241" s="149"/>
      <c r="E1241" s="149"/>
      <c r="F1241" s="149">
        <v>58.5</v>
      </c>
      <c r="G1241" s="149">
        <v>58.5</v>
      </c>
      <c r="H1241" s="145"/>
      <c r="I1241" s="145"/>
      <c r="J1241" s="145"/>
      <c r="L1241" s="149">
        <v>1230</v>
      </c>
      <c r="M1241" s="145">
        <f t="shared" si="126"/>
        <v>0</v>
      </c>
      <c r="N1241" s="149"/>
      <c r="O1241" s="145"/>
      <c r="P1241" s="145">
        <f t="shared" si="125"/>
        <v>1</v>
      </c>
      <c r="Q1241" s="145">
        <f t="shared" si="125"/>
        <v>1</v>
      </c>
      <c r="R1241" s="145">
        <f t="shared" si="127"/>
        <v>0</v>
      </c>
      <c r="S1241" s="145">
        <f t="shared" si="127"/>
        <v>0</v>
      </c>
      <c r="T1241" s="145">
        <f t="shared" si="127"/>
        <v>0</v>
      </c>
    </row>
    <row r="1242" spans="2:20">
      <c r="B1242" s="149">
        <v>1231</v>
      </c>
      <c r="C1242" s="145"/>
      <c r="D1242" s="149"/>
      <c r="E1242" s="149"/>
      <c r="F1242" s="149">
        <v>62.3</v>
      </c>
      <c r="G1242" s="149">
        <v>62.3</v>
      </c>
      <c r="H1242" s="145"/>
      <c r="I1242" s="145"/>
      <c r="J1242" s="145"/>
      <c r="L1242" s="149">
        <v>1231</v>
      </c>
      <c r="M1242" s="145">
        <f t="shared" si="126"/>
        <v>0</v>
      </c>
      <c r="N1242" s="149"/>
      <c r="O1242" s="145"/>
      <c r="P1242" s="145">
        <f t="shared" si="125"/>
        <v>1</v>
      </c>
      <c r="Q1242" s="145">
        <f t="shared" si="125"/>
        <v>1</v>
      </c>
      <c r="R1242" s="145">
        <f t="shared" si="127"/>
        <v>0</v>
      </c>
      <c r="S1242" s="145">
        <f t="shared" si="127"/>
        <v>0</v>
      </c>
      <c r="T1242" s="145">
        <f t="shared" si="127"/>
        <v>0</v>
      </c>
    </row>
    <row r="1243" spans="2:20">
      <c r="B1243" s="149">
        <v>1232</v>
      </c>
      <c r="C1243" s="145"/>
      <c r="D1243" s="149"/>
      <c r="E1243" s="149"/>
      <c r="F1243" s="149">
        <v>65.7</v>
      </c>
      <c r="G1243" s="149">
        <v>65.7</v>
      </c>
      <c r="H1243" s="145"/>
      <c r="I1243" s="145"/>
      <c r="J1243" s="145"/>
      <c r="L1243" s="149">
        <v>1232</v>
      </c>
      <c r="M1243" s="145">
        <f t="shared" si="126"/>
        <v>0</v>
      </c>
      <c r="N1243" s="149"/>
      <c r="O1243" s="145"/>
      <c r="P1243" s="145">
        <f t="shared" si="125"/>
        <v>1</v>
      </c>
      <c r="Q1243" s="145">
        <f t="shared" si="125"/>
        <v>1</v>
      </c>
      <c r="R1243" s="145">
        <f t="shared" si="127"/>
        <v>0</v>
      </c>
      <c r="S1243" s="145">
        <f t="shared" si="127"/>
        <v>0</v>
      </c>
      <c r="T1243" s="145">
        <f t="shared" si="127"/>
        <v>0</v>
      </c>
    </row>
    <row r="1244" spans="2:20">
      <c r="B1244" s="149">
        <v>1233</v>
      </c>
      <c r="C1244" s="145"/>
      <c r="D1244" s="149"/>
      <c r="E1244" s="149"/>
      <c r="F1244" s="149">
        <v>68.099999999999994</v>
      </c>
      <c r="G1244" s="149">
        <v>68.099999999999994</v>
      </c>
      <c r="H1244" s="145"/>
      <c r="I1244" s="145"/>
      <c r="J1244" s="145"/>
      <c r="L1244" s="149">
        <v>1233</v>
      </c>
      <c r="M1244" s="145">
        <f t="shared" si="126"/>
        <v>0</v>
      </c>
      <c r="N1244" s="149"/>
      <c r="O1244" s="145"/>
      <c r="P1244" s="145">
        <f t="shared" si="125"/>
        <v>1</v>
      </c>
      <c r="Q1244" s="145">
        <f t="shared" si="125"/>
        <v>1</v>
      </c>
      <c r="R1244" s="145">
        <f t="shared" si="127"/>
        <v>0</v>
      </c>
      <c r="S1244" s="145">
        <f t="shared" si="127"/>
        <v>0</v>
      </c>
      <c r="T1244" s="145">
        <f t="shared" si="127"/>
        <v>0</v>
      </c>
    </row>
    <row r="1245" spans="2:20">
      <c r="B1245" s="149">
        <v>1234</v>
      </c>
      <c r="C1245" s="145"/>
      <c r="D1245" s="149"/>
      <c r="E1245" s="149"/>
      <c r="F1245" s="149">
        <v>69.099999999999994</v>
      </c>
      <c r="G1245" s="149">
        <v>69.099999999999994</v>
      </c>
      <c r="H1245" s="145"/>
      <c r="I1245" s="145"/>
      <c r="J1245" s="145"/>
      <c r="L1245" s="149">
        <v>1234</v>
      </c>
      <c r="M1245" s="145">
        <f t="shared" si="126"/>
        <v>0</v>
      </c>
      <c r="N1245" s="149"/>
      <c r="O1245" s="145"/>
      <c r="P1245" s="145">
        <f t="shared" si="125"/>
        <v>1</v>
      </c>
      <c r="Q1245" s="145">
        <f t="shared" si="125"/>
        <v>1</v>
      </c>
      <c r="R1245" s="145">
        <f t="shared" si="127"/>
        <v>0</v>
      </c>
      <c r="S1245" s="145">
        <f t="shared" si="127"/>
        <v>0</v>
      </c>
      <c r="T1245" s="145">
        <f t="shared" si="127"/>
        <v>0</v>
      </c>
    </row>
    <row r="1246" spans="2:20">
      <c r="B1246" s="149">
        <v>1235</v>
      </c>
      <c r="C1246" s="145"/>
      <c r="D1246" s="149"/>
      <c r="E1246" s="149"/>
      <c r="F1246" s="149">
        <v>69.5</v>
      </c>
      <c r="G1246" s="149">
        <v>69.5</v>
      </c>
      <c r="H1246" s="145"/>
      <c r="I1246" s="145"/>
      <c r="J1246" s="145"/>
      <c r="L1246" s="149">
        <v>1235</v>
      </c>
      <c r="M1246" s="145">
        <f t="shared" si="126"/>
        <v>0</v>
      </c>
      <c r="N1246" s="149"/>
      <c r="O1246" s="145"/>
      <c r="P1246" s="145">
        <f t="shared" si="125"/>
        <v>1</v>
      </c>
      <c r="Q1246" s="145">
        <f t="shared" si="125"/>
        <v>1</v>
      </c>
      <c r="R1246" s="145">
        <f t="shared" si="127"/>
        <v>0</v>
      </c>
      <c r="S1246" s="145">
        <f t="shared" si="127"/>
        <v>0</v>
      </c>
      <c r="T1246" s="145">
        <f t="shared" si="127"/>
        <v>0</v>
      </c>
    </row>
    <row r="1247" spans="2:20">
      <c r="B1247" s="149">
        <v>1236</v>
      </c>
      <c r="C1247" s="145"/>
      <c r="D1247" s="149"/>
      <c r="E1247" s="149"/>
      <c r="F1247" s="149">
        <v>69.900000000000006</v>
      </c>
      <c r="G1247" s="149">
        <v>69.900000000000006</v>
      </c>
      <c r="H1247" s="145"/>
      <c r="I1247" s="145"/>
      <c r="J1247" s="145"/>
      <c r="L1247" s="149">
        <v>1236</v>
      </c>
      <c r="M1247" s="145">
        <f t="shared" si="126"/>
        <v>0</v>
      </c>
      <c r="N1247" s="149"/>
      <c r="O1247" s="145"/>
      <c r="P1247" s="145">
        <f t="shared" si="125"/>
        <v>1</v>
      </c>
      <c r="Q1247" s="145">
        <f t="shared" si="125"/>
        <v>1</v>
      </c>
      <c r="R1247" s="145">
        <f t="shared" si="127"/>
        <v>0</v>
      </c>
      <c r="S1247" s="145">
        <f t="shared" si="127"/>
        <v>0</v>
      </c>
      <c r="T1247" s="145">
        <f t="shared" si="127"/>
        <v>0</v>
      </c>
    </row>
    <row r="1248" spans="2:20">
      <c r="B1248" s="149">
        <v>1237</v>
      </c>
      <c r="C1248" s="145"/>
      <c r="D1248" s="149"/>
      <c r="E1248" s="149"/>
      <c r="F1248" s="149">
        <v>70.599999999999994</v>
      </c>
      <c r="G1248" s="149">
        <v>70.599999999999994</v>
      </c>
      <c r="H1248" s="145"/>
      <c r="I1248" s="145"/>
      <c r="J1248" s="145"/>
      <c r="L1248" s="149">
        <v>1237</v>
      </c>
      <c r="M1248" s="145">
        <f t="shared" si="126"/>
        <v>0</v>
      </c>
      <c r="N1248" s="149"/>
      <c r="O1248" s="145"/>
      <c r="P1248" s="145">
        <f t="shared" si="125"/>
        <v>1</v>
      </c>
      <c r="Q1248" s="145">
        <f t="shared" si="125"/>
        <v>1</v>
      </c>
      <c r="R1248" s="145">
        <f t="shared" si="127"/>
        <v>0</v>
      </c>
      <c r="S1248" s="145">
        <f t="shared" si="127"/>
        <v>0</v>
      </c>
      <c r="T1248" s="145">
        <f t="shared" si="127"/>
        <v>0</v>
      </c>
    </row>
    <row r="1249" spans="2:20">
      <c r="B1249" s="149">
        <v>1238</v>
      </c>
      <c r="C1249" s="145"/>
      <c r="D1249" s="149"/>
      <c r="E1249" s="149"/>
      <c r="F1249" s="149">
        <v>71.3</v>
      </c>
      <c r="G1249" s="149">
        <v>71.3</v>
      </c>
      <c r="H1249" s="145"/>
      <c r="I1249" s="145"/>
      <c r="J1249" s="145"/>
      <c r="L1249" s="149">
        <v>1238</v>
      </c>
      <c r="M1249" s="145">
        <f t="shared" si="126"/>
        <v>0</v>
      </c>
      <c r="N1249" s="149"/>
      <c r="O1249" s="145"/>
      <c r="P1249" s="145">
        <f t="shared" si="125"/>
        <v>1</v>
      </c>
      <c r="Q1249" s="145">
        <f t="shared" si="125"/>
        <v>1</v>
      </c>
      <c r="R1249" s="145">
        <f t="shared" si="127"/>
        <v>0</v>
      </c>
      <c r="S1249" s="145">
        <f t="shared" si="127"/>
        <v>0</v>
      </c>
      <c r="T1249" s="145">
        <f t="shared" si="127"/>
        <v>0</v>
      </c>
    </row>
    <row r="1250" spans="2:20">
      <c r="B1250" s="149">
        <v>1239</v>
      </c>
      <c r="C1250" s="145"/>
      <c r="D1250" s="149"/>
      <c r="E1250" s="149"/>
      <c r="F1250" s="149">
        <v>72.2</v>
      </c>
      <c r="G1250" s="149">
        <v>72.2</v>
      </c>
      <c r="H1250" s="145"/>
      <c r="I1250" s="145"/>
      <c r="J1250" s="145"/>
      <c r="L1250" s="149">
        <v>1239</v>
      </c>
      <c r="M1250" s="145">
        <f t="shared" si="126"/>
        <v>0</v>
      </c>
      <c r="N1250" s="149"/>
      <c r="O1250" s="145"/>
      <c r="P1250" s="145">
        <f t="shared" si="125"/>
        <v>1</v>
      </c>
      <c r="Q1250" s="145">
        <f t="shared" si="125"/>
        <v>1</v>
      </c>
      <c r="R1250" s="145">
        <f t="shared" si="127"/>
        <v>0</v>
      </c>
      <c r="S1250" s="145">
        <f t="shared" si="127"/>
        <v>0</v>
      </c>
      <c r="T1250" s="145">
        <f t="shared" si="127"/>
        <v>0</v>
      </c>
    </row>
    <row r="1251" spans="2:20">
      <c r="B1251" s="149">
        <v>1240</v>
      </c>
      <c r="C1251" s="145"/>
      <c r="D1251" s="149"/>
      <c r="E1251" s="149"/>
      <c r="F1251" s="149">
        <v>72.8</v>
      </c>
      <c r="G1251" s="149">
        <v>72.8</v>
      </c>
      <c r="H1251" s="145"/>
      <c r="I1251" s="145"/>
      <c r="J1251" s="145"/>
      <c r="L1251" s="149">
        <v>1240</v>
      </c>
      <c r="M1251" s="145">
        <f t="shared" si="126"/>
        <v>0</v>
      </c>
      <c r="N1251" s="149"/>
      <c r="O1251" s="145"/>
      <c r="P1251" s="145">
        <f t="shared" si="125"/>
        <v>1</v>
      </c>
      <c r="Q1251" s="145">
        <f t="shared" si="125"/>
        <v>1</v>
      </c>
      <c r="R1251" s="145">
        <f t="shared" si="127"/>
        <v>0</v>
      </c>
      <c r="S1251" s="145">
        <f t="shared" si="127"/>
        <v>0</v>
      </c>
      <c r="T1251" s="145">
        <f t="shared" si="127"/>
        <v>0</v>
      </c>
    </row>
    <row r="1252" spans="2:20">
      <c r="B1252" s="149">
        <v>1241</v>
      </c>
      <c r="C1252" s="145"/>
      <c r="D1252" s="149"/>
      <c r="E1252" s="149"/>
      <c r="F1252" s="149">
        <v>73.2</v>
      </c>
      <c r="G1252" s="149">
        <v>73.2</v>
      </c>
      <c r="H1252" s="145"/>
      <c r="I1252" s="145"/>
      <c r="J1252" s="145"/>
      <c r="L1252" s="149">
        <v>1241</v>
      </c>
      <c r="M1252" s="145">
        <f t="shared" si="126"/>
        <v>0</v>
      </c>
      <c r="N1252" s="149"/>
      <c r="O1252" s="145"/>
      <c r="P1252" s="145">
        <f t="shared" si="125"/>
        <v>1</v>
      </c>
      <c r="Q1252" s="145">
        <f t="shared" si="125"/>
        <v>1</v>
      </c>
      <c r="R1252" s="145">
        <f t="shared" si="127"/>
        <v>0</v>
      </c>
      <c r="S1252" s="145">
        <f t="shared" si="127"/>
        <v>0</v>
      </c>
      <c r="T1252" s="145">
        <f t="shared" si="127"/>
        <v>0</v>
      </c>
    </row>
    <row r="1253" spans="2:20">
      <c r="B1253" s="149">
        <v>1242</v>
      </c>
      <c r="C1253" s="145"/>
      <c r="D1253" s="149"/>
      <c r="E1253" s="149"/>
      <c r="F1253" s="149">
        <v>73.400000000000006</v>
      </c>
      <c r="G1253" s="149">
        <v>73.400000000000006</v>
      </c>
      <c r="H1253" s="145"/>
      <c r="I1253" s="145"/>
      <c r="J1253" s="145"/>
      <c r="L1253" s="149">
        <v>1242</v>
      </c>
      <c r="M1253" s="145">
        <f t="shared" si="126"/>
        <v>0</v>
      </c>
      <c r="N1253" s="149"/>
      <c r="O1253" s="145"/>
      <c r="P1253" s="145">
        <f t="shared" si="125"/>
        <v>1</v>
      </c>
      <c r="Q1253" s="145">
        <f t="shared" si="125"/>
        <v>1</v>
      </c>
      <c r="R1253" s="145">
        <f t="shared" si="127"/>
        <v>0</v>
      </c>
      <c r="S1253" s="145">
        <f t="shared" si="127"/>
        <v>0</v>
      </c>
      <c r="T1253" s="145">
        <f t="shared" si="127"/>
        <v>0</v>
      </c>
    </row>
    <row r="1254" spans="2:20">
      <c r="B1254" s="149">
        <v>1243</v>
      </c>
      <c r="C1254" s="145"/>
      <c r="D1254" s="149"/>
      <c r="E1254" s="149"/>
      <c r="F1254" s="149">
        <v>73.8</v>
      </c>
      <c r="G1254" s="149">
        <v>73.8</v>
      </c>
      <c r="H1254" s="145"/>
      <c r="I1254" s="145"/>
      <c r="J1254" s="145"/>
      <c r="L1254" s="149">
        <v>1243</v>
      </c>
      <c r="M1254" s="145">
        <f t="shared" si="126"/>
        <v>0</v>
      </c>
      <c r="N1254" s="149"/>
      <c r="O1254" s="145"/>
      <c r="P1254" s="145">
        <f t="shared" si="125"/>
        <v>1</v>
      </c>
      <c r="Q1254" s="145">
        <f t="shared" si="125"/>
        <v>1</v>
      </c>
      <c r="R1254" s="145">
        <f t="shared" si="127"/>
        <v>0</v>
      </c>
      <c r="S1254" s="145">
        <f t="shared" si="127"/>
        <v>0</v>
      </c>
      <c r="T1254" s="145">
        <f t="shared" si="127"/>
        <v>0</v>
      </c>
    </row>
    <row r="1255" spans="2:20">
      <c r="B1255" s="149">
        <v>1244</v>
      </c>
      <c r="C1255" s="145"/>
      <c r="D1255" s="149"/>
      <c r="E1255" s="149"/>
      <c r="F1255" s="149">
        <v>74.8</v>
      </c>
      <c r="G1255" s="149">
        <v>74.8</v>
      </c>
      <c r="H1255" s="145"/>
      <c r="I1255" s="145"/>
      <c r="J1255" s="145"/>
      <c r="L1255" s="149">
        <v>1244</v>
      </c>
      <c r="M1255" s="145">
        <f t="shared" si="126"/>
        <v>0</v>
      </c>
      <c r="N1255" s="149"/>
      <c r="O1255" s="145"/>
      <c r="P1255" s="145">
        <f t="shared" si="125"/>
        <v>1</v>
      </c>
      <c r="Q1255" s="145">
        <f t="shared" si="125"/>
        <v>1</v>
      </c>
      <c r="R1255" s="145">
        <f t="shared" si="127"/>
        <v>0</v>
      </c>
      <c r="S1255" s="145">
        <f t="shared" si="127"/>
        <v>0</v>
      </c>
      <c r="T1255" s="145">
        <f t="shared" si="127"/>
        <v>0</v>
      </c>
    </row>
    <row r="1256" spans="2:20">
      <c r="B1256" s="149">
        <v>1245</v>
      </c>
      <c r="C1256" s="145"/>
      <c r="D1256" s="149"/>
      <c r="E1256" s="149"/>
      <c r="F1256" s="149">
        <v>76.7</v>
      </c>
      <c r="G1256" s="149">
        <v>76.7</v>
      </c>
      <c r="H1256" s="145"/>
      <c r="I1256" s="145"/>
      <c r="J1256" s="145"/>
      <c r="L1256" s="149">
        <v>1245</v>
      </c>
      <c r="M1256" s="145">
        <f t="shared" si="126"/>
        <v>0</v>
      </c>
      <c r="N1256" s="149"/>
      <c r="O1256" s="145"/>
      <c r="P1256" s="145">
        <f t="shared" si="125"/>
        <v>1</v>
      </c>
      <c r="Q1256" s="145">
        <f t="shared" si="125"/>
        <v>1</v>
      </c>
      <c r="R1256" s="145">
        <f t="shared" si="127"/>
        <v>0</v>
      </c>
      <c r="S1256" s="145">
        <f t="shared" si="127"/>
        <v>0</v>
      </c>
      <c r="T1256" s="145">
        <f t="shared" si="127"/>
        <v>0</v>
      </c>
    </row>
    <row r="1257" spans="2:20">
      <c r="B1257" s="149">
        <v>1246</v>
      </c>
      <c r="C1257" s="145"/>
      <c r="D1257" s="149"/>
      <c r="E1257" s="149"/>
      <c r="F1257" s="149">
        <v>79.099999999999994</v>
      </c>
      <c r="G1257" s="149">
        <v>79.099999999999994</v>
      </c>
      <c r="H1257" s="145"/>
      <c r="I1257" s="145"/>
      <c r="J1257" s="145"/>
      <c r="L1257" s="149">
        <v>1246</v>
      </c>
      <c r="M1257" s="145">
        <f t="shared" si="126"/>
        <v>0</v>
      </c>
      <c r="N1257" s="149"/>
      <c r="O1257" s="145"/>
      <c r="P1257" s="145">
        <f t="shared" si="125"/>
        <v>1</v>
      </c>
      <c r="Q1257" s="145">
        <f t="shared" si="125"/>
        <v>1</v>
      </c>
      <c r="R1257" s="145">
        <f t="shared" si="127"/>
        <v>0</v>
      </c>
      <c r="S1257" s="145">
        <f t="shared" si="127"/>
        <v>0</v>
      </c>
      <c r="T1257" s="145">
        <f t="shared" si="127"/>
        <v>0</v>
      </c>
    </row>
    <row r="1258" spans="2:20">
      <c r="B1258" s="149">
        <v>1247</v>
      </c>
      <c r="C1258" s="145"/>
      <c r="D1258" s="149"/>
      <c r="E1258" s="149"/>
      <c r="F1258" s="149">
        <v>81.099999999999994</v>
      </c>
      <c r="G1258" s="149">
        <v>81.099999999999994</v>
      </c>
      <c r="H1258" s="145"/>
      <c r="I1258" s="145"/>
      <c r="J1258" s="145"/>
      <c r="L1258" s="149">
        <v>1247</v>
      </c>
      <c r="M1258" s="145">
        <f t="shared" si="126"/>
        <v>0</v>
      </c>
      <c r="N1258" s="149"/>
      <c r="O1258" s="145"/>
      <c r="P1258" s="145">
        <f t="shared" si="125"/>
        <v>1</v>
      </c>
      <c r="Q1258" s="145">
        <f t="shared" si="125"/>
        <v>1</v>
      </c>
      <c r="R1258" s="145">
        <f t="shared" si="127"/>
        <v>0</v>
      </c>
      <c r="S1258" s="145">
        <f t="shared" si="127"/>
        <v>0</v>
      </c>
      <c r="T1258" s="145">
        <f t="shared" si="127"/>
        <v>0</v>
      </c>
    </row>
    <row r="1259" spans="2:20">
      <c r="B1259" s="149">
        <v>1248</v>
      </c>
      <c r="C1259" s="145"/>
      <c r="D1259" s="149"/>
      <c r="E1259" s="149"/>
      <c r="F1259" s="149">
        <v>82.1</v>
      </c>
      <c r="G1259" s="149">
        <v>82.1</v>
      </c>
      <c r="H1259" s="145"/>
      <c r="I1259" s="145"/>
      <c r="J1259" s="145"/>
      <c r="L1259" s="149">
        <v>1248</v>
      </c>
      <c r="M1259" s="145">
        <f t="shared" si="126"/>
        <v>0</v>
      </c>
      <c r="N1259" s="149"/>
      <c r="O1259" s="145"/>
      <c r="P1259" s="145">
        <f t="shared" si="125"/>
        <v>1</v>
      </c>
      <c r="Q1259" s="145">
        <f t="shared" si="125"/>
        <v>1</v>
      </c>
      <c r="R1259" s="145">
        <f t="shared" si="127"/>
        <v>0</v>
      </c>
      <c r="S1259" s="145">
        <f t="shared" si="127"/>
        <v>0</v>
      </c>
      <c r="T1259" s="145">
        <f t="shared" si="127"/>
        <v>0</v>
      </c>
    </row>
    <row r="1260" spans="2:20">
      <c r="B1260" s="149">
        <v>1249</v>
      </c>
      <c r="C1260" s="145"/>
      <c r="D1260" s="149"/>
      <c r="E1260" s="149"/>
      <c r="F1260" s="149">
        <v>81.7</v>
      </c>
      <c r="G1260" s="149">
        <v>81.7</v>
      </c>
      <c r="H1260" s="145"/>
      <c r="I1260" s="145"/>
      <c r="J1260" s="145"/>
      <c r="L1260" s="149">
        <v>1249</v>
      </c>
      <c r="M1260" s="145">
        <f t="shared" si="126"/>
        <v>0</v>
      </c>
      <c r="N1260" s="149"/>
      <c r="O1260" s="145"/>
      <c r="P1260" s="145">
        <f t="shared" si="125"/>
        <v>0</v>
      </c>
      <c r="Q1260" s="145">
        <f t="shared" si="125"/>
        <v>0</v>
      </c>
      <c r="R1260" s="145">
        <f t="shared" si="127"/>
        <v>0</v>
      </c>
      <c r="S1260" s="145">
        <f t="shared" si="127"/>
        <v>0</v>
      </c>
      <c r="T1260" s="145">
        <f t="shared" si="127"/>
        <v>0</v>
      </c>
    </row>
    <row r="1261" spans="2:20">
      <c r="B1261" s="149">
        <v>1250</v>
      </c>
      <c r="C1261" s="145"/>
      <c r="D1261" s="149"/>
      <c r="E1261" s="149"/>
      <c r="F1261" s="149">
        <v>80.3</v>
      </c>
      <c r="G1261" s="149">
        <v>80.3</v>
      </c>
      <c r="H1261" s="145"/>
      <c r="I1261" s="145"/>
      <c r="J1261" s="145"/>
      <c r="L1261" s="149">
        <v>1250</v>
      </c>
      <c r="M1261" s="145">
        <f t="shared" si="126"/>
        <v>0</v>
      </c>
      <c r="N1261" s="149"/>
      <c r="O1261" s="145"/>
      <c r="P1261" s="145">
        <f t="shared" si="125"/>
        <v>0</v>
      </c>
      <c r="Q1261" s="145">
        <f t="shared" si="125"/>
        <v>0</v>
      </c>
      <c r="R1261" s="145">
        <f t="shared" si="127"/>
        <v>0</v>
      </c>
      <c r="S1261" s="145">
        <f t="shared" si="127"/>
        <v>0</v>
      </c>
      <c r="T1261" s="145">
        <f t="shared" si="127"/>
        <v>0</v>
      </c>
    </row>
    <row r="1262" spans="2:20">
      <c r="B1262" s="149">
        <v>1251</v>
      </c>
      <c r="C1262" s="145"/>
      <c r="D1262" s="149"/>
      <c r="E1262" s="149"/>
      <c r="F1262" s="149">
        <v>78.8</v>
      </c>
      <c r="G1262" s="149">
        <v>78.8</v>
      </c>
      <c r="H1262" s="145"/>
      <c r="I1262" s="145"/>
      <c r="J1262" s="145"/>
      <c r="L1262" s="149">
        <v>1251</v>
      </c>
      <c r="M1262" s="145">
        <f t="shared" si="126"/>
        <v>0</v>
      </c>
      <c r="N1262" s="149"/>
      <c r="O1262" s="145"/>
      <c r="P1262" s="145">
        <f t="shared" si="125"/>
        <v>0</v>
      </c>
      <c r="Q1262" s="145">
        <f t="shared" si="125"/>
        <v>0</v>
      </c>
      <c r="R1262" s="145">
        <f t="shared" si="127"/>
        <v>0</v>
      </c>
      <c r="S1262" s="145">
        <f t="shared" si="127"/>
        <v>0</v>
      </c>
      <c r="T1262" s="145">
        <f t="shared" si="127"/>
        <v>0</v>
      </c>
    </row>
    <row r="1263" spans="2:20">
      <c r="B1263" s="149">
        <v>1252</v>
      </c>
      <c r="C1263" s="145"/>
      <c r="D1263" s="149"/>
      <c r="E1263" s="149"/>
      <c r="F1263" s="149">
        <v>77.3</v>
      </c>
      <c r="G1263" s="149">
        <v>77.3</v>
      </c>
      <c r="H1263" s="145"/>
      <c r="I1263" s="145"/>
      <c r="J1263" s="145"/>
      <c r="L1263" s="149">
        <v>1252</v>
      </c>
      <c r="M1263" s="145">
        <f t="shared" si="126"/>
        <v>0</v>
      </c>
      <c r="N1263" s="149"/>
      <c r="O1263" s="145"/>
      <c r="P1263" s="145">
        <f t="shared" si="125"/>
        <v>0</v>
      </c>
      <c r="Q1263" s="145">
        <f t="shared" si="125"/>
        <v>0</v>
      </c>
      <c r="R1263" s="145">
        <f t="shared" si="127"/>
        <v>0</v>
      </c>
      <c r="S1263" s="145">
        <f t="shared" si="127"/>
        <v>0</v>
      </c>
      <c r="T1263" s="145">
        <f t="shared" si="127"/>
        <v>0</v>
      </c>
    </row>
    <row r="1264" spans="2:20">
      <c r="B1264" s="149">
        <v>1253</v>
      </c>
      <c r="C1264" s="145"/>
      <c r="D1264" s="149"/>
      <c r="E1264" s="149"/>
      <c r="F1264" s="149">
        <v>75.900000000000006</v>
      </c>
      <c r="G1264" s="149">
        <v>75.900000000000006</v>
      </c>
      <c r="H1264" s="145"/>
      <c r="I1264" s="145"/>
      <c r="J1264" s="145"/>
      <c r="L1264" s="149">
        <v>1253</v>
      </c>
      <c r="M1264" s="145">
        <f t="shared" si="126"/>
        <v>0</v>
      </c>
      <c r="N1264" s="149"/>
      <c r="O1264" s="145"/>
      <c r="P1264" s="145">
        <f t="shared" si="125"/>
        <v>0</v>
      </c>
      <c r="Q1264" s="145">
        <f t="shared" si="125"/>
        <v>0</v>
      </c>
      <c r="R1264" s="145">
        <f t="shared" si="127"/>
        <v>0</v>
      </c>
      <c r="S1264" s="145">
        <f t="shared" si="127"/>
        <v>0</v>
      </c>
      <c r="T1264" s="145">
        <f t="shared" si="127"/>
        <v>0</v>
      </c>
    </row>
    <row r="1265" spans="2:20">
      <c r="B1265" s="149">
        <v>1254</v>
      </c>
      <c r="C1265" s="145"/>
      <c r="D1265" s="149"/>
      <c r="E1265" s="149"/>
      <c r="F1265" s="149">
        <v>75</v>
      </c>
      <c r="G1265" s="149">
        <v>75</v>
      </c>
      <c r="H1265" s="145"/>
      <c r="I1265" s="145"/>
      <c r="J1265" s="145"/>
      <c r="L1265" s="149">
        <v>1254</v>
      </c>
      <c r="M1265" s="145">
        <f t="shared" si="126"/>
        <v>0</v>
      </c>
      <c r="N1265" s="149"/>
      <c r="O1265" s="145"/>
      <c r="P1265" s="145">
        <f t="shared" si="125"/>
        <v>0</v>
      </c>
      <c r="Q1265" s="145">
        <f t="shared" si="125"/>
        <v>0</v>
      </c>
      <c r="R1265" s="145">
        <f t="shared" si="127"/>
        <v>0</v>
      </c>
      <c r="S1265" s="145">
        <f t="shared" si="127"/>
        <v>0</v>
      </c>
      <c r="T1265" s="145">
        <f t="shared" si="127"/>
        <v>0</v>
      </c>
    </row>
    <row r="1266" spans="2:20">
      <c r="B1266" s="149">
        <v>1255</v>
      </c>
      <c r="C1266" s="145"/>
      <c r="D1266" s="149"/>
      <c r="E1266" s="149"/>
      <c r="F1266" s="149">
        <v>74.7</v>
      </c>
      <c r="G1266" s="149">
        <v>74.7</v>
      </c>
      <c r="H1266" s="145"/>
      <c r="I1266" s="145"/>
      <c r="J1266" s="145"/>
      <c r="L1266" s="149">
        <v>1255</v>
      </c>
      <c r="M1266" s="145">
        <f t="shared" si="126"/>
        <v>0</v>
      </c>
      <c r="N1266" s="149"/>
      <c r="O1266" s="145"/>
      <c r="P1266" s="145">
        <f t="shared" si="125"/>
        <v>0</v>
      </c>
      <c r="Q1266" s="145">
        <f t="shared" si="125"/>
        <v>0</v>
      </c>
      <c r="R1266" s="145">
        <f t="shared" si="127"/>
        <v>0</v>
      </c>
      <c r="S1266" s="145">
        <f t="shared" si="127"/>
        <v>0</v>
      </c>
      <c r="T1266" s="145">
        <f t="shared" si="127"/>
        <v>0</v>
      </c>
    </row>
    <row r="1267" spans="2:20">
      <c r="B1267" s="149">
        <v>1256</v>
      </c>
      <c r="C1267" s="145"/>
      <c r="D1267" s="149"/>
      <c r="E1267" s="149"/>
      <c r="F1267" s="149">
        <v>74.7</v>
      </c>
      <c r="G1267" s="149">
        <v>74.7</v>
      </c>
      <c r="H1267" s="145"/>
      <c r="I1267" s="145"/>
      <c r="J1267" s="145"/>
      <c r="L1267" s="149">
        <v>1256</v>
      </c>
      <c r="M1267" s="145">
        <f t="shared" si="126"/>
        <v>0</v>
      </c>
      <c r="N1267" s="149"/>
      <c r="O1267" s="145"/>
      <c r="P1267" s="145">
        <f t="shared" si="125"/>
        <v>1</v>
      </c>
      <c r="Q1267" s="145">
        <f t="shared" si="125"/>
        <v>1</v>
      </c>
      <c r="R1267" s="145">
        <f t="shared" si="127"/>
        <v>0</v>
      </c>
      <c r="S1267" s="145">
        <f t="shared" si="127"/>
        <v>0</v>
      </c>
      <c r="T1267" s="145">
        <f t="shared" si="127"/>
        <v>0</v>
      </c>
    </row>
    <row r="1268" spans="2:20">
      <c r="B1268" s="149">
        <v>1257</v>
      </c>
      <c r="C1268" s="145"/>
      <c r="D1268" s="149"/>
      <c r="E1268" s="149"/>
      <c r="F1268" s="149">
        <v>74.7</v>
      </c>
      <c r="G1268" s="149">
        <v>74.7</v>
      </c>
      <c r="H1268" s="145"/>
      <c r="I1268" s="145"/>
      <c r="J1268" s="145"/>
      <c r="L1268" s="149">
        <v>1257</v>
      </c>
      <c r="M1268" s="145">
        <f t="shared" si="126"/>
        <v>0</v>
      </c>
      <c r="N1268" s="149"/>
      <c r="O1268" s="145"/>
      <c r="P1268" s="145">
        <f t="shared" si="125"/>
        <v>1</v>
      </c>
      <c r="Q1268" s="145">
        <f t="shared" si="125"/>
        <v>1</v>
      </c>
      <c r="R1268" s="145">
        <f t="shared" si="127"/>
        <v>0</v>
      </c>
      <c r="S1268" s="145">
        <f t="shared" si="127"/>
        <v>0</v>
      </c>
      <c r="T1268" s="145">
        <f t="shared" si="127"/>
        <v>0</v>
      </c>
    </row>
    <row r="1269" spans="2:20">
      <c r="B1269" s="149">
        <v>1258</v>
      </c>
      <c r="C1269" s="145"/>
      <c r="D1269" s="149"/>
      <c r="E1269" s="149"/>
      <c r="F1269" s="149">
        <v>74.599999999999994</v>
      </c>
      <c r="G1269" s="149">
        <v>74.599999999999994</v>
      </c>
      <c r="H1269" s="145"/>
      <c r="I1269" s="145"/>
      <c r="J1269" s="145"/>
      <c r="L1269" s="149">
        <v>1258</v>
      </c>
      <c r="M1269" s="145">
        <f t="shared" si="126"/>
        <v>0</v>
      </c>
      <c r="N1269" s="149"/>
      <c r="O1269" s="145"/>
      <c r="P1269" s="145">
        <f t="shared" si="125"/>
        <v>0</v>
      </c>
      <c r="Q1269" s="145">
        <f t="shared" si="125"/>
        <v>0</v>
      </c>
      <c r="R1269" s="145">
        <f t="shared" si="127"/>
        <v>0</v>
      </c>
      <c r="S1269" s="145">
        <f t="shared" si="127"/>
        <v>0</v>
      </c>
      <c r="T1269" s="145">
        <f t="shared" si="127"/>
        <v>0</v>
      </c>
    </row>
    <row r="1270" spans="2:20">
      <c r="B1270" s="149">
        <v>1259</v>
      </c>
      <c r="C1270" s="145"/>
      <c r="D1270" s="149"/>
      <c r="E1270" s="149"/>
      <c r="F1270" s="149">
        <v>74.400000000000006</v>
      </c>
      <c r="G1270" s="149">
        <v>74.400000000000006</v>
      </c>
      <c r="H1270" s="145"/>
      <c r="I1270" s="145"/>
      <c r="J1270" s="145"/>
      <c r="L1270" s="149">
        <v>1259</v>
      </c>
      <c r="M1270" s="145">
        <f t="shared" si="126"/>
        <v>0</v>
      </c>
      <c r="N1270" s="149"/>
      <c r="O1270" s="145"/>
      <c r="P1270" s="145">
        <f t="shared" si="125"/>
        <v>0</v>
      </c>
      <c r="Q1270" s="145">
        <f t="shared" si="125"/>
        <v>0</v>
      </c>
      <c r="R1270" s="145">
        <f t="shared" si="127"/>
        <v>0</v>
      </c>
      <c r="S1270" s="145">
        <f t="shared" si="127"/>
        <v>0</v>
      </c>
      <c r="T1270" s="145">
        <f t="shared" si="127"/>
        <v>0</v>
      </c>
    </row>
    <row r="1271" spans="2:20">
      <c r="B1271" s="149">
        <v>1260</v>
      </c>
      <c r="C1271" s="145"/>
      <c r="D1271" s="149"/>
      <c r="E1271" s="149"/>
      <c r="F1271" s="149">
        <v>74.099999999999994</v>
      </c>
      <c r="G1271" s="149">
        <v>74.099999999999994</v>
      </c>
      <c r="H1271" s="145"/>
      <c r="I1271" s="145"/>
      <c r="J1271" s="145"/>
      <c r="L1271" s="149">
        <v>1260</v>
      </c>
      <c r="M1271" s="145">
        <f t="shared" si="126"/>
        <v>0</v>
      </c>
      <c r="N1271" s="149"/>
      <c r="O1271" s="145"/>
      <c r="P1271" s="145">
        <f t="shared" si="125"/>
        <v>0</v>
      </c>
      <c r="Q1271" s="145">
        <f t="shared" si="125"/>
        <v>0</v>
      </c>
      <c r="R1271" s="145">
        <f t="shared" si="127"/>
        <v>0</v>
      </c>
      <c r="S1271" s="145">
        <f t="shared" si="127"/>
        <v>0</v>
      </c>
      <c r="T1271" s="145">
        <f t="shared" si="127"/>
        <v>0</v>
      </c>
    </row>
    <row r="1272" spans="2:20">
      <c r="B1272" s="149">
        <v>1261</v>
      </c>
      <c r="C1272" s="145"/>
      <c r="D1272" s="149"/>
      <c r="E1272" s="149"/>
      <c r="F1272" s="149">
        <v>73.900000000000006</v>
      </c>
      <c r="G1272" s="149">
        <v>73.900000000000006</v>
      </c>
      <c r="H1272" s="145"/>
      <c r="I1272" s="145"/>
      <c r="J1272" s="145"/>
      <c r="L1272" s="149">
        <v>1261</v>
      </c>
      <c r="M1272" s="145">
        <f t="shared" si="126"/>
        <v>0</v>
      </c>
      <c r="N1272" s="149"/>
      <c r="O1272" s="145"/>
      <c r="P1272" s="145">
        <f t="shared" si="125"/>
        <v>0</v>
      </c>
      <c r="Q1272" s="145">
        <f t="shared" si="125"/>
        <v>0</v>
      </c>
      <c r="R1272" s="145">
        <f t="shared" si="127"/>
        <v>0</v>
      </c>
      <c r="S1272" s="145">
        <f t="shared" si="127"/>
        <v>0</v>
      </c>
      <c r="T1272" s="145">
        <f t="shared" si="127"/>
        <v>0</v>
      </c>
    </row>
    <row r="1273" spans="2:20">
      <c r="B1273" s="149">
        <v>1262</v>
      </c>
      <c r="C1273" s="145"/>
      <c r="D1273" s="149"/>
      <c r="E1273" s="149"/>
      <c r="F1273" s="149">
        <v>74.099999999999994</v>
      </c>
      <c r="G1273" s="149">
        <v>74.099999999999994</v>
      </c>
      <c r="H1273" s="145"/>
      <c r="I1273" s="145"/>
      <c r="J1273" s="145"/>
      <c r="L1273" s="149">
        <v>1262</v>
      </c>
      <c r="M1273" s="145">
        <f t="shared" si="126"/>
        <v>0</v>
      </c>
      <c r="N1273" s="149"/>
      <c r="O1273" s="145"/>
      <c r="P1273" s="145">
        <f t="shared" si="125"/>
        <v>1</v>
      </c>
      <c r="Q1273" s="145">
        <f t="shared" si="125"/>
        <v>1</v>
      </c>
      <c r="R1273" s="145">
        <f t="shared" si="127"/>
        <v>0</v>
      </c>
      <c r="S1273" s="145">
        <f t="shared" si="127"/>
        <v>0</v>
      </c>
      <c r="T1273" s="145">
        <f t="shared" si="127"/>
        <v>0</v>
      </c>
    </row>
    <row r="1274" spans="2:20">
      <c r="B1274" s="149">
        <v>1263</v>
      </c>
      <c r="C1274" s="145"/>
      <c r="D1274" s="149"/>
      <c r="E1274" s="149"/>
      <c r="F1274" s="149">
        <v>75.099999999999994</v>
      </c>
      <c r="G1274" s="149">
        <v>75.099999999999994</v>
      </c>
      <c r="H1274" s="145"/>
      <c r="I1274" s="145"/>
      <c r="J1274" s="145"/>
      <c r="L1274" s="149">
        <v>1263</v>
      </c>
      <c r="M1274" s="145">
        <f t="shared" si="126"/>
        <v>0</v>
      </c>
      <c r="N1274" s="149"/>
      <c r="O1274" s="145"/>
      <c r="P1274" s="145">
        <f t="shared" si="125"/>
        <v>1</v>
      </c>
      <c r="Q1274" s="145">
        <f t="shared" si="125"/>
        <v>1</v>
      </c>
      <c r="R1274" s="145">
        <f t="shared" si="127"/>
        <v>0</v>
      </c>
      <c r="S1274" s="145">
        <f t="shared" si="127"/>
        <v>0</v>
      </c>
      <c r="T1274" s="145">
        <f t="shared" si="127"/>
        <v>0</v>
      </c>
    </row>
    <row r="1275" spans="2:20">
      <c r="B1275" s="149">
        <v>1264</v>
      </c>
      <c r="C1275" s="145"/>
      <c r="D1275" s="149"/>
      <c r="E1275" s="149"/>
      <c r="F1275" s="149">
        <v>76.8</v>
      </c>
      <c r="G1275" s="149">
        <v>76.8</v>
      </c>
      <c r="H1275" s="145"/>
      <c r="I1275" s="145"/>
      <c r="J1275" s="145"/>
      <c r="L1275" s="149">
        <v>1264</v>
      </c>
      <c r="M1275" s="145">
        <f t="shared" si="126"/>
        <v>0</v>
      </c>
      <c r="N1275" s="149"/>
      <c r="O1275" s="145"/>
      <c r="P1275" s="145">
        <f t="shared" si="125"/>
        <v>1</v>
      </c>
      <c r="Q1275" s="145">
        <f t="shared" si="125"/>
        <v>1</v>
      </c>
      <c r="R1275" s="145">
        <f t="shared" si="127"/>
        <v>0</v>
      </c>
      <c r="S1275" s="145">
        <f t="shared" si="127"/>
        <v>0</v>
      </c>
      <c r="T1275" s="145">
        <f t="shared" si="127"/>
        <v>0</v>
      </c>
    </row>
    <row r="1276" spans="2:20">
      <c r="B1276" s="149">
        <v>1265</v>
      </c>
      <c r="C1276" s="145"/>
      <c r="D1276" s="149"/>
      <c r="E1276" s="149"/>
      <c r="F1276" s="149">
        <v>78.7</v>
      </c>
      <c r="G1276" s="149">
        <v>78.7</v>
      </c>
      <c r="H1276" s="145"/>
      <c r="I1276" s="145"/>
      <c r="J1276" s="145"/>
      <c r="L1276" s="149">
        <v>1265</v>
      </c>
      <c r="M1276" s="145">
        <f t="shared" si="126"/>
        <v>0</v>
      </c>
      <c r="N1276" s="149"/>
      <c r="O1276" s="145"/>
      <c r="P1276" s="145">
        <f t="shared" si="125"/>
        <v>1</v>
      </c>
      <c r="Q1276" s="145">
        <f t="shared" si="125"/>
        <v>1</v>
      </c>
      <c r="R1276" s="145">
        <f t="shared" si="127"/>
        <v>0</v>
      </c>
      <c r="S1276" s="145">
        <f t="shared" si="127"/>
        <v>0</v>
      </c>
      <c r="T1276" s="145">
        <f t="shared" si="127"/>
        <v>0</v>
      </c>
    </row>
    <row r="1277" spans="2:20">
      <c r="B1277" s="149">
        <v>1266</v>
      </c>
      <c r="C1277" s="145"/>
      <c r="D1277" s="149"/>
      <c r="E1277" s="149"/>
      <c r="F1277" s="149">
        <v>80.400000000000006</v>
      </c>
      <c r="G1277" s="149">
        <v>80.400000000000006</v>
      </c>
      <c r="H1277" s="145"/>
      <c r="I1277" s="145"/>
      <c r="J1277" s="145"/>
      <c r="L1277" s="149">
        <v>1266</v>
      </c>
      <c r="M1277" s="145">
        <f t="shared" si="126"/>
        <v>0</v>
      </c>
      <c r="N1277" s="149"/>
      <c r="O1277" s="145"/>
      <c r="P1277" s="145">
        <f t="shared" si="125"/>
        <v>1</v>
      </c>
      <c r="Q1277" s="145">
        <f t="shared" si="125"/>
        <v>1</v>
      </c>
      <c r="R1277" s="145">
        <f t="shared" si="127"/>
        <v>0</v>
      </c>
      <c r="S1277" s="145">
        <f t="shared" si="127"/>
        <v>0</v>
      </c>
      <c r="T1277" s="145">
        <f t="shared" si="127"/>
        <v>0</v>
      </c>
    </row>
    <row r="1278" spans="2:20">
      <c r="B1278" s="149">
        <v>1267</v>
      </c>
      <c r="C1278" s="145"/>
      <c r="D1278" s="149"/>
      <c r="E1278" s="149"/>
      <c r="F1278" s="149">
        <v>81.7</v>
      </c>
      <c r="G1278" s="149">
        <v>81.7</v>
      </c>
      <c r="H1278" s="145"/>
      <c r="I1278" s="145"/>
      <c r="J1278" s="145"/>
      <c r="L1278" s="149">
        <v>1267</v>
      </c>
      <c r="M1278" s="145">
        <f t="shared" si="126"/>
        <v>0</v>
      </c>
      <c r="N1278" s="149"/>
      <c r="O1278" s="145"/>
      <c r="P1278" s="145">
        <f t="shared" si="125"/>
        <v>1</v>
      </c>
      <c r="Q1278" s="145">
        <f t="shared" si="125"/>
        <v>1</v>
      </c>
      <c r="R1278" s="145">
        <f t="shared" si="127"/>
        <v>0</v>
      </c>
      <c r="S1278" s="145">
        <f t="shared" si="127"/>
        <v>0</v>
      </c>
      <c r="T1278" s="145">
        <f t="shared" si="127"/>
        <v>0</v>
      </c>
    </row>
    <row r="1279" spans="2:20">
      <c r="B1279" s="149">
        <v>1268</v>
      </c>
      <c r="C1279" s="145"/>
      <c r="D1279" s="149"/>
      <c r="E1279" s="149"/>
      <c r="F1279" s="149">
        <v>82.6</v>
      </c>
      <c r="G1279" s="149">
        <v>82.6</v>
      </c>
      <c r="H1279" s="145"/>
      <c r="I1279" s="145"/>
      <c r="J1279" s="145"/>
      <c r="L1279" s="149">
        <v>1268</v>
      </c>
      <c r="M1279" s="145">
        <f t="shared" si="126"/>
        <v>0</v>
      </c>
      <c r="N1279" s="149"/>
      <c r="O1279" s="145"/>
      <c r="P1279" s="145">
        <f t="shared" si="125"/>
        <v>1</v>
      </c>
      <c r="Q1279" s="145">
        <f t="shared" si="125"/>
        <v>1</v>
      </c>
      <c r="R1279" s="145">
        <f t="shared" si="127"/>
        <v>0</v>
      </c>
      <c r="S1279" s="145">
        <f t="shared" si="127"/>
        <v>0</v>
      </c>
      <c r="T1279" s="145">
        <f t="shared" si="127"/>
        <v>0</v>
      </c>
    </row>
    <row r="1280" spans="2:20">
      <c r="B1280" s="149">
        <v>1269</v>
      </c>
      <c r="C1280" s="145"/>
      <c r="D1280" s="149"/>
      <c r="E1280" s="149"/>
      <c r="F1280" s="149">
        <v>83.5</v>
      </c>
      <c r="G1280" s="149">
        <v>83.5</v>
      </c>
      <c r="H1280" s="145"/>
      <c r="I1280" s="145"/>
      <c r="J1280" s="145"/>
      <c r="L1280" s="149">
        <v>1269</v>
      </c>
      <c r="M1280" s="145">
        <f t="shared" si="126"/>
        <v>0</v>
      </c>
      <c r="N1280" s="149"/>
      <c r="O1280" s="145"/>
      <c r="P1280" s="145">
        <f t="shared" si="125"/>
        <v>1</v>
      </c>
      <c r="Q1280" s="145">
        <f t="shared" si="125"/>
        <v>1</v>
      </c>
      <c r="R1280" s="145">
        <f t="shared" si="127"/>
        <v>0</v>
      </c>
      <c r="S1280" s="145">
        <f t="shared" si="127"/>
        <v>0</v>
      </c>
      <c r="T1280" s="145">
        <f t="shared" si="127"/>
        <v>0</v>
      </c>
    </row>
    <row r="1281" spans="2:20">
      <c r="B1281" s="149">
        <v>1270</v>
      </c>
      <c r="C1281" s="145"/>
      <c r="D1281" s="149"/>
      <c r="E1281" s="149"/>
      <c r="F1281" s="149">
        <v>84.4</v>
      </c>
      <c r="G1281" s="149">
        <v>84.4</v>
      </c>
      <c r="H1281" s="145"/>
      <c r="I1281" s="145"/>
      <c r="J1281" s="145"/>
      <c r="L1281" s="149">
        <v>1270</v>
      </c>
      <c r="M1281" s="145">
        <f t="shared" si="126"/>
        <v>0</v>
      </c>
      <c r="N1281" s="149"/>
      <c r="O1281" s="145"/>
      <c r="P1281" s="145">
        <f t="shared" si="125"/>
        <v>1</v>
      </c>
      <c r="Q1281" s="145">
        <f t="shared" si="125"/>
        <v>1</v>
      </c>
      <c r="R1281" s="145">
        <f t="shared" si="127"/>
        <v>0</v>
      </c>
      <c r="S1281" s="145">
        <f t="shared" si="127"/>
        <v>0</v>
      </c>
      <c r="T1281" s="145">
        <f t="shared" si="127"/>
        <v>0</v>
      </c>
    </row>
    <row r="1282" spans="2:20">
      <c r="B1282" s="149">
        <v>1271</v>
      </c>
      <c r="C1282" s="145"/>
      <c r="D1282" s="149"/>
      <c r="E1282" s="149"/>
      <c r="F1282" s="149">
        <v>85.1</v>
      </c>
      <c r="G1282" s="149">
        <v>85.1</v>
      </c>
      <c r="H1282" s="145"/>
      <c r="I1282" s="145"/>
      <c r="J1282" s="145"/>
      <c r="L1282" s="149">
        <v>1271</v>
      </c>
      <c r="M1282" s="145">
        <f t="shared" si="126"/>
        <v>0</v>
      </c>
      <c r="N1282" s="149"/>
      <c r="O1282" s="145"/>
      <c r="P1282" s="145">
        <f t="shared" si="125"/>
        <v>1</v>
      </c>
      <c r="Q1282" s="145">
        <f t="shared" si="125"/>
        <v>1</v>
      </c>
      <c r="R1282" s="145">
        <f t="shared" si="127"/>
        <v>0</v>
      </c>
      <c r="S1282" s="145">
        <f t="shared" si="127"/>
        <v>0</v>
      </c>
      <c r="T1282" s="145">
        <f t="shared" si="127"/>
        <v>0</v>
      </c>
    </row>
    <row r="1283" spans="2:20">
      <c r="B1283" s="149">
        <v>1272</v>
      </c>
      <c r="C1283" s="145"/>
      <c r="D1283" s="149"/>
      <c r="E1283" s="149"/>
      <c r="F1283" s="149">
        <v>85.7</v>
      </c>
      <c r="G1283" s="149">
        <v>85.7</v>
      </c>
      <c r="H1283" s="145"/>
      <c r="I1283" s="145"/>
      <c r="J1283" s="145"/>
      <c r="L1283" s="149">
        <v>1272</v>
      </c>
      <c r="M1283" s="145">
        <f t="shared" si="126"/>
        <v>0</v>
      </c>
      <c r="N1283" s="149"/>
      <c r="O1283" s="145"/>
      <c r="P1283" s="145">
        <f t="shared" si="125"/>
        <v>1</v>
      </c>
      <c r="Q1283" s="145">
        <f t="shared" si="125"/>
        <v>1</v>
      </c>
      <c r="R1283" s="145">
        <f t="shared" si="127"/>
        <v>0</v>
      </c>
      <c r="S1283" s="145">
        <f t="shared" si="127"/>
        <v>0</v>
      </c>
      <c r="T1283" s="145">
        <f t="shared" si="127"/>
        <v>0</v>
      </c>
    </row>
    <row r="1284" spans="2:20">
      <c r="B1284" s="149">
        <v>1273</v>
      </c>
      <c r="C1284" s="145"/>
      <c r="D1284" s="149"/>
      <c r="E1284" s="149"/>
      <c r="F1284" s="149">
        <v>86.3</v>
      </c>
      <c r="G1284" s="149">
        <v>86.3</v>
      </c>
      <c r="H1284" s="145"/>
      <c r="I1284" s="145"/>
      <c r="J1284" s="145"/>
      <c r="L1284" s="149">
        <v>1273</v>
      </c>
      <c r="M1284" s="145">
        <f t="shared" si="126"/>
        <v>0</v>
      </c>
      <c r="N1284" s="149"/>
      <c r="O1284" s="145"/>
      <c r="P1284" s="145">
        <f t="shared" si="125"/>
        <v>1</v>
      </c>
      <c r="Q1284" s="145">
        <f t="shared" si="125"/>
        <v>1</v>
      </c>
      <c r="R1284" s="145">
        <f t="shared" si="127"/>
        <v>0</v>
      </c>
      <c r="S1284" s="145">
        <f t="shared" si="127"/>
        <v>0</v>
      </c>
      <c r="T1284" s="145">
        <f t="shared" si="127"/>
        <v>0</v>
      </c>
    </row>
    <row r="1285" spans="2:20">
      <c r="B1285" s="149">
        <v>1274</v>
      </c>
      <c r="C1285" s="145"/>
      <c r="D1285" s="149"/>
      <c r="E1285" s="149"/>
      <c r="F1285" s="149">
        <v>87</v>
      </c>
      <c r="G1285" s="149">
        <v>87</v>
      </c>
      <c r="H1285" s="145"/>
      <c r="I1285" s="145"/>
      <c r="J1285" s="145"/>
      <c r="L1285" s="149">
        <v>1274</v>
      </c>
      <c r="M1285" s="145">
        <f t="shared" si="126"/>
        <v>0</v>
      </c>
      <c r="N1285" s="149"/>
      <c r="O1285" s="145"/>
      <c r="P1285" s="145">
        <f t="shared" si="125"/>
        <v>1</v>
      </c>
      <c r="Q1285" s="145">
        <f t="shared" si="125"/>
        <v>1</v>
      </c>
      <c r="R1285" s="145">
        <f t="shared" si="127"/>
        <v>0</v>
      </c>
      <c r="S1285" s="145">
        <f t="shared" si="127"/>
        <v>0</v>
      </c>
      <c r="T1285" s="145">
        <f t="shared" si="127"/>
        <v>0</v>
      </c>
    </row>
    <row r="1286" spans="2:20">
      <c r="B1286" s="149">
        <v>1275</v>
      </c>
      <c r="C1286" s="145"/>
      <c r="D1286" s="149"/>
      <c r="E1286" s="149"/>
      <c r="F1286" s="149">
        <v>87.9</v>
      </c>
      <c r="G1286" s="149">
        <v>87.9</v>
      </c>
      <c r="H1286" s="145"/>
      <c r="I1286" s="145"/>
      <c r="J1286" s="145"/>
      <c r="L1286" s="149">
        <v>1275</v>
      </c>
      <c r="M1286" s="145">
        <f t="shared" si="126"/>
        <v>0</v>
      </c>
      <c r="N1286" s="149"/>
      <c r="O1286" s="145"/>
      <c r="P1286" s="145">
        <f t="shared" si="125"/>
        <v>1</v>
      </c>
      <c r="Q1286" s="145">
        <f t="shared" si="125"/>
        <v>1</v>
      </c>
      <c r="R1286" s="145">
        <f t="shared" si="127"/>
        <v>0</v>
      </c>
      <c r="S1286" s="145">
        <f t="shared" si="127"/>
        <v>0</v>
      </c>
      <c r="T1286" s="145">
        <f t="shared" si="127"/>
        <v>0</v>
      </c>
    </row>
    <row r="1287" spans="2:20">
      <c r="B1287" s="149">
        <v>1276</v>
      </c>
      <c r="C1287" s="145"/>
      <c r="D1287" s="149"/>
      <c r="E1287" s="149"/>
      <c r="F1287" s="149">
        <v>88.8</v>
      </c>
      <c r="G1287" s="149">
        <v>88.8</v>
      </c>
      <c r="H1287" s="145"/>
      <c r="I1287" s="145"/>
      <c r="J1287" s="145"/>
      <c r="L1287" s="149">
        <v>1276</v>
      </c>
      <c r="M1287" s="145">
        <f t="shared" si="126"/>
        <v>0</v>
      </c>
      <c r="N1287" s="149"/>
      <c r="O1287" s="145"/>
      <c r="P1287" s="145">
        <f t="shared" si="125"/>
        <v>1</v>
      </c>
      <c r="Q1287" s="145">
        <f t="shared" si="125"/>
        <v>1</v>
      </c>
      <c r="R1287" s="145">
        <f t="shared" si="127"/>
        <v>0</v>
      </c>
      <c r="S1287" s="145">
        <f t="shared" si="127"/>
        <v>0</v>
      </c>
      <c r="T1287" s="145">
        <f t="shared" si="127"/>
        <v>0</v>
      </c>
    </row>
    <row r="1288" spans="2:20">
      <c r="B1288" s="149">
        <v>1277</v>
      </c>
      <c r="C1288" s="145"/>
      <c r="D1288" s="149"/>
      <c r="E1288" s="149"/>
      <c r="F1288" s="149">
        <v>89.7</v>
      </c>
      <c r="G1288" s="149">
        <v>89.7</v>
      </c>
      <c r="H1288" s="145"/>
      <c r="I1288" s="145"/>
      <c r="J1288" s="145"/>
      <c r="L1288" s="149">
        <v>1277</v>
      </c>
      <c r="M1288" s="145">
        <f t="shared" si="126"/>
        <v>0</v>
      </c>
      <c r="N1288" s="149"/>
      <c r="O1288" s="145"/>
      <c r="P1288" s="145">
        <f t="shared" si="125"/>
        <v>1</v>
      </c>
      <c r="Q1288" s="145">
        <f t="shared" si="125"/>
        <v>1</v>
      </c>
      <c r="R1288" s="145">
        <f t="shared" si="127"/>
        <v>0</v>
      </c>
      <c r="S1288" s="145">
        <f t="shared" si="127"/>
        <v>0</v>
      </c>
      <c r="T1288" s="145">
        <f t="shared" si="127"/>
        <v>0</v>
      </c>
    </row>
    <row r="1289" spans="2:20">
      <c r="B1289" s="149">
        <v>1278</v>
      </c>
      <c r="C1289" s="145"/>
      <c r="D1289" s="149"/>
      <c r="E1289" s="149"/>
      <c r="F1289" s="149">
        <v>90.3</v>
      </c>
      <c r="G1289" s="149">
        <v>90.3</v>
      </c>
      <c r="H1289" s="145"/>
      <c r="I1289" s="145"/>
      <c r="J1289" s="145"/>
      <c r="L1289" s="149">
        <v>1278</v>
      </c>
      <c r="M1289" s="145">
        <f t="shared" si="126"/>
        <v>0</v>
      </c>
      <c r="N1289" s="149"/>
      <c r="O1289" s="145"/>
      <c r="P1289" s="145">
        <f t="shared" si="125"/>
        <v>1</v>
      </c>
      <c r="Q1289" s="145">
        <f t="shared" si="125"/>
        <v>1</v>
      </c>
      <c r="R1289" s="145">
        <f t="shared" si="127"/>
        <v>0</v>
      </c>
      <c r="S1289" s="145">
        <f t="shared" si="127"/>
        <v>0</v>
      </c>
      <c r="T1289" s="145">
        <f t="shared" si="127"/>
        <v>0</v>
      </c>
    </row>
    <row r="1290" spans="2:20">
      <c r="B1290" s="149">
        <v>1279</v>
      </c>
      <c r="C1290" s="145"/>
      <c r="D1290" s="149"/>
      <c r="E1290" s="149"/>
      <c r="F1290" s="149">
        <v>90.6</v>
      </c>
      <c r="G1290" s="149">
        <v>90.6</v>
      </c>
      <c r="H1290" s="145"/>
      <c r="I1290" s="145"/>
      <c r="J1290" s="145"/>
      <c r="L1290" s="149">
        <v>1279</v>
      </c>
      <c r="M1290" s="145">
        <f t="shared" si="126"/>
        <v>0</v>
      </c>
      <c r="N1290" s="149"/>
      <c r="O1290" s="145"/>
      <c r="P1290" s="145">
        <f t="shared" ref="P1290:Q1353" si="128">IF(AND(F1290&gt;0,F1290&gt;=F1289),1,0)</f>
        <v>1</v>
      </c>
      <c r="Q1290" s="145">
        <f t="shared" si="128"/>
        <v>1</v>
      </c>
      <c r="R1290" s="145">
        <f t="shared" si="127"/>
        <v>0</v>
      </c>
      <c r="S1290" s="145">
        <f t="shared" si="127"/>
        <v>0</v>
      </c>
      <c r="T1290" s="145">
        <f t="shared" si="127"/>
        <v>0</v>
      </c>
    </row>
    <row r="1291" spans="2:20">
      <c r="B1291" s="149">
        <v>1280</v>
      </c>
      <c r="C1291" s="145"/>
      <c r="D1291" s="149"/>
      <c r="E1291" s="149"/>
      <c r="F1291" s="149">
        <v>90.6</v>
      </c>
      <c r="G1291" s="149">
        <v>90.6</v>
      </c>
      <c r="H1291" s="145"/>
      <c r="I1291" s="145"/>
      <c r="J1291" s="145"/>
      <c r="L1291" s="149">
        <v>1280</v>
      </c>
      <c r="M1291" s="145">
        <f t="shared" si="126"/>
        <v>0</v>
      </c>
      <c r="N1291" s="149"/>
      <c r="O1291" s="145"/>
      <c r="P1291" s="145">
        <f t="shared" si="128"/>
        <v>1</v>
      </c>
      <c r="Q1291" s="145">
        <f t="shared" si="128"/>
        <v>1</v>
      </c>
      <c r="R1291" s="145">
        <f t="shared" si="127"/>
        <v>0</v>
      </c>
      <c r="S1291" s="145">
        <f t="shared" si="127"/>
        <v>0</v>
      </c>
      <c r="T1291" s="145">
        <f t="shared" si="127"/>
        <v>0</v>
      </c>
    </row>
    <row r="1292" spans="2:20">
      <c r="B1292" s="149">
        <v>1281</v>
      </c>
      <c r="C1292" s="145"/>
      <c r="D1292" s="149"/>
      <c r="E1292" s="149"/>
      <c r="F1292" s="149">
        <v>90.5</v>
      </c>
      <c r="G1292" s="149">
        <v>90.5</v>
      </c>
      <c r="H1292" s="145"/>
      <c r="I1292" s="145"/>
      <c r="J1292" s="145"/>
      <c r="L1292" s="149">
        <v>1281</v>
      </c>
      <c r="M1292" s="145">
        <f t="shared" si="126"/>
        <v>0</v>
      </c>
      <c r="N1292" s="149"/>
      <c r="O1292" s="145"/>
      <c r="P1292" s="145">
        <f t="shared" si="128"/>
        <v>0</v>
      </c>
      <c r="Q1292" s="145">
        <f t="shared" si="128"/>
        <v>0</v>
      </c>
      <c r="R1292" s="145">
        <f t="shared" si="127"/>
        <v>0</v>
      </c>
      <c r="S1292" s="145">
        <f t="shared" si="127"/>
        <v>0</v>
      </c>
      <c r="T1292" s="145">
        <f t="shared" si="127"/>
        <v>0</v>
      </c>
    </row>
    <row r="1293" spans="2:20">
      <c r="B1293" s="149">
        <v>1282</v>
      </c>
      <c r="C1293" s="145"/>
      <c r="D1293" s="149"/>
      <c r="E1293" s="149"/>
      <c r="F1293" s="149">
        <v>90.4</v>
      </c>
      <c r="G1293" s="149">
        <v>90.4</v>
      </c>
      <c r="H1293" s="145"/>
      <c r="I1293" s="145"/>
      <c r="J1293" s="145"/>
      <c r="L1293" s="149">
        <v>1282</v>
      </c>
      <c r="M1293" s="145">
        <f t="shared" si="126"/>
        <v>0</v>
      </c>
      <c r="N1293" s="149"/>
      <c r="O1293" s="145"/>
      <c r="P1293" s="145">
        <f t="shared" si="128"/>
        <v>0</v>
      </c>
      <c r="Q1293" s="145">
        <f t="shared" si="128"/>
        <v>0</v>
      </c>
      <c r="R1293" s="145">
        <f t="shared" si="127"/>
        <v>0</v>
      </c>
      <c r="S1293" s="145">
        <f t="shared" si="127"/>
        <v>0</v>
      </c>
      <c r="T1293" s="145">
        <f t="shared" ref="T1293:T1356" si="129">IF(AND(J1293&gt;0,J1293&gt;=J1292),1,0)</f>
        <v>0</v>
      </c>
    </row>
    <row r="1294" spans="2:20">
      <c r="B1294" s="149">
        <v>1283</v>
      </c>
      <c r="C1294" s="145"/>
      <c r="D1294" s="149"/>
      <c r="E1294" s="149"/>
      <c r="F1294" s="149">
        <v>90.1</v>
      </c>
      <c r="G1294" s="149">
        <v>90.1</v>
      </c>
      <c r="H1294" s="145"/>
      <c r="I1294" s="145"/>
      <c r="J1294" s="145"/>
      <c r="L1294" s="149">
        <v>1283</v>
      </c>
      <c r="M1294" s="145">
        <f t="shared" ref="M1294:M1357" si="130">IF(AND(C1294&gt;0,C1294&gt;=C1293),1,0)</f>
        <v>0</v>
      </c>
      <c r="N1294" s="149"/>
      <c r="O1294" s="145"/>
      <c r="P1294" s="145">
        <f t="shared" si="128"/>
        <v>0</v>
      </c>
      <c r="Q1294" s="145">
        <f t="shared" si="128"/>
        <v>0</v>
      </c>
      <c r="R1294" s="145">
        <f t="shared" ref="R1294:T1357" si="131">IF(AND(H1294&gt;0,H1294&gt;=H1293),1,0)</f>
        <v>0</v>
      </c>
      <c r="S1294" s="145">
        <f t="shared" si="131"/>
        <v>0</v>
      </c>
      <c r="T1294" s="145">
        <f t="shared" si="129"/>
        <v>0</v>
      </c>
    </row>
    <row r="1295" spans="2:20">
      <c r="B1295" s="149">
        <v>1284</v>
      </c>
      <c r="C1295" s="145"/>
      <c r="D1295" s="149"/>
      <c r="E1295" s="149"/>
      <c r="F1295" s="149">
        <v>89.7</v>
      </c>
      <c r="G1295" s="149">
        <v>89.7</v>
      </c>
      <c r="H1295" s="145"/>
      <c r="I1295" s="145"/>
      <c r="J1295" s="145"/>
      <c r="L1295" s="149">
        <v>1284</v>
      </c>
      <c r="M1295" s="145">
        <f t="shared" si="130"/>
        <v>0</v>
      </c>
      <c r="N1295" s="149"/>
      <c r="O1295" s="145"/>
      <c r="P1295" s="145">
        <f t="shared" si="128"/>
        <v>0</v>
      </c>
      <c r="Q1295" s="145">
        <f t="shared" si="128"/>
        <v>0</v>
      </c>
      <c r="R1295" s="145">
        <f t="shared" si="131"/>
        <v>0</v>
      </c>
      <c r="S1295" s="145">
        <f t="shared" si="131"/>
        <v>0</v>
      </c>
      <c r="T1295" s="145">
        <f t="shared" si="129"/>
        <v>0</v>
      </c>
    </row>
    <row r="1296" spans="2:20">
      <c r="B1296" s="149">
        <v>1285</v>
      </c>
      <c r="C1296" s="145"/>
      <c r="D1296" s="149"/>
      <c r="E1296" s="149"/>
      <c r="F1296" s="149">
        <v>89.3</v>
      </c>
      <c r="G1296" s="149">
        <v>89.3</v>
      </c>
      <c r="H1296" s="145"/>
      <c r="I1296" s="145"/>
      <c r="J1296" s="145"/>
      <c r="L1296" s="149">
        <v>1285</v>
      </c>
      <c r="M1296" s="145">
        <f t="shared" si="130"/>
        <v>0</v>
      </c>
      <c r="N1296" s="149"/>
      <c r="O1296" s="145"/>
      <c r="P1296" s="145">
        <f t="shared" si="128"/>
        <v>0</v>
      </c>
      <c r="Q1296" s="145">
        <f t="shared" si="128"/>
        <v>0</v>
      </c>
      <c r="R1296" s="145">
        <f t="shared" si="131"/>
        <v>0</v>
      </c>
      <c r="S1296" s="145">
        <f t="shared" si="131"/>
        <v>0</v>
      </c>
      <c r="T1296" s="145">
        <f t="shared" si="129"/>
        <v>0</v>
      </c>
    </row>
    <row r="1297" spans="2:20">
      <c r="B1297" s="149">
        <v>1286</v>
      </c>
      <c r="C1297" s="145"/>
      <c r="D1297" s="149"/>
      <c r="E1297" s="149"/>
      <c r="F1297" s="149">
        <v>89</v>
      </c>
      <c r="G1297" s="149">
        <v>89</v>
      </c>
      <c r="H1297" s="145"/>
      <c r="I1297" s="145"/>
      <c r="J1297" s="145"/>
      <c r="L1297" s="149">
        <v>1286</v>
      </c>
      <c r="M1297" s="145">
        <f t="shared" si="130"/>
        <v>0</v>
      </c>
      <c r="N1297" s="149"/>
      <c r="O1297" s="145"/>
      <c r="P1297" s="145">
        <f t="shared" si="128"/>
        <v>0</v>
      </c>
      <c r="Q1297" s="145">
        <f t="shared" si="128"/>
        <v>0</v>
      </c>
      <c r="R1297" s="145">
        <f t="shared" si="131"/>
        <v>0</v>
      </c>
      <c r="S1297" s="145">
        <f t="shared" si="131"/>
        <v>0</v>
      </c>
      <c r="T1297" s="145">
        <f t="shared" si="129"/>
        <v>0</v>
      </c>
    </row>
    <row r="1298" spans="2:20">
      <c r="B1298" s="149">
        <v>1287</v>
      </c>
      <c r="C1298" s="145"/>
      <c r="D1298" s="149"/>
      <c r="E1298" s="149"/>
      <c r="F1298" s="149">
        <v>88.8</v>
      </c>
      <c r="G1298" s="149">
        <v>88.8</v>
      </c>
      <c r="H1298" s="145"/>
      <c r="I1298" s="145"/>
      <c r="J1298" s="145"/>
      <c r="L1298" s="149">
        <v>1287</v>
      </c>
      <c r="M1298" s="145">
        <f t="shared" si="130"/>
        <v>0</v>
      </c>
      <c r="N1298" s="149"/>
      <c r="O1298" s="145"/>
      <c r="P1298" s="145">
        <f t="shared" si="128"/>
        <v>0</v>
      </c>
      <c r="Q1298" s="145">
        <f t="shared" si="128"/>
        <v>0</v>
      </c>
      <c r="R1298" s="145">
        <f t="shared" si="131"/>
        <v>0</v>
      </c>
      <c r="S1298" s="145">
        <f t="shared" si="131"/>
        <v>0</v>
      </c>
      <c r="T1298" s="145">
        <f t="shared" si="129"/>
        <v>0</v>
      </c>
    </row>
    <row r="1299" spans="2:20">
      <c r="B1299" s="149">
        <v>1288</v>
      </c>
      <c r="C1299" s="145"/>
      <c r="D1299" s="149"/>
      <c r="E1299" s="149"/>
      <c r="F1299" s="149">
        <v>88.9</v>
      </c>
      <c r="G1299" s="149">
        <v>88.9</v>
      </c>
      <c r="H1299" s="145"/>
      <c r="I1299" s="145"/>
      <c r="J1299" s="145"/>
      <c r="L1299" s="149">
        <v>1288</v>
      </c>
      <c r="M1299" s="145">
        <f t="shared" si="130"/>
        <v>0</v>
      </c>
      <c r="N1299" s="149"/>
      <c r="O1299" s="145"/>
      <c r="P1299" s="145">
        <f t="shared" si="128"/>
        <v>1</v>
      </c>
      <c r="Q1299" s="145">
        <f t="shared" si="128"/>
        <v>1</v>
      </c>
      <c r="R1299" s="145">
        <f t="shared" si="131"/>
        <v>0</v>
      </c>
      <c r="S1299" s="145">
        <f t="shared" si="131"/>
        <v>0</v>
      </c>
      <c r="T1299" s="145">
        <f t="shared" si="129"/>
        <v>0</v>
      </c>
    </row>
    <row r="1300" spans="2:20">
      <c r="B1300" s="149">
        <v>1289</v>
      </c>
      <c r="C1300" s="145"/>
      <c r="D1300" s="149"/>
      <c r="E1300" s="149"/>
      <c r="F1300" s="149">
        <v>89.1</v>
      </c>
      <c r="G1300" s="149">
        <v>89.1</v>
      </c>
      <c r="H1300" s="145"/>
      <c r="I1300" s="145"/>
      <c r="J1300" s="145"/>
      <c r="L1300" s="149">
        <v>1289</v>
      </c>
      <c r="M1300" s="145">
        <f t="shared" si="130"/>
        <v>0</v>
      </c>
      <c r="N1300" s="149"/>
      <c r="O1300" s="145"/>
      <c r="P1300" s="145">
        <f t="shared" si="128"/>
        <v>1</v>
      </c>
      <c r="Q1300" s="145">
        <f t="shared" si="128"/>
        <v>1</v>
      </c>
      <c r="R1300" s="145">
        <f t="shared" si="131"/>
        <v>0</v>
      </c>
      <c r="S1300" s="145">
        <f t="shared" si="131"/>
        <v>0</v>
      </c>
      <c r="T1300" s="145">
        <f t="shared" si="129"/>
        <v>0</v>
      </c>
    </row>
    <row r="1301" spans="2:20">
      <c r="B1301" s="149">
        <v>1290</v>
      </c>
      <c r="C1301" s="145"/>
      <c r="D1301" s="149"/>
      <c r="E1301" s="149"/>
      <c r="F1301" s="149">
        <v>89.3</v>
      </c>
      <c r="G1301" s="149">
        <v>89.3</v>
      </c>
      <c r="H1301" s="145"/>
      <c r="I1301" s="145"/>
      <c r="J1301" s="145"/>
      <c r="L1301" s="149">
        <v>1290</v>
      </c>
      <c r="M1301" s="145">
        <f t="shared" si="130"/>
        <v>0</v>
      </c>
      <c r="N1301" s="149"/>
      <c r="O1301" s="145"/>
      <c r="P1301" s="145">
        <f t="shared" si="128"/>
        <v>1</v>
      </c>
      <c r="Q1301" s="145">
        <f t="shared" si="128"/>
        <v>1</v>
      </c>
      <c r="R1301" s="145">
        <f t="shared" si="131"/>
        <v>0</v>
      </c>
      <c r="S1301" s="145">
        <f t="shared" si="131"/>
        <v>0</v>
      </c>
      <c r="T1301" s="145">
        <f t="shared" si="129"/>
        <v>0</v>
      </c>
    </row>
    <row r="1302" spans="2:20">
      <c r="B1302" s="149">
        <v>1291</v>
      </c>
      <c r="C1302" s="145"/>
      <c r="D1302" s="149"/>
      <c r="E1302" s="149"/>
      <c r="F1302" s="149">
        <v>89.4</v>
      </c>
      <c r="G1302" s="149">
        <v>89.4</v>
      </c>
      <c r="H1302" s="145"/>
      <c r="I1302" s="145"/>
      <c r="J1302" s="145"/>
      <c r="L1302" s="149">
        <v>1291</v>
      </c>
      <c r="M1302" s="145">
        <f t="shared" si="130"/>
        <v>0</v>
      </c>
      <c r="N1302" s="149"/>
      <c r="O1302" s="145"/>
      <c r="P1302" s="145">
        <f t="shared" si="128"/>
        <v>1</v>
      </c>
      <c r="Q1302" s="145">
        <f t="shared" si="128"/>
        <v>1</v>
      </c>
      <c r="R1302" s="145">
        <f t="shared" si="131"/>
        <v>0</v>
      </c>
      <c r="S1302" s="145">
        <f t="shared" si="131"/>
        <v>0</v>
      </c>
      <c r="T1302" s="145">
        <f t="shared" si="129"/>
        <v>0</v>
      </c>
    </row>
    <row r="1303" spans="2:20">
      <c r="B1303" s="149">
        <v>1292</v>
      </c>
      <c r="C1303" s="145"/>
      <c r="D1303" s="149"/>
      <c r="E1303" s="149"/>
      <c r="F1303" s="149">
        <v>89.4</v>
      </c>
      <c r="G1303" s="149">
        <v>89.4</v>
      </c>
      <c r="H1303" s="145"/>
      <c r="I1303" s="145"/>
      <c r="J1303" s="145"/>
      <c r="L1303" s="149">
        <v>1292</v>
      </c>
      <c r="M1303" s="145">
        <f t="shared" si="130"/>
        <v>0</v>
      </c>
      <c r="N1303" s="149"/>
      <c r="O1303" s="145"/>
      <c r="P1303" s="145">
        <f t="shared" si="128"/>
        <v>1</v>
      </c>
      <c r="Q1303" s="145">
        <f t="shared" si="128"/>
        <v>1</v>
      </c>
      <c r="R1303" s="145">
        <f t="shared" si="131"/>
        <v>0</v>
      </c>
      <c r="S1303" s="145">
        <f t="shared" si="131"/>
        <v>0</v>
      </c>
      <c r="T1303" s="145">
        <f t="shared" si="129"/>
        <v>0</v>
      </c>
    </row>
    <row r="1304" spans="2:20">
      <c r="B1304" s="149">
        <v>1293</v>
      </c>
      <c r="C1304" s="145"/>
      <c r="D1304" s="149"/>
      <c r="E1304" s="149"/>
      <c r="F1304" s="149">
        <v>89.2</v>
      </c>
      <c r="G1304" s="149">
        <v>89.2</v>
      </c>
      <c r="H1304" s="145"/>
      <c r="I1304" s="145"/>
      <c r="J1304" s="145"/>
      <c r="L1304" s="149">
        <v>1293</v>
      </c>
      <c r="M1304" s="145">
        <f t="shared" si="130"/>
        <v>0</v>
      </c>
      <c r="N1304" s="149"/>
      <c r="O1304" s="145"/>
      <c r="P1304" s="145">
        <f t="shared" si="128"/>
        <v>0</v>
      </c>
      <c r="Q1304" s="145">
        <f t="shared" si="128"/>
        <v>0</v>
      </c>
      <c r="R1304" s="145">
        <f t="shared" si="131"/>
        <v>0</v>
      </c>
      <c r="S1304" s="145">
        <f t="shared" si="131"/>
        <v>0</v>
      </c>
      <c r="T1304" s="145">
        <f t="shared" si="129"/>
        <v>0</v>
      </c>
    </row>
    <row r="1305" spans="2:20">
      <c r="B1305" s="149">
        <v>1294</v>
      </c>
      <c r="C1305" s="145"/>
      <c r="D1305" s="149"/>
      <c r="E1305" s="149"/>
      <c r="F1305" s="149">
        <v>88.9</v>
      </c>
      <c r="G1305" s="149">
        <v>88.9</v>
      </c>
      <c r="H1305" s="145"/>
      <c r="I1305" s="145"/>
      <c r="J1305" s="145"/>
      <c r="L1305" s="149">
        <v>1294</v>
      </c>
      <c r="M1305" s="145">
        <f t="shared" si="130"/>
        <v>0</v>
      </c>
      <c r="N1305" s="149"/>
      <c r="O1305" s="145"/>
      <c r="P1305" s="145">
        <f t="shared" si="128"/>
        <v>0</v>
      </c>
      <c r="Q1305" s="145">
        <f t="shared" si="128"/>
        <v>0</v>
      </c>
      <c r="R1305" s="145">
        <f t="shared" si="131"/>
        <v>0</v>
      </c>
      <c r="S1305" s="145">
        <f t="shared" si="131"/>
        <v>0</v>
      </c>
      <c r="T1305" s="145">
        <f t="shared" si="129"/>
        <v>0</v>
      </c>
    </row>
    <row r="1306" spans="2:20">
      <c r="B1306" s="149">
        <v>1295</v>
      </c>
      <c r="C1306" s="145"/>
      <c r="D1306" s="149"/>
      <c r="E1306" s="149"/>
      <c r="F1306" s="149">
        <v>88.5</v>
      </c>
      <c r="G1306" s="149">
        <v>88.5</v>
      </c>
      <c r="H1306" s="145"/>
      <c r="I1306" s="145"/>
      <c r="J1306" s="145"/>
      <c r="L1306" s="149">
        <v>1295</v>
      </c>
      <c r="M1306" s="145">
        <f t="shared" si="130"/>
        <v>0</v>
      </c>
      <c r="N1306" s="149"/>
      <c r="O1306" s="145"/>
      <c r="P1306" s="145">
        <f t="shared" si="128"/>
        <v>0</v>
      </c>
      <c r="Q1306" s="145">
        <f t="shared" si="128"/>
        <v>0</v>
      </c>
      <c r="R1306" s="145">
        <f t="shared" si="131"/>
        <v>0</v>
      </c>
      <c r="S1306" s="145">
        <f t="shared" si="131"/>
        <v>0</v>
      </c>
      <c r="T1306" s="145">
        <f t="shared" si="129"/>
        <v>0</v>
      </c>
    </row>
    <row r="1307" spans="2:20">
      <c r="B1307" s="149">
        <v>1296</v>
      </c>
      <c r="C1307" s="145"/>
      <c r="D1307" s="149"/>
      <c r="E1307" s="149"/>
      <c r="F1307" s="149">
        <v>88</v>
      </c>
      <c r="G1307" s="149">
        <v>88</v>
      </c>
      <c r="H1307" s="145"/>
      <c r="I1307" s="145"/>
      <c r="J1307" s="145"/>
      <c r="L1307" s="149">
        <v>1296</v>
      </c>
      <c r="M1307" s="145">
        <f t="shared" si="130"/>
        <v>0</v>
      </c>
      <c r="N1307" s="149"/>
      <c r="O1307" s="145"/>
      <c r="P1307" s="145">
        <f t="shared" si="128"/>
        <v>0</v>
      </c>
      <c r="Q1307" s="145">
        <f t="shared" si="128"/>
        <v>0</v>
      </c>
      <c r="R1307" s="145">
        <f t="shared" si="131"/>
        <v>0</v>
      </c>
      <c r="S1307" s="145">
        <f t="shared" si="131"/>
        <v>0</v>
      </c>
      <c r="T1307" s="145">
        <f t="shared" si="129"/>
        <v>0</v>
      </c>
    </row>
    <row r="1308" spans="2:20">
      <c r="B1308" s="149">
        <v>1297</v>
      </c>
      <c r="C1308" s="145"/>
      <c r="D1308" s="149"/>
      <c r="E1308" s="149"/>
      <c r="F1308" s="149">
        <v>87.5</v>
      </c>
      <c r="G1308" s="149">
        <v>87.5</v>
      </c>
      <c r="H1308" s="145"/>
      <c r="I1308" s="145"/>
      <c r="J1308" s="145"/>
      <c r="L1308" s="149">
        <v>1297</v>
      </c>
      <c r="M1308" s="145">
        <f t="shared" si="130"/>
        <v>0</v>
      </c>
      <c r="N1308" s="149"/>
      <c r="O1308" s="145"/>
      <c r="P1308" s="145">
        <f t="shared" si="128"/>
        <v>0</v>
      </c>
      <c r="Q1308" s="145">
        <f t="shared" si="128"/>
        <v>0</v>
      </c>
      <c r="R1308" s="145">
        <f t="shared" si="131"/>
        <v>0</v>
      </c>
      <c r="S1308" s="145">
        <f t="shared" si="131"/>
        <v>0</v>
      </c>
      <c r="T1308" s="145">
        <f t="shared" si="129"/>
        <v>0</v>
      </c>
    </row>
    <row r="1309" spans="2:20">
      <c r="B1309" s="149">
        <v>1298</v>
      </c>
      <c r="C1309" s="145"/>
      <c r="D1309" s="149"/>
      <c r="E1309" s="149"/>
      <c r="F1309" s="149">
        <v>87.2</v>
      </c>
      <c r="G1309" s="149">
        <v>87.2</v>
      </c>
      <c r="H1309" s="145"/>
      <c r="I1309" s="145"/>
      <c r="J1309" s="145"/>
      <c r="L1309" s="149">
        <v>1298</v>
      </c>
      <c r="M1309" s="145">
        <f t="shared" si="130"/>
        <v>0</v>
      </c>
      <c r="N1309" s="149"/>
      <c r="O1309" s="145"/>
      <c r="P1309" s="145">
        <f t="shared" si="128"/>
        <v>0</v>
      </c>
      <c r="Q1309" s="145">
        <f t="shared" si="128"/>
        <v>0</v>
      </c>
      <c r="R1309" s="145">
        <f t="shared" si="131"/>
        <v>0</v>
      </c>
      <c r="S1309" s="145">
        <f t="shared" si="131"/>
        <v>0</v>
      </c>
      <c r="T1309" s="145">
        <f t="shared" si="129"/>
        <v>0</v>
      </c>
    </row>
    <row r="1310" spans="2:20">
      <c r="B1310" s="149">
        <v>1299</v>
      </c>
      <c r="C1310" s="145"/>
      <c r="D1310" s="149"/>
      <c r="E1310" s="149"/>
      <c r="F1310" s="149">
        <v>87.1</v>
      </c>
      <c r="G1310" s="149">
        <v>87.1</v>
      </c>
      <c r="H1310" s="145"/>
      <c r="I1310" s="145"/>
      <c r="J1310" s="145"/>
      <c r="L1310" s="149">
        <v>1299</v>
      </c>
      <c r="M1310" s="145">
        <f t="shared" si="130"/>
        <v>0</v>
      </c>
      <c r="N1310" s="149"/>
      <c r="O1310" s="145"/>
      <c r="P1310" s="145">
        <f t="shared" si="128"/>
        <v>0</v>
      </c>
      <c r="Q1310" s="145">
        <f t="shared" si="128"/>
        <v>0</v>
      </c>
      <c r="R1310" s="145">
        <f t="shared" si="131"/>
        <v>0</v>
      </c>
      <c r="S1310" s="145">
        <f t="shared" si="131"/>
        <v>0</v>
      </c>
      <c r="T1310" s="145">
        <f t="shared" si="129"/>
        <v>0</v>
      </c>
    </row>
    <row r="1311" spans="2:20">
      <c r="B1311" s="149">
        <v>1300</v>
      </c>
      <c r="C1311" s="145"/>
      <c r="D1311" s="149"/>
      <c r="E1311" s="149"/>
      <c r="F1311" s="149">
        <v>87.2</v>
      </c>
      <c r="G1311" s="149">
        <v>87.2</v>
      </c>
      <c r="H1311" s="145"/>
      <c r="I1311" s="145"/>
      <c r="J1311" s="145"/>
      <c r="L1311" s="149">
        <v>1300</v>
      </c>
      <c r="M1311" s="145">
        <f t="shared" si="130"/>
        <v>0</v>
      </c>
      <c r="N1311" s="149"/>
      <c r="O1311" s="145"/>
      <c r="P1311" s="145">
        <f t="shared" si="128"/>
        <v>1</v>
      </c>
      <c r="Q1311" s="145">
        <f t="shared" si="128"/>
        <v>1</v>
      </c>
      <c r="R1311" s="145">
        <f t="shared" si="131"/>
        <v>0</v>
      </c>
      <c r="S1311" s="145">
        <f t="shared" si="131"/>
        <v>0</v>
      </c>
      <c r="T1311" s="145">
        <f t="shared" si="129"/>
        <v>0</v>
      </c>
    </row>
    <row r="1312" spans="2:20">
      <c r="B1312" s="149">
        <v>1301</v>
      </c>
      <c r="C1312" s="145"/>
      <c r="D1312" s="149"/>
      <c r="E1312" s="149"/>
      <c r="F1312" s="149">
        <v>87.3</v>
      </c>
      <c r="G1312" s="149">
        <v>87.3</v>
      </c>
      <c r="H1312" s="145"/>
      <c r="I1312" s="145"/>
      <c r="J1312" s="145"/>
      <c r="L1312" s="149">
        <v>1301</v>
      </c>
      <c r="M1312" s="145">
        <f t="shared" si="130"/>
        <v>0</v>
      </c>
      <c r="N1312" s="149"/>
      <c r="O1312" s="145"/>
      <c r="P1312" s="145">
        <f t="shared" si="128"/>
        <v>1</v>
      </c>
      <c r="Q1312" s="145">
        <f t="shared" si="128"/>
        <v>1</v>
      </c>
      <c r="R1312" s="145">
        <f t="shared" si="131"/>
        <v>0</v>
      </c>
      <c r="S1312" s="145">
        <f t="shared" si="131"/>
        <v>0</v>
      </c>
      <c r="T1312" s="145">
        <f t="shared" si="129"/>
        <v>0</v>
      </c>
    </row>
    <row r="1313" spans="2:20">
      <c r="B1313" s="149">
        <v>1302</v>
      </c>
      <c r="C1313" s="145"/>
      <c r="D1313" s="149"/>
      <c r="E1313" s="149"/>
      <c r="F1313" s="149">
        <v>87.4</v>
      </c>
      <c r="G1313" s="149">
        <v>87.4</v>
      </c>
      <c r="H1313" s="145"/>
      <c r="I1313" s="145"/>
      <c r="J1313" s="145"/>
      <c r="L1313" s="149">
        <v>1302</v>
      </c>
      <c r="M1313" s="145">
        <f t="shared" si="130"/>
        <v>0</v>
      </c>
      <c r="N1313" s="149"/>
      <c r="O1313" s="145"/>
      <c r="P1313" s="145">
        <f t="shared" si="128"/>
        <v>1</v>
      </c>
      <c r="Q1313" s="145">
        <f t="shared" si="128"/>
        <v>1</v>
      </c>
      <c r="R1313" s="145">
        <f t="shared" si="131"/>
        <v>0</v>
      </c>
      <c r="S1313" s="145">
        <f t="shared" si="131"/>
        <v>0</v>
      </c>
      <c r="T1313" s="145">
        <f t="shared" si="129"/>
        <v>0</v>
      </c>
    </row>
    <row r="1314" spans="2:20">
      <c r="B1314" s="149">
        <v>1303</v>
      </c>
      <c r="C1314" s="145"/>
      <c r="D1314" s="149"/>
      <c r="E1314" s="149"/>
      <c r="F1314" s="149">
        <v>87.5</v>
      </c>
      <c r="G1314" s="149">
        <v>87.5</v>
      </c>
      <c r="H1314" s="145"/>
      <c r="I1314" s="145"/>
      <c r="J1314" s="145"/>
      <c r="L1314" s="149">
        <v>1303</v>
      </c>
      <c r="M1314" s="145">
        <f t="shared" si="130"/>
        <v>0</v>
      </c>
      <c r="N1314" s="149"/>
      <c r="O1314" s="145"/>
      <c r="P1314" s="145">
        <f t="shared" si="128"/>
        <v>1</v>
      </c>
      <c r="Q1314" s="145">
        <f t="shared" si="128"/>
        <v>1</v>
      </c>
      <c r="R1314" s="145">
        <f t="shared" si="131"/>
        <v>0</v>
      </c>
      <c r="S1314" s="145">
        <f t="shared" si="131"/>
        <v>0</v>
      </c>
      <c r="T1314" s="145">
        <f t="shared" si="129"/>
        <v>0</v>
      </c>
    </row>
    <row r="1315" spans="2:20">
      <c r="B1315" s="149">
        <v>1304</v>
      </c>
      <c r="C1315" s="145"/>
      <c r="D1315" s="149"/>
      <c r="E1315" s="149"/>
      <c r="F1315" s="149">
        <v>87.4</v>
      </c>
      <c r="G1315" s="149">
        <v>87.4</v>
      </c>
      <c r="H1315" s="145"/>
      <c r="I1315" s="145"/>
      <c r="J1315" s="145"/>
      <c r="L1315" s="149">
        <v>1304</v>
      </c>
      <c r="M1315" s="145">
        <f t="shared" si="130"/>
        <v>0</v>
      </c>
      <c r="N1315" s="149"/>
      <c r="O1315" s="145"/>
      <c r="P1315" s="145">
        <f t="shared" si="128"/>
        <v>0</v>
      </c>
      <c r="Q1315" s="145">
        <f t="shared" si="128"/>
        <v>0</v>
      </c>
      <c r="R1315" s="145">
        <f t="shared" si="131"/>
        <v>0</v>
      </c>
      <c r="S1315" s="145">
        <f t="shared" si="131"/>
        <v>0</v>
      </c>
      <c r="T1315" s="145">
        <f t="shared" si="129"/>
        <v>0</v>
      </c>
    </row>
    <row r="1316" spans="2:20">
      <c r="B1316" s="149">
        <v>1305</v>
      </c>
      <c r="C1316" s="145"/>
      <c r="D1316" s="149"/>
      <c r="E1316" s="149"/>
      <c r="F1316" s="149">
        <v>87.1</v>
      </c>
      <c r="G1316" s="149">
        <v>87.1</v>
      </c>
      <c r="H1316" s="145"/>
      <c r="I1316" s="145"/>
      <c r="J1316" s="145"/>
      <c r="L1316" s="149">
        <v>1305</v>
      </c>
      <c r="M1316" s="145">
        <f t="shared" si="130"/>
        <v>0</v>
      </c>
      <c r="N1316" s="149"/>
      <c r="O1316" s="145"/>
      <c r="P1316" s="145">
        <f t="shared" si="128"/>
        <v>0</v>
      </c>
      <c r="Q1316" s="145">
        <f t="shared" si="128"/>
        <v>0</v>
      </c>
      <c r="R1316" s="145">
        <f t="shared" si="131"/>
        <v>0</v>
      </c>
      <c r="S1316" s="145">
        <f t="shared" si="131"/>
        <v>0</v>
      </c>
      <c r="T1316" s="145">
        <f t="shared" si="129"/>
        <v>0</v>
      </c>
    </row>
    <row r="1317" spans="2:20">
      <c r="B1317" s="149">
        <v>1306</v>
      </c>
      <c r="C1317" s="145"/>
      <c r="D1317" s="149"/>
      <c r="E1317" s="149"/>
      <c r="F1317" s="149">
        <v>86.8</v>
      </c>
      <c r="G1317" s="149">
        <v>86.8</v>
      </c>
      <c r="H1317" s="145"/>
      <c r="I1317" s="145"/>
      <c r="J1317" s="145"/>
      <c r="L1317" s="149">
        <v>1306</v>
      </c>
      <c r="M1317" s="145">
        <f t="shared" si="130"/>
        <v>0</v>
      </c>
      <c r="N1317" s="149"/>
      <c r="O1317" s="145"/>
      <c r="P1317" s="145">
        <f t="shared" si="128"/>
        <v>0</v>
      </c>
      <c r="Q1317" s="145">
        <f t="shared" si="128"/>
        <v>0</v>
      </c>
      <c r="R1317" s="145">
        <f t="shared" si="131"/>
        <v>0</v>
      </c>
      <c r="S1317" s="145">
        <f t="shared" si="131"/>
        <v>0</v>
      </c>
      <c r="T1317" s="145">
        <f t="shared" si="129"/>
        <v>0</v>
      </c>
    </row>
    <row r="1318" spans="2:20">
      <c r="B1318" s="149">
        <v>1307</v>
      </c>
      <c r="C1318" s="145"/>
      <c r="D1318" s="149"/>
      <c r="E1318" s="149"/>
      <c r="F1318" s="149">
        <v>86.4</v>
      </c>
      <c r="G1318" s="149">
        <v>86.4</v>
      </c>
      <c r="H1318" s="145"/>
      <c r="I1318" s="145"/>
      <c r="J1318" s="145"/>
      <c r="L1318" s="149">
        <v>1307</v>
      </c>
      <c r="M1318" s="145">
        <f t="shared" si="130"/>
        <v>0</v>
      </c>
      <c r="N1318" s="149"/>
      <c r="O1318" s="145"/>
      <c r="P1318" s="145">
        <f t="shared" si="128"/>
        <v>0</v>
      </c>
      <c r="Q1318" s="145">
        <f t="shared" si="128"/>
        <v>0</v>
      </c>
      <c r="R1318" s="145">
        <f t="shared" si="131"/>
        <v>0</v>
      </c>
      <c r="S1318" s="145">
        <f t="shared" si="131"/>
        <v>0</v>
      </c>
      <c r="T1318" s="145">
        <f t="shared" si="129"/>
        <v>0</v>
      </c>
    </row>
    <row r="1319" spans="2:20">
      <c r="B1319" s="149">
        <v>1308</v>
      </c>
      <c r="C1319" s="145"/>
      <c r="D1319" s="149"/>
      <c r="E1319" s="149"/>
      <c r="F1319" s="149">
        <v>85.9</v>
      </c>
      <c r="G1319" s="149">
        <v>85.9</v>
      </c>
      <c r="H1319" s="145"/>
      <c r="I1319" s="145"/>
      <c r="J1319" s="145"/>
      <c r="L1319" s="149">
        <v>1308</v>
      </c>
      <c r="M1319" s="145">
        <f t="shared" si="130"/>
        <v>0</v>
      </c>
      <c r="N1319" s="149"/>
      <c r="O1319" s="145"/>
      <c r="P1319" s="145">
        <f t="shared" si="128"/>
        <v>0</v>
      </c>
      <c r="Q1319" s="145">
        <f t="shared" si="128"/>
        <v>0</v>
      </c>
      <c r="R1319" s="145">
        <f t="shared" si="131"/>
        <v>0</v>
      </c>
      <c r="S1319" s="145">
        <f t="shared" si="131"/>
        <v>0</v>
      </c>
      <c r="T1319" s="145">
        <f t="shared" si="129"/>
        <v>0</v>
      </c>
    </row>
    <row r="1320" spans="2:20">
      <c r="B1320" s="149">
        <v>1309</v>
      </c>
      <c r="C1320" s="145"/>
      <c r="D1320" s="149"/>
      <c r="E1320" s="149"/>
      <c r="F1320" s="149">
        <v>85.2</v>
      </c>
      <c r="G1320" s="149">
        <v>85.2</v>
      </c>
      <c r="H1320" s="145"/>
      <c r="I1320" s="145"/>
      <c r="J1320" s="145"/>
      <c r="L1320" s="149">
        <v>1309</v>
      </c>
      <c r="M1320" s="145">
        <f t="shared" si="130"/>
        <v>0</v>
      </c>
      <c r="N1320" s="149"/>
      <c r="O1320" s="145"/>
      <c r="P1320" s="145">
        <f t="shared" si="128"/>
        <v>0</v>
      </c>
      <c r="Q1320" s="145">
        <f t="shared" si="128"/>
        <v>0</v>
      </c>
      <c r="R1320" s="145">
        <f t="shared" si="131"/>
        <v>0</v>
      </c>
      <c r="S1320" s="145">
        <f t="shared" si="131"/>
        <v>0</v>
      </c>
      <c r="T1320" s="145">
        <f t="shared" si="129"/>
        <v>0</v>
      </c>
    </row>
    <row r="1321" spans="2:20">
      <c r="B1321" s="149">
        <v>1310</v>
      </c>
      <c r="C1321" s="145"/>
      <c r="D1321" s="149"/>
      <c r="E1321" s="149"/>
      <c r="F1321" s="149">
        <v>84</v>
      </c>
      <c r="G1321" s="149">
        <v>84</v>
      </c>
      <c r="H1321" s="145"/>
      <c r="I1321" s="145"/>
      <c r="J1321" s="145"/>
      <c r="L1321" s="149">
        <v>1310</v>
      </c>
      <c r="M1321" s="145">
        <f t="shared" si="130"/>
        <v>0</v>
      </c>
      <c r="N1321" s="149"/>
      <c r="O1321" s="145"/>
      <c r="P1321" s="145">
        <f t="shared" si="128"/>
        <v>0</v>
      </c>
      <c r="Q1321" s="145">
        <f t="shared" si="128"/>
        <v>0</v>
      </c>
      <c r="R1321" s="145">
        <f t="shared" si="131"/>
        <v>0</v>
      </c>
      <c r="S1321" s="145">
        <f t="shared" si="131"/>
        <v>0</v>
      </c>
      <c r="T1321" s="145">
        <f t="shared" si="129"/>
        <v>0</v>
      </c>
    </row>
    <row r="1322" spans="2:20">
      <c r="B1322" s="149">
        <v>1311</v>
      </c>
      <c r="C1322" s="145"/>
      <c r="D1322" s="149"/>
      <c r="E1322" s="149"/>
      <c r="F1322" s="149">
        <v>82.2</v>
      </c>
      <c r="G1322" s="149">
        <v>82.2</v>
      </c>
      <c r="H1322" s="145"/>
      <c r="I1322" s="145"/>
      <c r="J1322" s="145"/>
      <c r="L1322" s="149">
        <v>1311</v>
      </c>
      <c r="M1322" s="145">
        <f t="shared" si="130"/>
        <v>0</v>
      </c>
      <c r="N1322" s="149"/>
      <c r="O1322" s="145"/>
      <c r="P1322" s="145">
        <f t="shared" si="128"/>
        <v>0</v>
      </c>
      <c r="Q1322" s="145">
        <f t="shared" si="128"/>
        <v>0</v>
      </c>
      <c r="R1322" s="145">
        <f t="shared" si="131"/>
        <v>0</v>
      </c>
      <c r="S1322" s="145">
        <f t="shared" si="131"/>
        <v>0</v>
      </c>
      <c r="T1322" s="145">
        <f t="shared" si="129"/>
        <v>0</v>
      </c>
    </row>
    <row r="1323" spans="2:20">
      <c r="B1323" s="149">
        <v>1312</v>
      </c>
      <c r="C1323" s="145"/>
      <c r="D1323" s="149"/>
      <c r="E1323" s="149"/>
      <c r="F1323" s="149">
        <v>80.3</v>
      </c>
      <c r="G1323" s="149">
        <v>80.3</v>
      </c>
      <c r="H1323" s="145"/>
      <c r="I1323" s="145"/>
      <c r="J1323" s="145"/>
      <c r="L1323" s="149">
        <v>1312</v>
      </c>
      <c r="M1323" s="145">
        <f t="shared" si="130"/>
        <v>0</v>
      </c>
      <c r="N1323" s="149"/>
      <c r="O1323" s="145"/>
      <c r="P1323" s="145">
        <f t="shared" si="128"/>
        <v>0</v>
      </c>
      <c r="Q1323" s="145">
        <f t="shared" si="128"/>
        <v>0</v>
      </c>
      <c r="R1323" s="145">
        <f t="shared" si="131"/>
        <v>0</v>
      </c>
      <c r="S1323" s="145">
        <f t="shared" si="131"/>
        <v>0</v>
      </c>
      <c r="T1323" s="145">
        <f t="shared" si="129"/>
        <v>0</v>
      </c>
    </row>
    <row r="1324" spans="2:20">
      <c r="B1324" s="149">
        <v>1313</v>
      </c>
      <c r="C1324" s="145"/>
      <c r="D1324" s="149"/>
      <c r="E1324" s="149"/>
      <c r="F1324" s="149">
        <v>78.599999999999994</v>
      </c>
      <c r="G1324" s="149">
        <v>78.599999999999994</v>
      </c>
      <c r="H1324" s="145"/>
      <c r="I1324" s="145"/>
      <c r="J1324" s="145"/>
      <c r="L1324" s="149">
        <v>1313</v>
      </c>
      <c r="M1324" s="145">
        <f t="shared" si="130"/>
        <v>0</v>
      </c>
      <c r="N1324" s="149"/>
      <c r="O1324" s="145"/>
      <c r="P1324" s="145">
        <f t="shared" si="128"/>
        <v>0</v>
      </c>
      <c r="Q1324" s="145">
        <f t="shared" si="128"/>
        <v>0</v>
      </c>
      <c r="R1324" s="145">
        <f t="shared" si="131"/>
        <v>0</v>
      </c>
      <c r="S1324" s="145">
        <f t="shared" si="131"/>
        <v>0</v>
      </c>
      <c r="T1324" s="145">
        <f t="shared" si="129"/>
        <v>0</v>
      </c>
    </row>
    <row r="1325" spans="2:20">
      <c r="B1325" s="149">
        <v>1314</v>
      </c>
      <c r="C1325" s="145"/>
      <c r="D1325" s="149"/>
      <c r="E1325" s="149"/>
      <c r="F1325" s="149">
        <v>77.2</v>
      </c>
      <c r="G1325" s="149">
        <v>77.2</v>
      </c>
      <c r="H1325" s="145"/>
      <c r="I1325" s="145"/>
      <c r="J1325" s="145"/>
      <c r="L1325" s="149">
        <v>1314</v>
      </c>
      <c r="M1325" s="145">
        <f t="shared" si="130"/>
        <v>0</v>
      </c>
      <c r="N1325" s="149"/>
      <c r="O1325" s="145"/>
      <c r="P1325" s="145">
        <f t="shared" si="128"/>
        <v>0</v>
      </c>
      <c r="Q1325" s="145">
        <f t="shared" si="128"/>
        <v>0</v>
      </c>
      <c r="R1325" s="145">
        <f t="shared" si="131"/>
        <v>0</v>
      </c>
      <c r="S1325" s="145">
        <f t="shared" si="131"/>
        <v>0</v>
      </c>
      <c r="T1325" s="145">
        <f t="shared" si="129"/>
        <v>0</v>
      </c>
    </row>
    <row r="1326" spans="2:20">
      <c r="B1326" s="149">
        <v>1315</v>
      </c>
      <c r="C1326" s="145"/>
      <c r="D1326" s="149"/>
      <c r="E1326" s="149"/>
      <c r="F1326" s="149">
        <v>75.900000000000006</v>
      </c>
      <c r="G1326" s="149">
        <v>75.900000000000006</v>
      </c>
      <c r="H1326" s="145"/>
      <c r="I1326" s="145"/>
      <c r="J1326" s="145"/>
      <c r="L1326" s="149">
        <v>1315</v>
      </c>
      <c r="M1326" s="145">
        <f t="shared" si="130"/>
        <v>0</v>
      </c>
      <c r="N1326" s="149"/>
      <c r="O1326" s="145"/>
      <c r="P1326" s="145">
        <f t="shared" si="128"/>
        <v>0</v>
      </c>
      <c r="Q1326" s="145">
        <f t="shared" si="128"/>
        <v>0</v>
      </c>
      <c r="R1326" s="145">
        <f t="shared" si="131"/>
        <v>0</v>
      </c>
      <c r="S1326" s="145">
        <f t="shared" si="131"/>
        <v>0</v>
      </c>
      <c r="T1326" s="145">
        <f t="shared" si="129"/>
        <v>0</v>
      </c>
    </row>
    <row r="1327" spans="2:20">
      <c r="B1327" s="149">
        <v>1316</v>
      </c>
      <c r="C1327" s="145"/>
      <c r="D1327" s="149"/>
      <c r="E1327" s="149"/>
      <c r="F1327" s="149">
        <v>73.8</v>
      </c>
      <c r="G1327" s="149">
        <v>73.8</v>
      </c>
      <c r="H1327" s="145"/>
      <c r="I1327" s="145"/>
      <c r="J1327" s="145"/>
      <c r="L1327" s="149">
        <v>1316</v>
      </c>
      <c r="M1327" s="145">
        <f t="shared" si="130"/>
        <v>0</v>
      </c>
      <c r="N1327" s="149"/>
      <c r="O1327" s="145"/>
      <c r="P1327" s="145">
        <f t="shared" si="128"/>
        <v>0</v>
      </c>
      <c r="Q1327" s="145">
        <f t="shared" si="128"/>
        <v>0</v>
      </c>
      <c r="R1327" s="145">
        <f t="shared" si="131"/>
        <v>0</v>
      </c>
      <c r="S1327" s="145">
        <f t="shared" si="131"/>
        <v>0</v>
      </c>
      <c r="T1327" s="145">
        <f t="shared" si="129"/>
        <v>0</v>
      </c>
    </row>
    <row r="1328" spans="2:20">
      <c r="B1328" s="149">
        <v>1317</v>
      </c>
      <c r="C1328" s="145"/>
      <c r="D1328" s="149"/>
      <c r="E1328" s="149"/>
      <c r="F1328" s="149">
        <v>70.400000000000006</v>
      </c>
      <c r="G1328" s="149">
        <v>70.400000000000006</v>
      </c>
      <c r="H1328" s="145"/>
      <c r="I1328" s="145"/>
      <c r="J1328" s="145"/>
      <c r="L1328" s="149">
        <v>1317</v>
      </c>
      <c r="M1328" s="145">
        <f t="shared" si="130"/>
        <v>0</v>
      </c>
      <c r="N1328" s="149"/>
      <c r="O1328" s="145"/>
      <c r="P1328" s="145">
        <f t="shared" si="128"/>
        <v>0</v>
      </c>
      <c r="Q1328" s="145">
        <f t="shared" si="128"/>
        <v>0</v>
      </c>
      <c r="R1328" s="145">
        <f t="shared" si="131"/>
        <v>0</v>
      </c>
      <c r="S1328" s="145">
        <f t="shared" si="131"/>
        <v>0</v>
      </c>
      <c r="T1328" s="145">
        <f t="shared" si="129"/>
        <v>0</v>
      </c>
    </row>
    <row r="1329" spans="2:20">
      <c r="B1329" s="149">
        <v>1318</v>
      </c>
      <c r="C1329" s="145"/>
      <c r="D1329" s="149"/>
      <c r="E1329" s="149"/>
      <c r="F1329" s="149">
        <v>65.7</v>
      </c>
      <c r="G1329" s="149">
        <v>65.7</v>
      </c>
      <c r="H1329" s="145"/>
      <c r="I1329" s="145"/>
      <c r="J1329" s="145"/>
      <c r="L1329" s="149">
        <v>1318</v>
      </c>
      <c r="M1329" s="145">
        <f t="shared" si="130"/>
        <v>0</v>
      </c>
      <c r="N1329" s="149"/>
      <c r="O1329" s="145"/>
      <c r="P1329" s="145">
        <f t="shared" si="128"/>
        <v>0</v>
      </c>
      <c r="Q1329" s="145">
        <f t="shared" si="128"/>
        <v>0</v>
      </c>
      <c r="R1329" s="145">
        <f t="shared" si="131"/>
        <v>0</v>
      </c>
      <c r="S1329" s="145">
        <f t="shared" si="131"/>
        <v>0</v>
      </c>
      <c r="T1329" s="145">
        <f t="shared" si="129"/>
        <v>0</v>
      </c>
    </row>
    <row r="1330" spans="2:20">
      <c r="B1330" s="149">
        <v>1319</v>
      </c>
      <c r="C1330" s="145"/>
      <c r="D1330" s="149"/>
      <c r="E1330" s="149"/>
      <c r="F1330" s="149">
        <v>60.5</v>
      </c>
      <c r="G1330" s="149">
        <v>60.5</v>
      </c>
      <c r="H1330" s="145"/>
      <c r="I1330" s="145"/>
      <c r="J1330" s="145"/>
      <c r="L1330" s="149">
        <v>1319</v>
      </c>
      <c r="M1330" s="145">
        <f t="shared" si="130"/>
        <v>0</v>
      </c>
      <c r="N1330" s="149"/>
      <c r="O1330" s="145"/>
      <c r="P1330" s="145">
        <f t="shared" si="128"/>
        <v>0</v>
      </c>
      <c r="Q1330" s="145">
        <f t="shared" si="128"/>
        <v>0</v>
      </c>
      <c r="R1330" s="145">
        <f t="shared" si="131"/>
        <v>0</v>
      </c>
      <c r="S1330" s="145">
        <f t="shared" si="131"/>
        <v>0</v>
      </c>
      <c r="T1330" s="145">
        <f t="shared" si="129"/>
        <v>0</v>
      </c>
    </row>
    <row r="1331" spans="2:20">
      <c r="B1331" s="149">
        <v>1320</v>
      </c>
      <c r="C1331" s="145"/>
      <c r="D1331" s="149"/>
      <c r="E1331" s="149"/>
      <c r="F1331" s="149">
        <v>55.9</v>
      </c>
      <c r="G1331" s="149">
        <v>55.9</v>
      </c>
      <c r="H1331" s="145"/>
      <c r="I1331" s="145"/>
      <c r="J1331" s="145"/>
      <c r="L1331" s="149">
        <v>1320</v>
      </c>
      <c r="M1331" s="145">
        <f t="shared" si="130"/>
        <v>0</v>
      </c>
      <c r="N1331" s="149"/>
      <c r="O1331" s="145"/>
      <c r="P1331" s="145">
        <f t="shared" si="128"/>
        <v>0</v>
      </c>
      <c r="Q1331" s="145">
        <f t="shared" si="128"/>
        <v>0</v>
      </c>
      <c r="R1331" s="145">
        <f t="shared" si="131"/>
        <v>0</v>
      </c>
      <c r="S1331" s="145">
        <f t="shared" si="131"/>
        <v>0</v>
      </c>
      <c r="T1331" s="145">
        <f t="shared" si="129"/>
        <v>0</v>
      </c>
    </row>
    <row r="1332" spans="2:20">
      <c r="B1332" s="149">
        <v>1321</v>
      </c>
      <c r="C1332" s="145"/>
      <c r="D1332" s="149"/>
      <c r="E1332" s="149"/>
      <c r="F1332" s="149">
        <v>53</v>
      </c>
      <c r="G1332" s="149">
        <v>53</v>
      </c>
      <c r="H1332" s="145"/>
      <c r="I1332" s="145"/>
      <c r="J1332" s="145"/>
      <c r="L1332" s="149">
        <v>1321</v>
      </c>
      <c r="M1332" s="145">
        <f t="shared" si="130"/>
        <v>0</v>
      </c>
      <c r="N1332" s="149"/>
      <c r="O1332" s="145"/>
      <c r="P1332" s="145">
        <f t="shared" si="128"/>
        <v>0</v>
      </c>
      <c r="Q1332" s="145">
        <f t="shared" si="128"/>
        <v>0</v>
      </c>
      <c r="R1332" s="145">
        <f t="shared" si="131"/>
        <v>0</v>
      </c>
      <c r="S1332" s="145">
        <f t="shared" si="131"/>
        <v>0</v>
      </c>
      <c r="T1332" s="145">
        <f t="shared" si="129"/>
        <v>0</v>
      </c>
    </row>
    <row r="1333" spans="2:20">
      <c r="B1333" s="149">
        <v>1322</v>
      </c>
      <c r="C1333" s="145"/>
      <c r="D1333" s="149"/>
      <c r="E1333" s="149"/>
      <c r="F1333" s="149">
        <v>51.6</v>
      </c>
      <c r="G1333" s="149">
        <v>51.6</v>
      </c>
      <c r="H1333" s="145"/>
      <c r="I1333" s="145"/>
      <c r="J1333" s="145"/>
      <c r="L1333" s="149">
        <v>1322</v>
      </c>
      <c r="M1333" s="145">
        <f t="shared" si="130"/>
        <v>0</v>
      </c>
      <c r="N1333" s="149"/>
      <c r="O1333" s="145"/>
      <c r="P1333" s="145">
        <f t="shared" si="128"/>
        <v>0</v>
      </c>
      <c r="Q1333" s="145">
        <f t="shared" si="128"/>
        <v>0</v>
      </c>
      <c r="R1333" s="145">
        <f t="shared" si="131"/>
        <v>0</v>
      </c>
      <c r="S1333" s="145">
        <f t="shared" si="131"/>
        <v>0</v>
      </c>
      <c r="T1333" s="145">
        <f t="shared" si="129"/>
        <v>0</v>
      </c>
    </row>
    <row r="1334" spans="2:20">
      <c r="B1334" s="149">
        <v>1323</v>
      </c>
      <c r="C1334" s="145"/>
      <c r="D1334" s="149"/>
      <c r="E1334" s="149"/>
      <c r="F1334" s="149">
        <v>50.9</v>
      </c>
      <c r="G1334" s="149">
        <v>50.9</v>
      </c>
      <c r="H1334" s="145"/>
      <c r="I1334" s="145"/>
      <c r="J1334" s="145"/>
      <c r="L1334" s="149">
        <v>1323</v>
      </c>
      <c r="M1334" s="145">
        <f t="shared" si="130"/>
        <v>0</v>
      </c>
      <c r="N1334" s="149"/>
      <c r="O1334" s="145"/>
      <c r="P1334" s="145">
        <f t="shared" si="128"/>
        <v>0</v>
      </c>
      <c r="Q1334" s="145">
        <f t="shared" si="128"/>
        <v>0</v>
      </c>
      <c r="R1334" s="145">
        <f t="shared" si="131"/>
        <v>0</v>
      </c>
      <c r="S1334" s="145">
        <f t="shared" si="131"/>
        <v>0</v>
      </c>
      <c r="T1334" s="145">
        <f t="shared" si="129"/>
        <v>0</v>
      </c>
    </row>
    <row r="1335" spans="2:20">
      <c r="B1335" s="149">
        <v>1324</v>
      </c>
      <c r="C1335" s="145"/>
      <c r="D1335" s="149"/>
      <c r="E1335" s="149"/>
      <c r="F1335" s="149">
        <v>50.5</v>
      </c>
      <c r="G1335" s="149">
        <v>50.5</v>
      </c>
      <c r="H1335" s="145"/>
      <c r="I1335" s="145"/>
      <c r="J1335" s="145"/>
      <c r="L1335" s="149">
        <v>1324</v>
      </c>
      <c r="M1335" s="145">
        <f t="shared" si="130"/>
        <v>0</v>
      </c>
      <c r="N1335" s="149"/>
      <c r="O1335" s="145"/>
      <c r="P1335" s="145">
        <f t="shared" si="128"/>
        <v>0</v>
      </c>
      <c r="Q1335" s="145">
        <f t="shared" si="128"/>
        <v>0</v>
      </c>
      <c r="R1335" s="145">
        <f t="shared" si="131"/>
        <v>0</v>
      </c>
      <c r="S1335" s="145">
        <f t="shared" si="131"/>
        <v>0</v>
      </c>
      <c r="T1335" s="145">
        <f t="shared" si="129"/>
        <v>0</v>
      </c>
    </row>
    <row r="1336" spans="2:20">
      <c r="B1336" s="149">
        <v>1325</v>
      </c>
      <c r="C1336" s="145"/>
      <c r="D1336" s="149"/>
      <c r="E1336" s="149"/>
      <c r="F1336" s="149">
        <v>50.2</v>
      </c>
      <c r="G1336" s="149">
        <v>50.2</v>
      </c>
      <c r="H1336" s="145"/>
      <c r="I1336" s="145"/>
      <c r="J1336" s="145"/>
      <c r="L1336" s="149">
        <v>1325</v>
      </c>
      <c r="M1336" s="145">
        <f t="shared" si="130"/>
        <v>0</v>
      </c>
      <c r="N1336" s="149"/>
      <c r="O1336" s="145"/>
      <c r="P1336" s="145">
        <f t="shared" si="128"/>
        <v>0</v>
      </c>
      <c r="Q1336" s="145">
        <f t="shared" si="128"/>
        <v>0</v>
      </c>
      <c r="R1336" s="145">
        <f t="shared" si="131"/>
        <v>0</v>
      </c>
      <c r="S1336" s="145">
        <f t="shared" si="131"/>
        <v>0</v>
      </c>
      <c r="T1336" s="145">
        <f t="shared" si="129"/>
        <v>0</v>
      </c>
    </row>
    <row r="1337" spans="2:20">
      <c r="B1337" s="149">
        <v>1326</v>
      </c>
      <c r="C1337" s="145"/>
      <c r="D1337" s="149"/>
      <c r="E1337" s="149"/>
      <c r="F1337" s="149">
        <v>50.3</v>
      </c>
      <c r="G1337" s="149">
        <v>50.3</v>
      </c>
      <c r="H1337" s="145"/>
      <c r="I1337" s="145"/>
      <c r="J1337" s="145"/>
      <c r="L1337" s="149">
        <v>1326</v>
      </c>
      <c r="M1337" s="145">
        <f t="shared" si="130"/>
        <v>0</v>
      </c>
      <c r="N1337" s="149"/>
      <c r="O1337" s="145"/>
      <c r="P1337" s="145">
        <f t="shared" si="128"/>
        <v>1</v>
      </c>
      <c r="Q1337" s="145">
        <f t="shared" si="128"/>
        <v>1</v>
      </c>
      <c r="R1337" s="145">
        <f t="shared" si="131"/>
        <v>0</v>
      </c>
      <c r="S1337" s="145">
        <f t="shared" si="131"/>
        <v>0</v>
      </c>
      <c r="T1337" s="145">
        <f t="shared" si="129"/>
        <v>0</v>
      </c>
    </row>
    <row r="1338" spans="2:20">
      <c r="B1338" s="149">
        <v>1327</v>
      </c>
      <c r="C1338" s="145"/>
      <c r="D1338" s="149"/>
      <c r="E1338" s="149"/>
      <c r="F1338" s="149">
        <v>50.6</v>
      </c>
      <c r="G1338" s="149">
        <v>50.6</v>
      </c>
      <c r="H1338" s="145"/>
      <c r="I1338" s="145"/>
      <c r="J1338" s="145"/>
      <c r="L1338" s="149">
        <v>1327</v>
      </c>
      <c r="M1338" s="145">
        <f t="shared" si="130"/>
        <v>0</v>
      </c>
      <c r="N1338" s="149"/>
      <c r="O1338" s="145"/>
      <c r="P1338" s="145">
        <f t="shared" si="128"/>
        <v>1</v>
      </c>
      <c r="Q1338" s="145">
        <f t="shared" si="128"/>
        <v>1</v>
      </c>
      <c r="R1338" s="145">
        <f t="shared" si="131"/>
        <v>0</v>
      </c>
      <c r="S1338" s="145">
        <f t="shared" si="131"/>
        <v>0</v>
      </c>
      <c r="T1338" s="145">
        <f t="shared" si="129"/>
        <v>0</v>
      </c>
    </row>
    <row r="1339" spans="2:20">
      <c r="B1339" s="149">
        <v>1328</v>
      </c>
      <c r="C1339" s="145"/>
      <c r="D1339" s="149"/>
      <c r="E1339" s="149"/>
      <c r="F1339" s="149">
        <v>51.2</v>
      </c>
      <c r="G1339" s="149">
        <v>51.2</v>
      </c>
      <c r="H1339" s="145"/>
      <c r="I1339" s="145"/>
      <c r="J1339" s="145"/>
      <c r="L1339" s="149">
        <v>1328</v>
      </c>
      <c r="M1339" s="145">
        <f t="shared" si="130"/>
        <v>0</v>
      </c>
      <c r="N1339" s="149"/>
      <c r="O1339" s="145"/>
      <c r="P1339" s="145">
        <f t="shared" si="128"/>
        <v>1</v>
      </c>
      <c r="Q1339" s="145">
        <f t="shared" si="128"/>
        <v>1</v>
      </c>
      <c r="R1339" s="145">
        <f t="shared" si="131"/>
        <v>0</v>
      </c>
      <c r="S1339" s="145">
        <f t="shared" si="131"/>
        <v>0</v>
      </c>
      <c r="T1339" s="145">
        <f t="shared" si="129"/>
        <v>0</v>
      </c>
    </row>
    <row r="1340" spans="2:20">
      <c r="B1340" s="149">
        <v>1329</v>
      </c>
      <c r="C1340" s="145"/>
      <c r="D1340" s="149"/>
      <c r="E1340" s="149"/>
      <c r="F1340" s="149">
        <v>51.8</v>
      </c>
      <c r="G1340" s="149">
        <v>51.8</v>
      </c>
      <c r="H1340" s="145"/>
      <c r="I1340" s="145"/>
      <c r="J1340" s="145"/>
      <c r="L1340" s="149">
        <v>1329</v>
      </c>
      <c r="M1340" s="145">
        <f t="shared" si="130"/>
        <v>0</v>
      </c>
      <c r="N1340" s="149"/>
      <c r="O1340" s="145"/>
      <c r="P1340" s="145">
        <f t="shared" si="128"/>
        <v>1</v>
      </c>
      <c r="Q1340" s="145">
        <f t="shared" si="128"/>
        <v>1</v>
      </c>
      <c r="R1340" s="145">
        <f t="shared" si="131"/>
        <v>0</v>
      </c>
      <c r="S1340" s="145">
        <f t="shared" si="131"/>
        <v>0</v>
      </c>
      <c r="T1340" s="145">
        <f t="shared" si="129"/>
        <v>0</v>
      </c>
    </row>
    <row r="1341" spans="2:20">
      <c r="B1341" s="149">
        <v>1330</v>
      </c>
      <c r="C1341" s="145"/>
      <c r="D1341" s="149"/>
      <c r="E1341" s="149"/>
      <c r="F1341" s="149">
        <v>52.5</v>
      </c>
      <c r="G1341" s="149">
        <v>52.5</v>
      </c>
      <c r="H1341" s="145"/>
      <c r="I1341" s="145"/>
      <c r="J1341" s="145"/>
      <c r="L1341" s="149">
        <v>1330</v>
      </c>
      <c r="M1341" s="145">
        <f t="shared" si="130"/>
        <v>0</v>
      </c>
      <c r="N1341" s="149"/>
      <c r="O1341" s="145"/>
      <c r="P1341" s="145">
        <f t="shared" si="128"/>
        <v>1</v>
      </c>
      <c r="Q1341" s="145">
        <f t="shared" si="128"/>
        <v>1</v>
      </c>
      <c r="R1341" s="145">
        <f t="shared" si="131"/>
        <v>0</v>
      </c>
      <c r="S1341" s="145">
        <f t="shared" si="131"/>
        <v>0</v>
      </c>
      <c r="T1341" s="145">
        <f t="shared" si="129"/>
        <v>0</v>
      </c>
    </row>
    <row r="1342" spans="2:20">
      <c r="B1342" s="149">
        <v>1331</v>
      </c>
      <c r="C1342" s="145"/>
      <c r="D1342" s="149"/>
      <c r="E1342" s="149"/>
      <c r="F1342" s="149">
        <v>53.4</v>
      </c>
      <c r="G1342" s="149">
        <v>53.4</v>
      </c>
      <c r="H1342" s="145"/>
      <c r="I1342" s="145"/>
      <c r="J1342" s="145"/>
      <c r="L1342" s="149">
        <v>1331</v>
      </c>
      <c r="M1342" s="145">
        <f t="shared" si="130"/>
        <v>0</v>
      </c>
      <c r="N1342" s="149"/>
      <c r="O1342" s="145"/>
      <c r="P1342" s="145">
        <f t="shared" si="128"/>
        <v>1</v>
      </c>
      <c r="Q1342" s="145">
        <f t="shared" si="128"/>
        <v>1</v>
      </c>
      <c r="R1342" s="145">
        <f t="shared" si="131"/>
        <v>0</v>
      </c>
      <c r="S1342" s="145">
        <f t="shared" si="131"/>
        <v>0</v>
      </c>
      <c r="T1342" s="145">
        <f t="shared" si="129"/>
        <v>0</v>
      </c>
    </row>
    <row r="1343" spans="2:20">
      <c r="B1343" s="149">
        <v>1332</v>
      </c>
      <c r="C1343" s="145"/>
      <c r="D1343" s="149"/>
      <c r="E1343" s="149"/>
      <c r="F1343" s="149">
        <v>54.9</v>
      </c>
      <c r="G1343" s="149">
        <v>54.9</v>
      </c>
      <c r="H1343" s="145"/>
      <c r="I1343" s="145"/>
      <c r="J1343" s="145"/>
      <c r="L1343" s="149">
        <v>1332</v>
      </c>
      <c r="M1343" s="145">
        <f t="shared" si="130"/>
        <v>0</v>
      </c>
      <c r="N1343" s="149"/>
      <c r="O1343" s="145"/>
      <c r="P1343" s="145">
        <f t="shared" si="128"/>
        <v>1</v>
      </c>
      <c r="Q1343" s="145">
        <f t="shared" si="128"/>
        <v>1</v>
      </c>
      <c r="R1343" s="145">
        <f t="shared" si="131"/>
        <v>0</v>
      </c>
      <c r="S1343" s="145">
        <f t="shared" si="131"/>
        <v>0</v>
      </c>
      <c r="T1343" s="145">
        <f t="shared" si="129"/>
        <v>0</v>
      </c>
    </row>
    <row r="1344" spans="2:20">
      <c r="B1344" s="149">
        <v>1333</v>
      </c>
      <c r="C1344" s="145"/>
      <c r="D1344" s="149"/>
      <c r="E1344" s="149"/>
      <c r="F1344" s="149">
        <v>57</v>
      </c>
      <c r="G1344" s="149">
        <v>57</v>
      </c>
      <c r="H1344" s="145"/>
      <c r="I1344" s="145"/>
      <c r="J1344" s="145"/>
      <c r="L1344" s="149">
        <v>1333</v>
      </c>
      <c r="M1344" s="145">
        <f t="shared" si="130"/>
        <v>0</v>
      </c>
      <c r="N1344" s="149"/>
      <c r="O1344" s="145"/>
      <c r="P1344" s="145">
        <f t="shared" si="128"/>
        <v>1</v>
      </c>
      <c r="Q1344" s="145">
        <f t="shared" si="128"/>
        <v>1</v>
      </c>
      <c r="R1344" s="145">
        <f t="shared" si="131"/>
        <v>0</v>
      </c>
      <c r="S1344" s="145">
        <f t="shared" si="131"/>
        <v>0</v>
      </c>
      <c r="T1344" s="145">
        <f t="shared" si="129"/>
        <v>0</v>
      </c>
    </row>
    <row r="1345" spans="2:20">
      <c r="B1345" s="149">
        <v>1334</v>
      </c>
      <c r="C1345" s="145"/>
      <c r="D1345" s="149"/>
      <c r="E1345" s="149"/>
      <c r="F1345" s="149">
        <v>59.4</v>
      </c>
      <c r="G1345" s="149">
        <v>59.4</v>
      </c>
      <c r="H1345" s="145"/>
      <c r="I1345" s="145"/>
      <c r="J1345" s="145"/>
      <c r="L1345" s="149">
        <v>1334</v>
      </c>
      <c r="M1345" s="145">
        <f t="shared" si="130"/>
        <v>0</v>
      </c>
      <c r="N1345" s="149"/>
      <c r="O1345" s="145"/>
      <c r="P1345" s="145">
        <f t="shared" si="128"/>
        <v>1</v>
      </c>
      <c r="Q1345" s="145">
        <f t="shared" si="128"/>
        <v>1</v>
      </c>
      <c r="R1345" s="145">
        <f t="shared" si="131"/>
        <v>0</v>
      </c>
      <c r="S1345" s="145">
        <f t="shared" si="131"/>
        <v>0</v>
      </c>
      <c r="T1345" s="145">
        <f t="shared" si="129"/>
        <v>0</v>
      </c>
    </row>
    <row r="1346" spans="2:20">
      <c r="B1346" s="149">
        <v>1335</v>
      </c>
      <c r="C1346" s="145"/>
      <c r="D1346" s="149"/>
      <c r="E1346" s="149"/>
      <c r="F1346" s="149">
        <v>61.9</v>
      </c>
      <c r="G1346" s="149">
        <v>61.9</v>
      </c>
      <c r="H1346" s="145"/>
      <c r="I1346" s="145"/>
      <c r="J1346" s="145"/>
      <c r="L1346" s="149">
        <v>1335</v>
      </c>
      <c r="M1346" s="145">
        <f t="shared" si="130"/>
        <v>0</v>
      </c>
      <c r="N1346" s="149"/>
      <c r="O1346" s="145"/>
      <c r="P1346" s="145">
        <f t="shared" si="128"/>
        <v>1</v>
      </c>
      <c r="Q1346" s="145">
        <f t="shared" si="128"/>
        <v>1</v>
      </c>
      <c r="R1346" s="145">
        <f t="shared" si="131"/>
        <v>0</v>
      </c>
      <c r="S1346" s="145">
        <f t="shared" si="131"/>
        <v>0</v>
      </c>
      <c r="T1346" s="145">
        <f t="shared" si="129"/>
        <v>0</v>
      </c>
    </row>
    <row r="1347" spans="2:20">
      <c r="B1347" s="149">
        <v>1336</v>
      </c>
      <c r="C1347" s="145"/>
      <c r="D1347" s="149"/>
      <c r="E1347" s="149"/>
      <c r="F1347" s="149">
        <v>64.3</v>
      </c>
      <c r="G1347" s="149">
        <v>64.3</v>
      </c>
      <c r="H1347" s="145"/>
      <c r="I1347" s="145"/>
      <c r="J1347" s="145"/>
      <c r="L1347" s="149">
        <v>1336</v>
      </c>
      <c r="M1347" s="145">
        <f t="shared" si="130"/>
        <v>0</v>
      </c>
      <c r="N1347" s="149"/>
      <c r="O1347" s="145"/>
      <c r="P1347" s="145">
        <f t="shared" si="128"/>
        <v>1</v>
      </c>
      <c r="Q1347" s="145">
        <f t="shared" si="128"/>
        <v>1</v>
      </c>
      <c r="R1347" s="145">
        <f t="shared" si="131"/>
        <v>0</v>
      </c>
      <c r="S1347" s="145">
        <f t="shared" si="131"/>
        <v>0</v>
      </c>
      <c r="T1347" s="145">
        <f t="shared" si="129"/>
        <v>0</v>
      </c>
    </row>
    <row r="1348" spans="2:20">
      <c r="B1348" s="149">
        <v>1337</v>
      </c>
      <c r="C1348" s="145"/>
      <c r="D1348" s="149"/>
      <c r="E1348" s="149"/>
      <c r="F1348" s="149">
        <v>66.400000000000006</v>
      </c>
      <c r="G1348" s="149">
        <v>66.400000000000006</v>
      </c>
      <c r="H1348" s="145"/>
      <c r="I1348" s="145"/>
      <c r="J1348" s="145"/>
      <c r="L1348" s="149">
        <v>1337</v>
      </c>
      <c r="M1348" s="145">
        <f t="shared" si="130"/>
        <v>0</v>
      </c>
      <c r="N1348" s="149"/>
      <c r="O1348" s="145"/>
      <c r="P1348" s="145">
        <f t="shared" si="128"/>
        <v>1</v>
      </c>
      <c r="Q1348" s="145">
        <f t="shared" si="128"/>
        <v>1</v>
      </c>
      <c r="R1348" s="145">
        <f t="shared" si="131"/>
        <v>0</v>
      </c>
      <c r="S1348" s="145">
        <f t="shared" si="131"/>
        <v>0</v>
      </c>
      <c r="T1348" s="145">
        <f t="shared" si="129"/>
        <v>0</v>
      </c>
    </row>
    <row r="1349" spans="2:20">
      <c r="B1349" s="149">
        <v>1338</v>
      </c>
      <c r="C1349" s="145"/>
      <c r="D1349" s="149"/>
      <c r="E1349" s="149"/>
      <c r="F1349" s="149">
        <v>68.099999999999994</v>
      </c>
      <c r="G1349" s="149">
        <v>68.099999999999994</v>
      </c>
      <c r="H1349" s="145"/>
      <c r="I1349" s="145"/>
      <c r="J1349" s="145"/>
      <c r="L1349" s="149">
        <v>1338</v>
      </c>
      <c r="M1349" s="145">
        <f t="shared" si="130"/>
        <v>0</v>
      </c>
      <c r="N1349" s="149"/>
      <c r="O1349" s="145"/>
      <c r="P1349" s="145">
        <f t="shared" si="128"/>
        <v>1</v>
      </c>
      <c r="Q1349" s="145">
        <f t="shared" si="128"/>
        <v>1</v>
      </c>
      <c r="R1349" s="145">
        <f t="shared" si="131"/>
        <v>0</v>
      </c>
      <c r="S1349" s="145">
        <f t="shared" si="131"/>
        <v>0</v>
      </c>
      <c r="T1349" s="145">
        <f t="shared" si="129"/>
        <v>0</v>
      </c>
    </row>
    <row r="1350" spans="2:20">
      <c r="B1350" s="149">
        <v>1339</v>
      </c>
      <c r="C1350" s="145"/>
      <c r="D1350" s="149"/>
      <c r="E1350" s="149"/>
      <c r="F1350" s="149">
        <v>69.599999999999994</v>
      </c>
      <c r="G1350" s="149">
        <v>69.599999999999994</v>
      </c>
      <c r="H1350" s="145"/>
      <c r="I1350" s="145"/>
      <c r="J1350" s="145"/>
      <c r="L1350" s="149">
        <v>1339</v>
      </c>
      <c r="M1350" s="145">
        <f t="shared" si="130"/>
        <v>0</v>
      </c>
      <c r="N1350" s="149"/>
      <c r="O1350" s="145"/>
      <c r="P1350" s="145">
        <f t="shared" si="128"/>
        <v>1</v>
      </c>
      <c r="Q1350" s="145">
        <f t="shared" si="128"/>
        <v>1</v>
      </c>
      <c r="R1350" s="145">
        <f t="shared" si="131"/>
        <v>0</v>
      </c>
      <c r="S1350" s="145">
        <f t="shared" si="131"/>
        <v>0</v>
      </c>
      <c r="T1350" s="145">
        <f t="shared" si="129"/>
        <v>0</v>
      </c>
    </row>
    <row r="1351" spans="2:20">
      <c r="B1351" s="149">
        <v>1340</v>
      </c>
      <c r="C1351" s="145"/>
      <c r="D1351" s="149"/>
      <c r="E1351" s="149"/>
      <c r="F1351" s="149">
        <v>70.7</v>
      </c>
      <c r="G1351" s="149">
        <v>70.7</v>
      </c>
      <c r="H1351" s="145"/>
      <c r="I1351" s="145"/>
      <c r="J1351" s="145"/>
      <c r="L1351" s="149">
        <v>1340</v>
      </c>
      <c r="M1351" s="145">
        <f t="shared" si="130"/>
        <v>0</v>
      </c>
      <c r="N1351" s="149"/>
      <c r="O1351" s="145"/>
      <c r="P1351" s="145">
        <f t="shared" si="128"/>
        <v>1</v>
      </c>
      <c r="Q1351" s="145">
        <f t="shared" si="128"/>
        <v>1</v>
      </c>
      <c r="R1351" s="145">
        <f t="shared" si="131"/>
        <v>0</v>
      </c>
      <c r="S1351" s="145">
        <f t="shared" si="131"/>
        <v>0</v>
      </c>
      <c r="T1351" s="145">
        <f t="shared" si="129"/>
        <v>0</v>
      </c>
    </row>
    <row r="1352" spans="2:20">
      <c r="B1352" s="149">
        <v>1341</v>
      </c>
      <c r="C1352" s="145"/>
      <c r="D1352" s="149"/>
      <c r="E1352" s="149"/>
      <c r="F1352" s="149">
        <v>71.400000000000006</v>
      </c>
      <c r="G1352" s="149">
        <v>71.400000000000006</v>
      </c>
      <c r="H1352" s="145"/>
      <c r="I1352" s="145"/>
      <c r="J1352" s="145"/>
      <c r="L1352" s="149">
        <v>1341</v>
      </c>
      <c r="M1352" s="145">
        <f t="shared" si="130"/>
        <v>0</v>
      </c>
      <c r="N1352" s="149"/>
      <c r="O1352" s="145"/>
      <c r="P1352" s="145">
        <f t="shared" si="128"/>
        <v>1</v>
      </c>
      <c r="Q1352" s="145">
        <f t="shared" si="128"/>
        <v>1</v>
      </c>
      <c r="R1352" s="145">
        <f t="shared" si="131"/>
        <v>0</v>
      </c>
      <c r="S1352" s="145">
        <f t="shared" si="131"/>
        <v>0</v>
      </c>
      <c r="T1352" s="145">
        <f t="shared" si="129"/>
        <v>0</v>
      </c>
    </row>
    <row r="1353" spans="2:20">
      <c r="B1353" s="149">
        <v>1342</v>
      </c>
      <c r="C1353" s="145"/>
      <c r="D1353" s="149"/>
      <c r="E1353" s="149"/>
      <c r="F1353" s="149">
        <v>71.8</v>
      </c>
      <c r="G1353" s="149">
        <v>71.8</v>
      </c>
      <c r="H1353" s="145"/>
      <c r="I1353" s="145"/>
      <c r="J1353" s="145"/>
      <c r="L1353" s="149">
        <v>1342</v>
      </c>
      <c r="M1353" s="145">
        <f t="shared" si="130"/>
        <v>0</v>
      </c>
      <c r="N1353" s="149"/>
      <c r="O1353" s="145"/>
      <c r="P1353" s="145">
        <f t="shared" si="128"/>
        <v>1</v>
      </c>
      <c r="Q1353" s="145">
        <f t="shared" si="128"/>
        <v>1</v>
      </c>
      <c r="R1353" s="145">
        <f t="shared" si="131"/>
        <v>0</v>
      </c>
      <c r="S1353" s="145">
        <f t="shared" si="131"/>
        <v>0</v>
      </c>
      <c r="T1353" s="145">
        <f t="shared" si="129"/>
        <v>0</v>
      </c>
    </row>
    <row r="1354" spans="2:20">
      <c r="B1354" s="149">
        <v>1343</v>
      </c>
      <c r="C1354" s="145"/>
      <c r="D1354" s="149"/>
      <c r="E1354" s="149"/>
      <c r="F1354" s="149">
        <v>72.8</v>
      </c>
      <c r="G1354" s="149">
        <v>72.8</v>
      </c>
      <c r="H1354" s="145"/>
      <c r="I1354" s="145"/>
      <c r="J1354" s="145"/>
      <c r="L1354" s="149">
        <v>1343</v>
      </c>
      <c r="M1354" s="145">
        <f t="shared" si="130"/>
        <v>0</v>
      </c>
      <c r="N1354" s="149"/>
      <c r="O1354" s="145"/>
      <c r="P1354" s="145">
        <f t="shared" ref="P1354:Q1417" si="132">IF(AND(F1354&gt;0,F1354&gt;=F1353),1,0)</f>
        <v>1</v>
      </c>
      <c r="Q1354" s="145">
        <f t="shared" si="132"/>
        <v>1</v>
      </c>
      <c r="R1354" s="145">
        <f t="shared" si="131"/>
        <v>0</v>
      </c>
      <c r="S1354" s="145">
        <f t="shared" si="131"/>
        <v>0</v>
      </c>
      <c r="T1354" s="145">
        <f t="shared" si="129"/>
        <v>0</v>
      </c>
    </row>
    <row r="1355" spans="2:20">
      <c r="B1355" s="149">
        <v>1344</v>
      </c>
      <c r="C1355" s="145"/>
      <c r="D1355" s="149"/>
      <c r="E1355" s="149"/>
      <c r="F1355" s="149">
        <v>75</v>
      </c>
      <c r="G1355" s="149">
        <v>75</v>
      </c>
      <c r="H1355" s="145"/>
      <c r="I1355" s="145"/>
      <c r="J1355" s="145"/>
      <c r="L1355" s="149">
        <v>1344</v>
      </c>
      <c r="M1355" s="145">
        <f t="shared" si="130"/>
        <v>0</v>
      </c>
      <c r="N1355" s="149"/>
      <c r="O1355" s="145"/>
      <c r="P1355" s="145">
        <f t="shared" si="132"/>
        <v>1</v>
      </c>
      <c r="Q1355" s="145">
        <f t="shared" si="132"/>
        <v>1</v>
      </c>
      <c r="R1355" s="145">
        <f t="shared" si="131"/>
        <v>0</v>
      </c>
      <c r="S1355" s="145">
        <f t="shared" si="131"/>
        <v>0</v>
      </c>
      <c r="T1355" s="145">
        <f t="shared" si="129"/>
        <v>0</v>
      </c>
    </row>
    <row r="1356" spans="2:20">
      <c r="B1356" s="149">
        <v>1345</v>
      </c>
      <c r="C1356" s="145"/>
      <c r="D1356" s="149"/>
      <c r="E1356" s="149"/>
      <c r="F1356" s="149">
        <v>77.8</v>
      </c>
      <c r="G1356" s="149">
        <v>77.8</v>
      </c>
      <c r="H1356" s="145"/>
      <c r="I1356" s="145"/>
      <c r="J1356" s="145"/>
      <c r="L1356" s="149">
        <v>1345</v>
      </c>
      <c r="M1356" s="145">
        <f t="shared" si="130"/>
        <v>0</v>
      </c>
      <c r="N1356" s="149"/>
      <c r="O1356" s="145"/>
      <c r="P1356" s="145">
        <f t="shared" si="132"/>
        <v>1</v>
      </c>
      <c r="Q1356" s="145">
        <f t="shared" si="132"/>
        <v>1</v>
      </c>
      <c r="R1356" s="145">
        <f t="shared" si="131"/>
        <v>0</v>
      </c>
      <c r="S1356" s="145">
        <f t="shared" si="131"/>
        <v>0</v>
      </c>
      <c r="T1356" s="145">
        <f t="shared" si="129"/>
        <v>0</v>
      </c>
    </row>
    <row r="1357" spans="2:20">
      <c r="B1357" s="149">
        <v>1346</v>
      </c>
      <c r="C1357" s="145"/>
      <c r="D1357" s="149"/>
      <c r="E1357" s="149"/>
      <c r="F1357" s="149">
        <v>80.7</v>
      </c>
      <c r="G1357" s="149">
        <v>80.7</v>
      </c>
      <c r="H1357" s="145"/>
      <c r="I1357" s="145"/>
      <c r="J1357" s="145"/>
      <c r="L1357" s="149">
        <v>1346</v>
      </c>
      <c r="M1357" s="145">
        <f t="shared" si="130"/>
        <v>0</v>
      </c>
      <c r="N1357" s="149"/>
      <c r="O1357" s="145"/>
      <c r="P1357" s="145">
        <f t="shared" si="132"/>
        <v>1</v>
      </c>
      <c r="Q1357" s="145">
        <f t="shared" si="132"/>
        <v>1</v>
      </c>
      <c r="R1357" s="145">
        <f t="shared" si="131"/>
        <v>0</v>
      </c>
      <c r="S1357" s="145">
        <f t="shared" si="131"/>
        <v>0</v>
      </c>
      <c r="T1357" s="145">
        <f t="shared" si="131"/>
        <v>0</v>
      </c>
    </row>
    <row r="1358" spans="2:20">
      <c r="B1358" s="149">
        <v>1347</v>
      </c>
      <c r="C1358" s="145"/>
      <c r="D1358" s="149"/>
      <c r="E1358" s="149"/>
      <c r="F1358" s="149">
        <v>83.3</v>
      </c>
      <c r="G1358" s="149">
        <v>83.3</v>
      </c>
      <c r="H1358" s="145"/>
      <c r="I1358" s="145"/>
      <c r="J1358" s="145"/>
      <c r="L1358" s="149">
        <v>1347</v>
      </c>
      <c r="M1358" s="145">
        <f t="shared" ref="M1358:M1421" si="133">IF(AND(C1358&gt;0,C1358&gt;=C1357),1,0)</f>
        <v>0</v>
      </c>
      <c r="N1358" s="149"/>
      <c r="O1358" s="145"/>
      <c r="P1358" s="145">
        <f t="shared" si="132"/>
        <v>1</v>
      </c>
      <c r="Q1358" s="145">
        <f t="shared" si="132"/>
        <v>1</v>
      </c>
      <c r="R1358" s="145">
        <f t="shared" ref="R1358:T1421" si="134">IF(AND(H1358&gt;0,H1358&gt;=H1357),1,0)</f>
        <v>0</v>
      </c>
      <c r="S1358" s="145">
        <f t="shared" si="134"/>
        <v>0</v>
      </c>
      <c r="T1358" s="145">
        <f t="shared" si="134"/>
        <v>0</v>
      </c>
    </row>
    <row r="1359" spans="2:20">
      <c r="B1359" s="149">
        <v>1348</v>
      </c>
      <c r="C1359" s="145"/>
      <c r="D1359" s="149"/>
      <c r="E1359" s="149"/>
      <c r="F1359" s="149">
        <v>85.4</v>
      </c>
      <c r="G1359" s="149">
        <v>85.4</v>
      </c>
      <c r="H1359" s="145"/>
      <c r="I1359" s="145"/>
      <c r="J1359" s="145"/>
      <c r="L1359" s="149">
        <v>1348</v>
      </c>
      <c r="M1359" s="145">
        <f t="shared" si="133"/>
        <v>0</v>
      </c>
      <c r="N1359" s="149"/>
      <c r="O1359" s="145"/>
      <c r="P1359" s="145">
        <f t="shared" si="132"/>
        <v>1</v>
      </c>
      <c r="Q1359" s="145">
        <f t="shared" si="132"/>
        <v>1</v>
      </c>
      <c r="R1359" s="145">
        <f t="shared" si="134"/>
        <v>0</v>
      </c>
      <c r="S1359" s="145">
        <f t="shared" si="134"/>
        <v>0</v>
      </c>
      <c r="T1359" s="145">
        <f t="shared" si="134"/>
        <v>0</v>
      </c>
    </row>
    <row r="1360" spans="2:20">
      <c r="B1360" s="149">
        <v>1349</v>
      </c>
      <c r="C1360" s="145"/>
      <c r="D1360" s="149"/>
      <c r="E1360" s="149"/>
      <c r="F1360" s="149">
        <v>87.3</v>
      </c>
      <c r="G1360" s="149">
        <v>87.3</v>
      </c>
      <c r="H1360" s="145"/>
      <c r="I1360" s="145"/>
      <c r="J1360" s="145"/>
      <c r="L1360" s="149">
        <v>1349</v>
      </c>
      <c r="M1360" s="145">
        <f t="shared" si="133"/>
        <v>0</v>
      </c>
      <c r="N1360" s="149"/>
      <c r="O1360" s="145"/>
      <c r="P1360" s="145">
        <f t="shared" si="132"/>
        <v>1</v>
      </c>
      <c r="Q1360" s="145">
        <f t="shared" si="132"/>
        <v>1</v>
      </c>
      <c r="R1360" s="145">
        <f t="shared" si="134"/>
        <v>0</v>
      </c>
      <c r="S1360" s="145">
        <f t="shared" si="134"/>
        <v>0</v>
      </c>
      <c r="T1360" s="145">
        <f t="shared" si="134"/>
        <v>0</v>
      </c>
    </row>
    <row r="1361" spans="2:20">
      <c r="B1361" s="149">
        <v>1350</v>
      </c>
      <c r="C1361" s="145"/>
      <c r="D1361" s="149"/>
      <c r="E1361" s="149"/>
      <c r="F1361" s="149">
        <v>89.1</v>
      </c>
      <c r="G1361" s="149">
        <v>89.1</v>
      </c>
      <c r="H1361" s="145"/>
      <c r="I1361" s="145"/>
      <c r="J1361" s="145"/>
      <c r="L1361" s="149">
        <v>1350</v>
      </c>
      <c r="M1361" s="145">
        <f t="shared" si="133"/>
        <v>0</v>
      </c>
      <c r="N1361" s="149"/>
      <c r="O1361" s="145"/>
      <c r="P1361" s="145">
        <f t="shared" si="132"/>
        <v>1</v>
      </c>
      <c r="Q1361" s="145">
        <f t="shared" si="132"/>
        <v>1</v>
      </c>
      <c r="R1361" s="145">
        <f t="shared" si="134"/>
        <v>0</v>
      </c>
      <c r="S1361" s="145">
        <f t="shared" si="134"/>
        <v>0</v>
      </c>
      <c r="T1361" s="145">
        <f t="shared" si="134"/>
        <v>0</v>
      </c>
    </row>
    <row r="1362" spans="2:20">
      <c r="B1362" s="149">
        <v>1351</v>
      </c>
      <c r="C1362" s="145"/>
      <c r="D1362" s="149"/>
      <c r="E1362" s="149"/>
      <c r="F1362" s="149">
        <v>90.6</v>
      </c>
      <c r="G1362" s="149">
        <v>90.6</v>
      </c>
      <c r="H1362" s="145"/>
      <c r="I1362" s="145"/>
      <c r="J1362" s="145"/>
      <c r="L1362" s="149">
        <v>1351</v>
      </c>
      <c r="M1362" s="145">
        <f t="shared" si="133"/>
        <v>0</v>
      </c>
      <c r="N1362" s="149"/>
      <c r="O1362" s="145"/>
      <c r="P1362" s="145">
        <f t="shared" si="132"/>
        <v>1</v>
      </c>
      <c r="Q1362" s="145">
        <f t="shared" si="132"/>
        <v>1</v>
      </c>
      <c r="R1362" s="145">
        <f t="shared" si="134"/>
        <v>0</v>
      </c>
      <c r="S1362" s="145">
        <f t="shared" si="134"/>
        <v>0</v>
      </c>
      <c r="T1362" s="145">
        <f t="shared" si="134"/>
        <v>0</v>
      </c>
    </row>
    <row r="1363" spans="2:20">
      <c r="B1363" s="149">
        <v>1352</v>
      </c>
      <c r="C1363" s="145"/>
      <c r="D1363" s="149"/>
      <c r="E1363" s="149"/>
      <c r="F1363" s="149">
        <v>91.9</v>
      </c>
      <c r="G1363" s="149">
        <v>91.9</v>
      </c>
      <c r="H1363" s="145"/>
      <c r="I1363" s="145"/>
      <c r="J1363" s="145"/>
      <c r="L1363" s="149">
        <v>1352</v>
      </c>
      <c r="M1363" s="145">
        <f t="shared" si="133"/>
        <v>0</v>
      </c>
      <c r="N1363" s="149"/>
      <c r="O1363" s="145"/>
      <c r="P1363" s="145">
        <f t="shared" si="132"/>
        <v>1</v>
      </c>
      <c r="Q1363" s="145">
        <f t="shared" si="132"/>
        <v>1</v>
      </c>
      <c r="R1363" s="145">
        <f t="shared" si="134"/>
        <v>0</v>
      </c>
      <c r="S1363" s="145">
        <f t="shared" si="134"/>
        <v>0</v>
      </c>
      <c r="T1363" s="145">
        <f t="shared" si="134"/>
        <v>0</v>
      </c>
    </row>
    <row r="1364" spans="2:20">
      <c r="B1364" s="149">
        <v>1353</v>
      </c>
      <c r="C1364" s="145"/>
      <c r="D1364" s="149"/>
      <c r="E1364" s="149"/>
      <c r="F1364" s="149">
        <v>93.2</v>
      </c>
      <c r="G1364" s="149">
        <v>93.2</v>
      </c>
      <c r="H1364" s="145"/>
      <c r="I1364" s="145"/>
      <c r="J1364" s="145"/>
      <c r="L1364" s="149">
        <v>1353</v>
      </c>
      <c r="M1364" s="145">
        <f t="shared" si="133"/>
        <v>0</v>
      </c>
      <c r="N1364" s="149"/>
      <c r="O1364" s="145"/>
      <c r="P1364" s="145">
        <f t="shared" si="132"/>
        <v>1</v>
      </c>
      <c r="Q1364" s="145">
        <f t="shared" si="132"/>
        <v>1</v>
      </c>
      <c r="R1364" s="145">
        <f t="shared" si="134"/>
        <v>0</v>
      </c>
      <c r="S1364" s="145">
        <f t="shared" si="134"/>
        <v>0</v>
      </c>
      <c r="T1364" s="145">
        <f t="shared" si="134"/>
        <v>0</v>
      </c>
    </row>
    <row r="1365" spans="2:20">
      <c r="B1365" s="149">
        <v>1354</v>
      </c>
      <c r="C1365" s="145"/>
      <c r="D1365" s="149"/>
      <c r="E1365" s="149"/>
      <c r="F1365" s="149">
        <v>94.6</v>
      </c>
      <c r="G1365" s="149">
        <v>94.6</v>
      </c>
      <c r="H1365" s="145"/>
      <c r="I1365" s="145"/>
      <c r="J1365" s="145"/>
      <c r="L1365" s="149">
        <v>1354</v>
      </c>
      <c r="M1365" s="145">
        <f t="shared" si="133"/>
        <v>0</v>
      </c>
      <c r="N1365" s="149"/>
      <c r="O1365" s="145"/>
      <c r="P1365" s="145">
        <f t="shared" si="132"/>
        <v>1</v>
      </c>
      <c r="Q1365" s="145">
        <f t="shared" si="132"/>
        <v>1</v>
      </c>
      <c r="R1365" s="145">
        <f t="shared" si="134"/>
        <v>0</v>
      </c>
      <c r="S1365" s="145">
        <f t="shared" si="134"/>
        <v>0</v>
      </c>
      <c r="T1365" s="145">
        <f t="shared" si="134"/>
        <v>0</v>
      </c>
    </row>
    <row r="1366" spans="2:20">
      <c r="B1366" s="149">
        <v>1355</v>
      </c>
      <c r="C1366" s="145"/>
      <c r="D1366" s="149"/>
      <c r="E1366" s="149"/>
      <c r="F1366" s="149">
        <v>96</v>
      </c>
      <c r="G1366" s="149">
        <v>96</v>
      </c>
      <c r="H1366" s="145"/>
      <c r="I1366" s="145"/>
      <c r="J1366" s="145"/>
      <c r="L1366" s="149">
        <v>1355</v>
      </c>
      <c r="M1366" s="145">
        <f t="shared" si="133"/>
        <v>0</v>
      </c>
      <c r="N1366" s="149"/>
      <c r="O1366" s="145"/>
      <c r="P1366" s="145">
        <f t="shared" si="132"/>
        <v>1</v>
      </c>
      <c r="Q1366" s="145">
        <f t="shared" si="132"/>
        <v>1</v>
      </c>
      <c r="R1366" s="145">
        <f t="shared" si="134"/>
        <v>0</v>
      </c>
      <c r="S1366" s="145">
        <f t="shared" si="134"/>
        <v>0</v>
      </c>
      <c r="T1366" s="145">
        <f t="shared" si="134"/>
        <v>0</v>
      </c>
    </row>
    <row r="1367" spans="2:20">
      <c r="B1367" s="149">
        <v>1356</v>
      </c>
      <c r="C1367" s="145"/>
      <c r="D1367" s="149"/>
      <c r="E1367" s="149"/>
      <c r="F1367" s="149">
        <v>97.5</v>
      </c>
      <c r="G1367" s="149">
        <v>97.5</v>
      </c>
      <c r="H1367" s="145"/>
      <c r="I1367" s="145"/>
      <c r="J1367" s="145"/>
      <c r="L1367" s="149">
        <v>1356</v>
      </c>
      <c r="M1367" s="145">
        <f t="shared" si="133"/>
        <v>0</v>
      </c>
      <c r="N1367" s="149"/>
      <c r="O1367" s="145"/>
      <c r="P1367" s="145">
        <f t="shared" si="132"/>
        <v>1</v>
      </c>
      <c r="Q1367" s="145">
        <f t="shared" si="132"/>
        <v>1</v>
      </c>
      <c r="R1367" s="145">
        <f t="shared" si="134"/>
        <v>0</v>
      </c>
      <c r="S1367" s="145">
        <f t="shared" si="134"/>
        <v>0</v>
      </c>
      <c r="T1367" s="145">
        <f t="shared" si="134"/>
        <v>0</v>
      </c>
    </row>
    <row r="1368" spans="2:20">
      <c r="B1368" s="149">
        <v>1357</v>
      </c>
      <c r="C1368" s="145"/>
      <c r="D1368" s="149"/>
      <c r="E1368" s="149"/>
      <c r="F1368" s="149">
        <v>99</v>
      </c>
      <c r="G1368" s="149">
        <v>99</v>
      </c>
      <c r="H1368" s="145"/>
      <c r="I1368" s="145"/>
      <c r="J1368" s="145"/>
      <c r="L1368" s="149">
        <v>1357</v>
      </c>
      <c r="M1368" s="145">
        <f t="shared" si="133"/>
        <v>0</v>
      </c>
      <c r="N1368" s="149"/>
      <c r="O1368" s="145"/>
      <c r="P1368" s="145">
        <f t="shared" si="132"/>
        <v>1</v>
      </c>
      <c r="Q1368" s="145">
        <f t="shared" si="132"/>
        <v>1</v>
      </c>
      <c r="R1368" s="145">
        <f t="shared" si="134"/>
        <v>0</v>
      </c>
      <c r="S1368" s="145">
        <f t="shared" si="134"/>
        <v>0</v>
      </c>
      <c r="T1368" s="145">
        <f t="shared" si="134"/>
        <v>0</v>
      </c>
    </row>
    <row r="1369" spans="2:20">
      <c r="B1369" s="149">
        <v>1358</v>
      </c>
      <c r="C1369" s="145"/>
      <c r="D1369" s="149"/>
      <c r="E1369" s="149"/>
      <c r="F1369" s="149">
        <v>99.8</v>
      </c>
      <c r="G1369" s="149">
        <v>99.8</v>
      </c>
      <c r="H1369" s="145"/>
      <c r="I1369" s="145"/>
      <c r="J1369" s="145"/>
      <c r="L1369" s="149">
        <v>1358</v>
      </c>
      <c r="M1369" s="145">
        <f t="shared" si="133"/>
        <v>0</v>
      </c>
      <c r="N1369" s="149"/>
      <c r="O1369" s="145"/>
      <c r="P1369" s="145">
        <f t="shared" si="132"/>
        <v>1</v>
      </c>
      <c r="Q1369" s="145">
        <f t="shared" si="132"/>
        <v>1</v>
      </c>
      <c r="R1369" s="145">
        <f t="shared" si="134"/>
        <v>0</v>
      </c>
      <c r="S1369" s="145">
        <f t="shared" si="134"/>
        <v>0</v>
      </c>
      <c r="T1369" s="145">
        <f t="shared" si="134"/>
        <v>0</v>
      </c>
    </row>
    <row r="1370" spans="2:20">
      <c r="B1370" s="149">
        <v>1359</v>
      </c>
      <c r="C1370" s="145"/>
      <c r="D1370" s="149"/>
      <c r="E1370" s="149"/>
      <c r="F1370" s="149">
        <v>99</v>
      </c>
      <c r="G1370" s="149">
        <v>99</v>
      </c>
      <c r="H1370" s="145"/>
      <c r="I1370" s="145"/>
      <c r="J1370" s="145"/>
      <c r="L1370" s="149">
        <v>1359</v>
      </c>
      <c r="M1370" s="145">
        <f t="shared" si="133"/>
        <v>0</v>
      </c>
      <c r="N1370" s="149"/>
      <c r="O1370" s="145"/>
      <c r="P1370" s="145">
        <f t="shared" si="132"/>
        <v>0</v>
      </c>
      <c r="Q1370" s="145">
        <f t="shared" si="132"/>
        <v>0</v>
      </c>
      <c r="R1370" s="145">
        <f t="shared" si="134"/>
        <v>0</v>
      </c>
      <c r="S1370" s="145">
        <f t="shared" si="134"/>
        <v>0</v>
      </c>
      <c r="T1370" s="145">
        <f t="shared" si="134"/>
        <v>0</v>
      </c>
    </row>
    <row r="1371" spans="2:20">
      <c r="B1371" s="149">
        <v>1360</v>
      </c>
      <c r="C1371" s="145"/>
      <c r="D1371" s="149"/>
      <c r="E1371" s="149"/>
      <c r="F1371" s="149">
        <v>96.7</v>
      </c>
      <c r="G1371" s="149">
        <v>96.7</v>
      </c>
      <c r="H1371" s="145"/>
      <c r="I1371" s="145"/>
      <c r="J1371" s="145"/>
      <c r="L1371" s="149">
        <v>1360</v>
      </c>
      <c r="M1371" s="145">
        <f t="shared" si="133"/>
        <v>0</v>
      </c>
      <c r="N1371" s="149"/>
      <c r="O1371" s="145"/>
      <c r="P1371" s="145">
        <f t="shared" si="132"/>
        <v>0</v>
      </c>
      <c r="Q1371" s="145">
        <f t="shared" si="132"/>
        <v>0</v>
      </c>
      <c r="R1371" s="145">
        <f t="shared" si="134"/>
        <v>0</v>
      </c>
      <c r="S1371" s="145">
        <f t="shared" si="134"/>
        <v>0</v>
      </c>
      <c r="T1371" s="145">
        <f t="shared" si="134"/>
        <v>0</v>
      </c>
    </row>
    <row r="1372" spans="2:20">
      <c r="B1372" s="149">
        <v>1361</v>
      </c>
      <c r="C1372" s="145"/>
      <c r="D1372" s="149"/>
      <c r="E1372" s="149"/>
      <c r="F1372" s="149">
        <v>93.7</v>
      </c>
      <c r="G1372" s="149">
        <v>93.7</v>
      </c>
      <c r="H1372" s="145"/>
      <c r="I1372" s="145"/>
      <c r="J1372" s="145"/>
      <c r="L1372" s="149">
        <v>1361</v>
      </c>
      <c r="M1372" s="145">
        <f t="shared" si="133"/>
        <v>0</v>
      </c>
      <c r="N1372" s="149"/>
      <c r="O1372" s="145"/>
      <c r="P1372" s="145">
        <f t="shared" si="132"/>
        <v>0</v>
      </c>
      <c r="Q1372" s="145">
        <f t="shared" si="132"/>
        <v>0</v>
      </c>
      <c r="R1372" s="145">
        <f t="shared" si="134"/>
        <v>0</v>
      </c>
      <c r="S1372" s="145">
        <f t="shared" si="134"/>
        <v>0</v>
      </c>
      <c r="T1372" s="145">
        <f t="shared" si="134"/>
        <v>0</v>
      </c>
    </row>
    <row r="1373" spans="2:20">
      <c r="B1373" s="149">
        <v>1362</v>
      </c>
      <c r="C1373" s="145"/>
      <c r="D1373" s="149"/>
      <c r="E1373" s="149"/>
      <c r="F1373" s="149">
        <v>91.3</v>
      </c>
      <c r="G1373" s="149">
        <v>91.3</v>
      </c>
      <c r="H1373" s="145"/>
      <c r="I1373" s="145"/>
      <c r="J1373" s="145"/>
      <c r="L1373" s="149">
        <v>1362</v>
      </c>
      <c r="M1373" s="145">
        <f t="shared" si="133"/>
        <v>0</v>
      </c>
      <c r="N1373" s="149"/>
      <c r="O1373" s="145"/>
      <c r="P1373" s="145">
        <f t="shared" si="132"/>
        <v>0</v>
      </c>
      <c r="Q1373" s="145">
        <f t="shared" si="132"/>
        <v>0</v>
      </c>
      <c r="R1373" s="145">
        <f t="shared" si="134"/>
        <v>0</v>
      </c>
      <c r="S1373" s="145">
        <f t="shared" si="134"/>
        <v>0</v>
      </c>
      <c r="T1373" s="145">
        <f t="shared" si="134"/>
        <v>0</v>
      </c>
    </row>
    <row r="1374" spans="2:20">
      <c r="B1374" s="149">
        <v>1363</v>
      </c>
      <c r="C1374" s="145"/>
      <c r="D1374" s="149"/>
      <c r="E1374" s="149"/>
      <c r="F1374" s="149">
        <v>90.4</v>
      </c>
      <c r="G1374" s="149">
        <v>90.4</v>
      </c>
      <c r="H1374" s="145"/>
      <c r="I1374" s="145"/>
      <c r="J1374" s="145"/>
      <c r="L1374" s="149">
        <v>1363</v>
      </c>
      <c r="M1374" s="145">
        <f t="shared" si="133"/>
        <v>0</v>
      </c>
      <c r="N1374" s="149"/>
      <c r="O1374" s="145"/>
      <c r="P1374" s="145">
        <f t="shared" si="132"/>
        <v>0</v>
      </c>
      <c r="Q1374" s="145">
        <f t="shared" si="132"/>
        <v>0</v>
      </c>
      <c r="R1374" s="145">
        <f t="shared" si="134"/>
        <v>0</v>
      </c>
      <c r="S1374" s="145">
        <f t="shared" si="134"/>
        <v>0</v>
      </c>
      <c r="T1374" s="145">
        <f t="shared" si="134"/>
        <v>0</v>
      </c>
    </row>
    <row r="1375" spans="2:20">
      <c r="B1375" s="149">
        <v>1364</v>
      </c>
      <c r="C1375" s="145"/>
      <c r="D1375" s="149"/>
      <c r="E1375" s="149"/>
      <c r="F1375" s="149">
        <v>90.6</v>
      </c>
      <c r="G1375" s="149">
        <v>90.6</v>
      </c>
      <c r="H1375" s="145"/>
      <c r="I1375" s="145"/>
      <c r="J1375" s="145"/>
      <c r="L1375" s="149">
        <v>1364</v>
      </c>
      <c r="M1375" s="145">
        <f t="shared" si="133"/>
        <v>0</v>
      </c>
      <c r="N1375" s="149"/>
      <c r="O1375" s="145"/>
      <c r="P1375" s="145">
        <f t="shared" si="132"/>
        <v>1</v>
      </c>
      <c r="Q1375" s="145">
        <f t="shared" si="132"/>
        <v>1</v>
      </c>
      <c r="R1375" s="145">
        <f t="shared" si="134"/>
        <v>0</v>
      </c>
      <c r="S1375" s="145">
        <f t="shared" si="134"/>
        <v>0</v>
      </c>
      <c r="T1375" s="145">
        <f t="shared" si="134"/>
        <v>0</v>
      </c>
    </row>
    <row r="1376" spans="2:20">
      <c r="B1376" s="149">
        <v>1365</v>
      </c>
      <c r="C1376" s="145"/>
      <c r="D1376" s="149"/>
      <c r="E1376" s="149"/>
      <c r="F1376" s="149">
        <v>91.1</v>
      </c>
      <c r="G1376" s="149">
        <v>91.1</v>
      </c>
      <c r="H1376" s="145"/>
      <c r="I1376" s="145"/>
      <c r="J1376" s="145"/>
      <c r="L1376" s="149">
        <v>1365</v>
      </c>
      <c r="M1376" s="145">
        <f t="shared" si="133"/>
        <v>0</v>
      </c>
      <c r="N1376" s="149"/>
      <c r="O1376" s="145"/>
      <c r="P1376" s="145">
        <f t="shared" si="132"/>
        <v>1</v>
      </c>
      <c r="Q1376" s="145">
        <f t="shared" si="132"/>
        <v>1</v>
      </c>
      <c r="R1376" s="145">
        <f t="shared" si="134"/>
        <v>0</v>
      </c>
      <c r="S1376" s="145">
        <f t="shared" si="134"/>
        <v>0</v>
      </c>
      <c r="T1376" s="145">
        <f t="shared" si="134"/>
        <v>0</v>
      </c>
    </row>
    <row r="1377" spans="2:20">
      <c r="B1377" s="149">
        <v>1366</v>
      </c>
      <c r="C1377" s="145"/>
      <c r="D1377" s="149"/>
      <c r="E1377" s="149"/>
      <c r="F1377" s="149">
        <v>90.9</v>
      </c>
      <c r="G1377" s="149">
        <v>90.9</v>
      </c>
      <c r="H1377" s="145"/>
      <c r="I1377" s="145"/>
      <c r="J1377" s="145"/>
      <c r="L1377" s="149">
        <v>1366</v>
      </c>
      <c r="M1377" s="145">
        <f t="shared" si="133"/>
        <v>0</v>
      </c>
      <c r="N1377" s="149"/>
      <c r="O1377" s="145"/>
      <c r="P1377" s="145">
        <f t="shared" si="132"/>
        <v>0</v>
      </c>
      <c r="Q1377" s="145">
        <f t="shared" si="132"/>
        <v>0</v>
      </c>
      <c r="R1377" s="145">
        <f t="shared" si="134"/>
        <v>0</v>
      </c>
      <c r="S1377" s="145">
        <f t="shared" si="134"/>
        <v>0</v>
      </c>
      <c r="T1377" s="145">
        <f t="shared" si="134"/>
        <v>0</v>
      </c>
    </row>
    <row r="1378" spans="2:20">
      <c r="B1378" s="149">
        <v>1367</v>
      </c>
      <c r="C1378" s="145"/>
      <c r="D1378" s="149"/>
      <c r="E1378" s="149"/>
      <c r="F1378" s="149">
        <v>89</v>
      </c>
      <c r="G1378" s="149">
        <v>89</v>
      </c>
      <c r="H1378" s="145"/>
      <c r="I1378" s="145"/>
      <c r="J1378" s="145"/>
      <c r="L1378" s="149">
        <v>1367</v>
      </c>
      <c r="M1378" s="145">
        <f t="shared" si="133"/>
        <v>0</v>
      </c>
      <c r="N1378" s="149"/>
      <c r="O1378" s="145"/>
      <c r="P1378" s="145">
        <f t="shared" si="132"/>
        <v>0</v>
      </c>
      <c r="Q1378" s="145">
        <f t="shared" si="132"/>
        <v>0</v>
      </c>
      <c r="R1378" s="145">
        <f t="shared" si="134"/>
        <v>0</v>
      </c>
      <c r="S1378" s="145">
        <f t="shared" si="134"/>
        <v>0</v>
      </c>
      <c r="T1378" s="145">
        <f t="shared" si="134"/>
        <v>0</v>
      </c>
    </row>
    <row r="1379" spans="2:20">
      <c r="B1379" s="149">
        <v>1368</v>
      </c>
      <c r="C1379" s="145"/>
      <c r="D1379" s="149"/>
      <c r="E1379" s="149"/>
      <c r="F1379" s="149">
        <v>85.6</v>
      </c>
      <c r="G1379" s="149">
        <v>85.6</v>
      </c>
      <c r="H1379" s="145"/>
      <c r="I1379" s="145"/>
      <c r="J1379" s="145"/>
      <c r="L1379" s="149">
        <v>1368</v>
      </c>
      <c r="M1379" s="145">
        <f t="shared" si="133"/>
        <v>0</v>
      </c>
      <c r="N1379" s="149"/>
      <c r="O1379" s="145"/>
      <c r="P1379" s="145">
        <f t="shared" si="132"/>
        <v>0</v>
      </c>
      <c r="Q1379" s="145">
        <f t="shared" si="132"/>
        <v>0</v>
      </c>
      <c r="R1379" s="145">
        <f t="shared" si="134"/>
        <v>0</v>
      </c>
      <c r="S1379" s="145">
        <f t="shared" si="134"/>
        <v>0</v>
      </c>
      <c r="T1379" s="145">
        <f t="shared" si="134"/>
        <v>0</v>
      </c>
    </row>
    <row r="1380" spans="2:20">
      <c r="B1380" s="149">
        <v>1369</v>
      </c>
      <c r="C1380" s="145"/>
      <c r="D1380" s="149"/>
      <c r="E1380" s="149"/>
      <c r="F1380" s="149">
        <v>81.599999999999994</v>
      </c>
      <c r="G1380" s="149">
        <v>81.599999999999994</v>
      </c>
      <c r="H1380" s="145"/>
      <c r="I1380" s="145"/>
      <c r="J1380" s="145"/>
      <c r="L1380" s="149">
        <v>1369</v>
      </c>
      <c r="M1380" s="145">
        <f t="shared" si="133"/>
        <v>0</v>
      </c>
      <c r="N1380" s="149"/>
      <c r="O1380" s="145"/>
      <c r="P1380" s="145">
        <f t="shared" si="132"/>
        <v>0</v>
      </c>
      <c r="Q1380" s="145">
        <f t="shared" si="132"/>
        <v>0</v>
      </c>
      <c r="R1380" s="145">
        <f t="shared" si="134"/>
        <v>0</v>
      </c>
      <c r="S1380" s="145">
        <f t="shared" si="134"/>
        <v>0</v>
      </c>
      <c r="T1380" s="145">
        <f t="shared" si="134"/>
        <v>0</v>
      </c>
    </row>
    <row r="1381" spans="2:20">
      <c r="B1381" s="149">
        <v>1370</v>
      </c>
      <c r="C1381" s="145"/>
      <c r="D1381" s="149"/>
      <c r="E1381" s="149"/>
      <c r="F1381" s="149">
        <v>77.599999999999994</v>
      </c>
      <c r="G1381" s="149">
        <v>77.599999999999994</v>
      </c>
      <c r="H1381" s="145"/>
      <c r="I1381" s="145"/>
      <c r="J1381" s="145"/>
      <c r="L1381" s="149">
        <v>1370</v>
      </c>
      <c r="M1381" s="145">
        <f t="shared" si="133"/>
        <v>0</v>
      </c>
      <c r="N1381" s="149"/>
      <c r="O1381" s="145"/>
      <c r="P1381" s="145">
        <f t="shared" si="132"/>
        <v>0</v>
      </c>
      <c r="Q1381" s="145">
        <f t="shared" si="132"/>
        <v>0</v>
      </c>
      <c r="R1381" s="145">
        <f t="shared" si="134"/>
        <v>0</v>
      </c>
      <c r="S1381" s="145">
        <f t="shared" si="134"/>
        <v>0</v>
      </c>
      <c r="T1381" s="145">
        <f t="shared" si="134"/>
        <v>0</v>
      </c>
    </row>
    <row r="1382" spans="2:20">
      <c r="B1382" s="149">
        <v>1371</v>
      </c>
      <c r="C1382" s="145"/>
      <c r="D1382" s="149"/>
      <c r="E1382" s="149"/>
      <c r="F1382" s="149">
        <v>73.599999999999994</v>
      </c>
      <c r="G1382" s="149">
        <v>73.599999999999994</v>
      </c>
      <c r="H1382" s="145"/>
      <c r="I1382" s="145"/>
      <c r="J1382" s="145"/>
      <c r="L1382" s="149">
        <v>1371</v>
      </c>
      <c r="M1382" s="145">
        <f t="shared" si="133"/>
        <v>0</v>
      </c>
      <c r="N1382" s="149"/>
      <c r="O1382" s="145"/>
      <c r="P1382" s="145">
        <f t="shared" si="132"/>
        <v>0</v>
      </c>
      <c r="Q1382" s="145">
        <f t="shared" si="132"/>
        <v>0</v>
      </c>
      <c r="R1382" s="145">
        <f t="shared" si="134"/>
        <v>0</v>
      </c>
      <c r="S1382" s="145">
        <f t="shared" si="134"/>
        <v>0</v>
      </c>
      <c r="T1382" s="145">
        <f t="shared" si="134"/>
        <v>0</v>
      </c>
    </row>
    <row r="1383" spans="2:20">
      <c r="B1383" s="149">
        <v>1372</v>
      </c>
      <c r="C1383" s="145"/>
      <c r="D1383" s="149"/>
      <c r="E1383" s="149"/>
      <c r="F1383" s="149">
        <v>69.7</v>
      </c>
      <c r="G1383" s="149">
        <v>69.7</v>
      </c>
      <c r="H1383" s="145"/>
      <c r="I1383" s="145"/>
      <c r="J1383" s="145"/>
      <c r="L1383" s="149">
        <v>1372</v>
      </c>
      <c r="M1383" s="145">
        <f t="shared" si="133"/>
        <v>0</v>
      </c>
      <c r="N1383" s="149"/>
      <c r="O1383" s="145"/>
      <c r="P1383" s="145">
        <f t="shared" si="132"/>
        <v>0</v>
      </c>
      <c r="Q1383" s="145">
        <f t="shared" si="132"/>
        <v>0</v>
      </c>
      <c r="R1383" s="145">
        <f t="shared" si="134"/>
        <v>0</v>
      </c>
      <c r="S1383" s="145">
        <f t="shared" si="134"/>
        <v>0</v>
      </c>
      <c r="T1383" s="145">
        <f t="shared" si="134"/>
        <v>0</v>
      </c>
    </row>
    <row r="1384" spans="2:20">
      <c r="B1384" s="149">
        <v>1373</v>
      </c>
      <c r="C1384" s="145"/>
      <c r="D1384" s="149"/>
      <c r="E1384" s="149"/>
      <c r="F1384" s="149">
        <v>66</v>
      </c>
      <c r="G1384" s="149">
        <v>66</v>
      </c>
      <c r="H1384" s="145"/>
      <c r="I1384" s="145"/>
      <c r="J1384" s="145"/>
      <c r="L1384" s="149">
        <v>1373</v>
      </c>
      <c r="M1384" s="145">
        <f t="shared" si="133"/>
        <v>0</v>
      </c>
      <c r="N1384" s="149"/>
      <c r="O1384" s="145"/>
      <c r="P1384" s="145">
        <f t="shared" si="132"/>
        <v>0</v>
      </c>
      <c r="Q1384" s="145">
        <f t="shared" si="132"/>
        <v>0</v>
      </c>
      <c r="R1384" s="145">
        <f t="shared" si="134"/>
        <v>0</v>
      </c>
      <c r="S1384" s="145">
        <f t="shared" si="134"/>
        <v>0</v>
      </c>
      <c r="T1384" s="145">
        <f t="shared" si="134"/>
        <v>0</v>
      </c>
    </row>
    <row r="1385" spans="2:20">
      <c r="B1385" s="149">
        <v>1374</v>
      </c>
      <c r="C1385" s="145"/>
      <c r="D1385" s="149"/>
      <c r="E1385" s="149"/>
      <c r="F1385" s="149">
        <v>62.7</v>
      </c>
      <c r="G1385" s="149">
        <v>62.7</v>
      </c>
      <c r="H1385" s="145"/>
      <c r="I1385" s="145"/>
      <c r="J1385" s="145"/>
      <c r="L1385" s="149">
        <v>1374</v>
      </c>
      <c r="M1385" s="145">
        <f t="shared" si="133"/>
        <v>0</v>
      </c>
      <c r="N1385" s="149"/>
      <c r="O1385" s="145"/>
      <c r="P1385" s="145">
        <f t="shared" si="132"/>
        <v>0</v>
      </c>
      <c r="Q1385" s="145">
        <f t="shared" si="132"/>
        <v>0</v>
      </c>
      <c r="R1385" s="145">
        <f t="shared" si="134"/>
        <v>0</v>
      </c>
      <c r="S1385" s="145">
        <f t="shared" si="134"/>
        <v>0</v>
      </c>
      <c r="T1385" s="145">
        <f t="shared" si="134"/>
        <v>0</v>
      </c>
    </row>
    <row r="1386" spans="2:20">
      <c r="B1386" s="149">
        <v>1375</v>
      </c>
      <c r="C1386" s="145"/>
      <c r="D1386" s="149"/>
      <c r="E1386" s="149"/>
      <c r="F1386" s="149">
        <v>60</v>
      </c>
      <c r="G1386" s="149">
        <v>60</v>
      </c>
      <c r="H1386" s="145"/>
      <c r="I1386" s="145"/>
      <c r="J1386" s="145"/>
      <c r="L1386" s="149">
        <v>1375</v>
      </c>
      <c r="M1386" s="145">
        <f t="shared" si="133"/>
        <v>0</v>
      </c>
      <c r="N1386" s="149"/>
      <c r="O1386" s="145"/>
      <c r="P1386" s="145">
        <f t="shared" si="132"/>
        <v>0</v>
      </c>
      <c r="Q1386" s="145">
        <f t="shared" si="132"/>
        <v>0</v>
      </c>
      <c r="R1386" s="145">
        <f t="shared" si="134"/>
        <v>0</v>
      </c>
      <c r="S1386" s="145">
        <f t="shared" si="134"/>
        <v>0</v>
      </c>
      <c r="T1386" s="145">
        <f t="shared" si="134"/>
        <v>0</v>
      </c>
    </row>
    <row r="1387" spans="2:20">
      <c r="B1387" s="149">
        <v>1376</v>
      </c>
      <c r="C1387" s="145"/>
      <c r="D1387" s="149"/>
      <c r="E1387" s="149"/>
      <c r="F1387" s="149">
        <v>58</v>
      </c>
      <c r="G1387" s="149">
        <v>58</v>
      </c>
      <c r="H1387" s="145"/>
      <c r="I1387" s="145"/>
      <c r="J1387" s="145"/>
      <c r="L1387" s="149">
        <v>1376</v>
      </c>
      <c r="M1387" s="145">
        <f t="shared" si="133"/>
        <v>0</v>
      </c>
      <c r="N1387" s="149"/>
      <c r="O1387" s="145"/>
      <c r="P1387" s="145">
        <f t="shared" si="132"/>
        <v>0</v>
      </c>
      <c r="Q1387" s="145">
        <f t="shared" si="132"/>
        <v>0</v>
      </c>
      <c r="R1387" s="145">
        <f t="shared" si="134"/>
        <v>0</v>
      </c>
      <c r="S1387" s="145">
        <f t="shared" si="134"/>
        <v>0</v>
      </c>
      <c r="T1387" s="145">
        <f t="shared" si="134"/>
        <v>0</v>
      </c>
    </row>
    <row r="1388" spans="2:20">
      <c r="B1388" s="149">
        <v>1377</v>
      </c>
      <c r="C1388" s="145"/>
      <c r="D1388" s="149"/>
      <c r="E1388" s="149"/>
      <c r="F1388" s="149">
        <v>56.4</v>
      </c>
      <c r="G1388" s="149">
        <v>56.4</v>
      </c>
      <c r="H1388" s="145"/>
      <c r="I1388" s="145"/>
      <c r="J1388" s="145"/>
      <c r="L1388" s="149">
        <v>1377</v>
      </c>
      <c r="M1388" s="145">
        <f t="shared" si="133"/>
        <v>0</v>
      </c>
      <c r="N1388" s="149"/>
      <c r="O1388" s="145"/>
      <c r="P1388" s="145">
        <f t="shared" si="132"/>
        <v>0</v>
      </c>
      <c r="Q1388" s="145">
        <f t="shared" si="132"/>
        <v>0</v>
      </c>
      <c r="R1388" s="145">
        <f t="shared" si="134"/>
        <v>0</v>
      </c>
      <c r="S1388" s="145">
        <f t="shared" si="134"/>
        <v>0</v>
      </c>
      <c r="T1388" s="145">
        <f t="shared" si="134"/>
        <v>0</v>
      </c>
    </row>
    <row r="1389" spans="2:20">
      <c r="B1389" s="149">
        <v>1378</v>
      </c>
      <c r="C1389" s="145"/>
      <c r="D1389" s="149"/>
      <c r="E1389" s="149"/>
      <c r="F1389" s="149">
        <v>54.8</v>
      </c>
      <c r="G1389" s="149">
        <v>54.8</v>
      </c>
      <c r="H1389" s="145"/>
      <c r="I1389" s="145"/>
      <c r="J1389" s="145"/>
      <c r="L1389" s="149">
        <v>1378</v>
      </c>
      <c r="M1389" s="145">
        <f t="shared" si="133"/>
        <v>0</v>
      </c>
      <c r="N1389" s="149"/>
      <c r="O1389" s="145"/>
      <c r="P1389" s="145">
        <f t="shared" si="132"/>
        <v>0</v>
      </c>
      <c r="Q1389" s="145">
        <f t="shared" si="132"/>
        <v>0</v>
      </c>
      <c r="R1389" s="145">
        <f t="shared" si="134"/>
        <v>0</v>
      </c>
      <c r="S1389" s="145">
        <f t="shared" si="134"/>
        <v>0</v>
      </c>
      <c r="T1389" s="145">
        <f t="shared" si="134"/>
        <v>0</v>
      </c>
    </row>
    <row r="1390" spans="2:20">
      <c r="B1390" s="149">
        <v>1379</v>
      </c>
      <c r="C1390" s="145"/>
      <c r="D1390" s="149"/>
      <c r="E1390" s="149"/>
      <c r="F1390" s="149">
        <v>53.3</v>
      </c>
      <c r="G1390" s="149">
        <v>53.3</v>
      </c>
      <c r="H1390" s="145"/>
      <c r="I1390" s="145"/>
      <c r="J1390" s="145"/>
      <c r="L1390" s="149">
        <v>1379</v>
      </c>
      <c r="M1390" s="145">
        <f t="shared" si="133"/>
        <v>0</v>
      </c>
      <c r="N1390" s="149"/>
      <c r="O1390" s="145"/>
      <c r="P1390" s="145">
        <f t="shared" si="132"/>
        <v>0</v>
      </c>
      <c r="Q1390" s="145">
        <f t="shared" si="132"/>
        <v>0</v>
      </c>
      <c r="R1390" s="145">
        <f t="shared" si="134"/>
        <v>0</v>
      </c>
      <c r="S1390" s="145">
        <f t="shared" si="134"/>
        <v>0</v>
      </c>
      <c r="T1390" s="145">
        <f t="shared" si="134"/>
        <v>0</v>
      </c>
    </row>
    <row r="1391" spans="2:20">
      <c r="B1391" s="149">
        <v>1380</v>
      </c>
      <c r="C1391" s="145"/>
      <c r="D1391" s="149"/>
      <c r="E1391" s="149"/>
      <c r="F1391" s="149">
        <v>51.7</v>
      </c>
      <c r="G1391" s="149">
        <v>51.7</v>
      </c>
      <c r="H1391" s="145"/>
      <c r="I1391" s="145"/>
      <c r="J1391" s="145"/>
      <c r="L1391" s="149">
        <v>1380</v>
      </c>
      <c r="M1391" s="145">
        <f t="shared" si="133"/>
        <v>0</v>
      </c>
      <c r="N1391" s="149"/>
      <c r="O1391" s="145"/>
      <c r="P1391" s="145">
        <f t="shared" si="132"/>
        <v>0</v>
      </c>
      <c r="Q1391" s="145">
        <f t="shared" si="132"/>
        <v>0</v>
      </c>
      <c r="R1391" s="145">
        <f t="shared" si="134"/>
        <v>0</v>
      </c>
      <c r="S1391" s="145">
        <f t="shared" si="134"/>
        <v>0</v>
      </c>
      <c r="T1391" s="145">
        <f t="shared" si="134"/>
        <v>0</v>
      </c>
    </row>
    <row r="1392" spans="2:20">
      <c r="B1392" s="149">
        <v>1381</v>
      </c>
      <c r="C1392" s="145"/>
      <c r="D1392" s="149"/>
      <c r="E1392" s="149"/>
      <c r="F1392" s="149">
        <v>50.2</v>
      </c>
      <c r="G1392" s="149">
        <v>50.2</v>
      </c>
      <c r="H1392" s="145"/>
      <c r="I1392" s="145"/>
      <c r="J1392" s="145"/>
      <c r="L1392" s="149">
        <v>1381</v>
      </c>
      <c r="M1392" s="145">
        <f t="shared" si="133"/>
        <v>0</v>
      </c>
      <c r="N1392" s="149"/>
      <c r="O1392" s="145"/>
      <c r="P1392" s="145">
        <f t="shared" si="132"/>
        <v>0</v>
      </c>
      <c r="Q1392" s="145">
        <f t="shared" si="132"/>
        <v>0</v>
      </c>
      <c r="R1392" s="145">
        <f t="shared" si="134"/>
        <v>0</v>
      </c>
      <c r="S1392" s="145">
        <f t="shared" si="134"/>
        <v>0</v>
      </c>
      <c r="T1392" s="145">
        <f t="shared" si="134"/>
        <v>0</v>
      </c>
    </row>
    <row r="1393" spans="2:20">
      <c r="B1393" s="149">
        <v>1382</v>
      </c>
      <c r="C1393" s="145"/>
      <c r="D1393" s="149"/>
      <c r="E1393" s="149"/>
      <c r="F1393" s="149">
        <v>48.7</v>
      </c>
      <c r="G1393" s="149">
        <v>48.7</v>
      </c>
      <c r="H1393" s="145"/>
      <c r="I1393" s="145"/>
      <c r="J1393" s="145"/>
      <c r="L1393" s="149">
        <v>1382</v>
      </c>
      <c r="M1393" s="145">
        <f t="shared" si="133"/>
        <v>0</v>
      </c>
      <c r="N1393" s="149"/>
      <c r="O1393" s="145"/>
      <c r="P1393" s="145">
        <f t="shared" si="132"/>
        <v>0</v>
      </c>
      <c r="Q1393" s="145">
        <f t="shared" si="132"/>
        <v>0</v>
      </c>
      <c r="R1393" s="145">
        <f t="shared" si="134"/>
        <v>0</v>
      </c>
      <c r="S1393" s="145">
        <f t="shared" si="134"/>
        <v>0</v>
      </c>
      <c r="T1393" s="145">
        <f t="shared" si="134"/>
        <v>0</v>
      </c>
    </row>
    <row r="1394" spans="2:20">
      <c r="B1394" s="149">
        <v>1383</v>
      </c>
      <c r="C1394" s="145"/>
      <c r="D1394" s="149"/>
      <c r="E1394" s="149"/>
      <c r="F1394" s="149">
        <v>47.2</v>
      </c>
      <c r="G1394" s="149">
        <v>47.2</v>
      </c>
      <c r="H1394" s="145"/>
      <c r="I1394" s="145"/>
      <c r="J1394" s="145"/>
      <c r="L1394" s="149">
        <v>1383</v>
      </c>
      <c r="M1394" s="145">
        <f t="shared" si="133"/>
        <v>0</v>
      </c>
      <c r="N1394" s="149"/>
      <c r="O1394" s="145"/>
      <c r="P1394" s="145">
        <f t="shared" si="132"/>
        <v>0</v>
      </c>
      <c r="Q1394" s="145">
        <f t="shared" si="132"/>
        <v>0</v>
      </c>
      <c r="R1394" s="145">
        <f t="shared" si="134"/>
        <v>0</v>
      </c>
      <c r="S1394" s="145">
        <f t="shared" si="134"/>
        <v>0</v>
      </c>
      <c r="T1394" s="145">
        <f t="shared" si="134"/>
        <v>0</v>
      </c>
    </row>
    <row r="1395" spans="2:20">
      <c r="B1395" s="149">
        <v>1384</v>
      </c>
      <c r="C1395" s="145"/>
      <c r="D1395" s="149"/>
      <c r="E1395" s="149"/>
      <c r="F1395" s="149">
        <v>47.1</v>
      </c>
      <c r="G1395" s="149">
        <v>47.1</v>
      </c>
      <c r="H1395" s="145"/>
      <c r="I1395" s="145"/>
      <c r="J1395" s="145"/>
      <c r="L1395" s="149">
        <v>1384</v>
      </c>
      <c r="M1395" s="145">
        <f t="shared" si="133"/>
        <v>0</v>
      </c>
      <c r="N1395" s="149"/>
      <c r="O1395" s="145"/>
      <c r="P1395" s="145">
        <f t="shared" si="132"/>
        <v>0</v>
      </c>
      <c r="Q1395" s="145">
        <f t="shared" si="132"/>
        <v>0</v>
      </c>
      <c r="R1395" s="145">
        <f t="shared" si="134"/>
        <v>0</v>
      </c>
      <c r="S1395" s="145">
        <f t="shared" si="134"/>
        <v>0</v>
      </c>
      <c r="T1395" s="145">
        <f t="shared" si="134"/>
        <v>0</v>
      </c>
    </row>
    <row r="1396" spans="2:20">
      <c r="B1396" s="149">
        <v>1385</v>
      </c>
      <c r="C1396" s="145"/>
      <c r="D1396" s="149"/>
      <c r="E1396" s="149"/>
      <c r="F1396" s="149">
        <v>47</v>
      </c>
      <c r="G1396" s="149">
        <v>47</v>
      </c>
      <c r="H1396" s="145"/>
      <c r="I1396" s="145"/>
      <c r="J1396" s="145"/>
      <c r="L1396" s="149">
        <v>1385</v>
      </c>
      <c r="M1396" s="145">
        <f t="shared" si="133"/>
        <v>0</v>
      </c>
      <c r="N1396" s="149"/>
      <c r="O1396" s="145"/>
      <c r="P1396" s="145">
        <f t="shared" si="132"/>
        <v>0</v>
      </c>
      <c r="Q1396" s="145">
        <f t="shared" si="132"/>
        <v>0</v>
      </c>
      <c r="R1396" s="145">
        <f t="shared" si="134"/>
        <v>0</v>
      </c>
      <c r="S1396" s="145">
        <f t="shared" si="134"/>
        <v>0</v>
      </c>
      <c r="T1396" s="145">
        <f t="shared" si="134"/>
        <v>0</v>
      </c>
    </row>
    <row r="1397" spans="2:20">
      <c r="B1397" s="149">
        <v>1386</v>
      </c>
      <c r="C1397" s="145"/>
      <c r="D1397" s="149"/>
      <c r="E1397" s="149"/>
      <c r="F1397" s="149">
        <v>46.9</v>
      </c>
      <c r="G1397" s="149">
        <v>46.9</v>
      </c>
      <c r="H1397" s="145"/>
      <c r="I1397" s="145"/>
      <c r="J1397" s="145"/>
      <c r="L1397" s="149">
        <v>1386</v>
      </c>
      <c r="M1397" s="145">
        <f t="shared" si="133"/>
        <v>0</v>
      </c>
      <c r="N1397" s="149"/>
      <c r="O1397" s="145"/>
      <c r="P1397" s="145">
        <f t="shared" si="132"/>
        <v>0</v>
      </c>
      <c r="Q1397" s="145">
        <f t="shared" si="132"/>
        <v>0</v>
      </c>
      <c r="R1397" s="145">
        <f t="shared" si="134"/>
        <v>0</v>
      </c>
      <c r="S1397" s="145">
        <f t="shared" si="134"/>
        <v>0</v>
      </c>
      <c r="T1397" s="145">
        <f t="shared" si="134"/>
        <v>0</v>
      </c>
    </row>
    <row r="1398" spans="2:20">
      <c r="B1398" s="149">
        <v>1387</v>
      </c>
      <c r="C1398" s="145"/>
      <c r="D1398" s="149"/>
      <c r="E1398" s="149"/>
      <c r="F1398" s="149">
        <v>46.6</v>
      </c>
      <c r="G1398" s="149">
        <v>46.6</v>
      </c>
      <c r="H1398" s="145"/>
      <c r="I1398" s="145"/>
      <c r="J1398" s="145"/>
      <c r="L1398" s="149">
        <v>1387</v>
      </c>
      <c r="M1398" s="145">
        <f t="shared" si="133"/>
        <v>0</v>
      </c>
      <c r="N1398" s="149"/>
      <c r="O1398" s="145"/>
      <c r="P1398" s="145">
        <f t="shared" si="132"/>
        <v>0</v>
      </c>
      <c r="Q1398" s="145">
        <f t="shared" si="132"/>
        <v>0</v>
      </c>
      <c r="R1398" s="145">
        <f t="shared" si="134"/>
        <v>0</v>
      </c>
      <c r="S1398" s="145">
        <f t="shared" si="134"/>
        <v>0</v>
      </c>
      <c r="T1398" s="145">
        <f t="shared" si="134"/>
        <v>0</v>
      </c>
    </row>
    <row r="1399" spans="2:20">
      <c r="B1399" s="149">
        <v>1388</v>
      </c>
      <c r="C1399" s="145"/>
      <c r="D1399" s="149"/>
      <c r="E1399" s="149"/>
      <c r="F1399" s="149">
        <v>46.3</v>
      </c>
      <c r="G1399" s="149">
        <v>46.3</v>
      </c>
      <c r="H1399" s="145"/>
      <c r="I1399" s="145"/>
      <c r="J1399" s="145"/>
      <c r="L1399" s="149">
        <v>1388</v>
      </c>
      <c r="M1399" s="145">
        <f t="shared" si="133"/>
        <v>0</v>
      </c>
      <c r="N1399" s="149"/>
      <c r="O1399" s="145"/>
      <c r="P1399" s="145">
        <f t="shared" si="132"/>
        <v>0</v>
      </c>
      <c r="Q1399" s="145">
        <f t="shared" si="132"/>
        <v>0</v>
      </c>
      <c r="R1399" s="145">
        <f t="shared" si="134"/>
        <v>0</v>
      </c>
      <c r="S1399" s="145">
        <f t="shared" si="134"/>
        <v>0</v>
      </c>
      <c r="T1399" s="145">
        <f t="shared" si="134"/>
        <v>0</v>
      </c>
    </row>
    <row r="1400" spans="2:20">
      <c r="B1400" s="149">
        <v>1389</v>
      </c>
      <c r="C1400" s="145"/>
      <c r="D1400" s="149"/>
      <c r="E1400" s="149"/>
      <c r="F1400" s="149">
        <v>46.1</v>
      </c>
      <c r="G1400" s="149">
        <v>46.1</v>
      </c>
      <c r="H1400" s="145"/>
      <c r="I1400" s="145"/>
      <c r="J1400" s="145"/>
      <c r="L1400" s="149">
        <v>1389</v>
      </c>
      <c r="M1400" s="145">
        <f t="shared" si="133"/>
        <v>0</v>
      </c>
      <c r="N1400" s="149"/>
      <c r="O1400" s="145"/>
      <c r="P1400" s="145">
        <f t="shared" si="132"/>
        <v>0</v>
      </c>
      <c r="Q1400" s="145">
        <f t="shared" si="132"/>
        <v>0</v>
      </c>
      <c r="R1400" s="145">
        <f t="shared" si="134"/>
        <v>0</v>
      </c>
      <c r="S1400" s="145">
        <f t="shared" si="134"/>
        <v>0</v>
      </c>
      <c r="T1400" s="145">
        <f t="shared" si="134"/>
        <v>0</v>
      </c>
    </row>
    <row r="1401" spans="2:20">
      <c r="B1401" s="149">
        <v>1390</v>
      </c>
      <c r="C1401" s="145"/>
      <c r="D1401" s="149"/>
      <c r="E1401" s="149"/>
      <c r="F1401" s="149">
        <v>46.1</v>
      </c>
      <c r="G1401" s="149">
        <v>46.1</v>
      </c>
      <c r="H1401" s="145"/>
      <c r="I1401" s="145"/>
      <c r="J1401" s="145"/>
      <c r="L1401" s="149">
        <v>1390</v>
      </c>
      <c r="M1401" s="145">
        <f t="shared" si="133"/>
        <v>0</v>
      </c>
      <c r="N1401" s="149"/>
      <c r="O1401" s="145"/>
      <c r="P1401" s="145">
        <f t="shared" si="132"/>
        <v>1</v>
      </c>
      <c r="Q1401" s="145">
        <f t="shared" si="132"/>
        <v>1</v>
      </c>
      <c r="R1401" s="145">
        <f t="shared" si="134"/>
        <v>0</v>
      </c>
      <c r="S1401" s="145">
        <f t="shared" si="134"/>
        <v>0</v>
      </c>
      <c r="T1401" s="145">
        <f t="shared" si="134"/>
        <v>0</v>
      </c>
    </row>
    <row r="1402" spans="2:20">
      <c r="B1402" s="149">
        <v>1391</v>
      </c>
      <c r="C1402" s="145"/>
      <c r="D1402" s="149"/>
      <c r="E1402" s="149"/>
      <c r="F1402" s="149">
        <v>46.5</v>
      </c>
      <c r="G1402" s="149">
        <v>46.5</v>
      </c>
      <c r="H1402" s="145"/>
      <c r="I1402" s="145"/>
      <c r="J1402" s="145"/>
      <c r="L1402" s="149">
        <v>1391</v>
      </c>
      <c r="M1402" s="145">
        <f t="shared" si="133"/>
        <v>0</v>
      </c>
      <c r="N1402" s="149"/>
      <c r="O1402" s="145"/>
      <c r="P1402" s="145">
        <f t="shared" si="132"/>
        <v>1</v>
      </c>
      <c r="Q1402" s="145">
        <f t="shared" si="132"/>
        <v>1</v>
      </c>
      <c r="R1402" s="145">
        <f t="shared" si="134"/>
        <v>0</v>
      </c>
      <c r="S1402" s="145">
        <f t="shared" si="134"/>
        <v>0</v>
      </c>
      <c r="T1402" s="145">
        <f t="shared" si="134"/>
        <v>0</v>
      </c>
    </row>
    <row r="1403" spans="2:20">
      <c r="B1403" s="149">
        <v>1392</v>
      </c>
      <c r="C1403" s="145"/>
      <c r="D1403" s="149"/>
      <c r="E1403" s="149"/>
      <c r="F1403" s="149">
        <v>47.1</v>
      </c>
      <c r="G1403" s="149">
        <v>47.1</v>
      </c>
      <c r="H1403" s="145"/>
      <c r="I1403" s="145"/>
      <c r="J1403" s="145"/>
      <c r="L1403" s="149">
        <v>1392</v>
      </c>
      <c r="M1403" s="145">
        <f t="shared" si="133"/>
        <v>0</v>
      </c>
      <c r="N1403" s="149"/>
      <c r="O1403" s="145"/>
      <c r="P1403" s="145">
        <f t="shared" si="132"/>
        <v>1</v>
      </c>
      <c r="Q1403" s="145">
        <f t="shared" si="132"/>
        <v>1</v>
      </c>
      <c r="R1403" s="145">
        <f t="shared" si="134"/>
        <v>0</v>
      </c>
      <c r="S1403" s="145">
        <f t="shared" si="134"/>
        <v>0</v>
      </c>
      <c r="T1403" s="145">
        <f t="shared" si="134"/>
        <v>0</v>
      </c>
    </row>
    <row r="1404" spans="2:20">
      <c r="B1404" s="149">
        <v>1393</v>
      </c>
      <c r="C1404" s="145"/>
      <c r="D1404" s="149"/>
      <c r="E1404" s="149"/>
      <c r="F1404" s="149">
        <v>48.1</v>
      </c>
      <c r="G1404" s="149">
        <v>48.1</v>
      </c>
      <c r="H1404" s="145"/>
      <c r="I1404" s="145"/>
      <c r="J1404" s="145"/>
      <c r="L1404" s="149">
        <v>1393</v>
      </c>
      <c r="M1404" s="145">
        <f t="shared" si="133"/>
        <v>0</v>
      </c>
      <c r="N1404" s="149"/>
      <c r="O1404" s="145"/>
      <c r="P1404" s="145">
        <f t="shared" si="132"/>
        <v>1</v>
      </c>
      <c r="Q1404" s="145">
        <f t="shared" si="132"/>
        <v>1</v>
      </c>
      <c r="R1404" s="145">
        <f t="shared" si="134"/>
        <v>0</v>
      </c>
      <c r="S1404" s="145">
        <f t="shared" si="134"/>
        <v>0</v>
      </c>
      <c r="T1404" s="145">
        <f t="shared" si="134"/>
        <v>0</v>
      </c>
    </row>
    <row r="1405" spans="2:20">
      <c r="B1405" s="149">
        <v>1394</v>
      </c>
      <c r="C1405" s="145"/>
      <c r="D1405" s="149"/>
      <c r="E1405" s="149"/>
      <c r="F1405" s="149">
        <v>49.8</v>
      </c>
      <c r="G1405" s="149">
        <v>49.8</v>
      </c>
      <c r="H1405" s="145"/>
      <c r="I1405" s="145"/>
      <c r="J1405" s="145"/>
      <c r="L1405" s="149">
        <v>1394</v>
      </c>
      <c r="M1405" s="145">
        <f t="shared" si="133"/>
        <v>0</v>
      </c>
      <c r="N1405" s="149"/>
      <c r="O1405" s="145"/>
      <c r="P1405" s="145">
        <f t="shared" si="132"/>
        <v>1</v>
      </c>
      <c r="Q1405" s="145">
        <f t="shared" si="132"/>
        <v>1</v>
      </c>
      <c r="R1405" s="145">
        <f t="shared" si="134"/>
        <v>0</v>
      </c>
      <c r="S1405" s="145">
        <f t="shared" si="134"/>
        <v>0</v>
      </c>
      <c r="T1405" s="145">
        <f t="shared" si="134"/>
        <v>0</v>
      </c>
    </row>
    <row r="1406" spans="2:20">
      <c r="B1406" s="149">
        <v>1395</v>
      </c>
      <c r="C1406" s="145"/>
      <c r="D1406" s="149"/>
      <c r="E1406" s="149"/>
      <c r="F1406" s="149">
        <v>52.2</v>
      </c>
      <c r="G1406" s="149">
        <v>52.2</v>
      </c>
      <c r="H1406" s="145"/>
      <c r="I1406" s="145"/>
      <c r="J1406" s="145"/>
      <c r="L1406" s="149">
        <v>1395</v>
      </c>
      <c r="M1406" s="145">
        <f t="shared" si="133"/>
        <v>0</v>
      </c>
      <c r="N1406" s="149"/>
      <c r="O1406" s="145"/>
      <c r="P1406" s="145">
        <f t="shared" si="132"/>
        <v>1</v>
      </c>
      <c r="Q1406" s="145">
        <f t="shared" si="132"/>
        <v>1</v>
      </c>
      <c r="R1406" s="145">
        <f t="shared" si="134"/>
        <v>0</v>
      </c>
      <c r="S1406" s="145">
        <f t="shared" si="134"/>
        <v>0</v>
      </c>
      <c r="T1406" s="145">
        <f t="shared" si="134"/>
        <v>0</v>
      </c>
    </row>
    <row r="1407" spans="2:20">
      <c r="B1407" s="149">
        <v>1396</v>
      </c>
      <c r="C1407" s="145"/>
      <c r="D1407" s="149"/>
      <c r="E1407" s="149"/>
      <c r="F1407" s="149">
        <v>54.8</v>
      </c>
      <c r="G1407" s="149">
        <v>54.8</v>
      </c>
      <c r="H1407" s="145"/>
      <c r="I1407" s="145"/>
      <c r="J1407" s="145"/>
      <c r="L1407" s="149">
        <v>1396</v>
      </c>
      <c r="M1407" s="145">
        <f t="shared" si="133"/>
        <v>0</v>
      </c>
      <c r="N1407" s="149"/>
      <c r="O1407" s="145"/>
      <c r="P1407" s="145">
        <f t="shared" si="132"/>
        <v>1</v>
      </c>
      <c r="Q1407" s="145">
        <f t="shared" si="132"/>
        <v>1</v>
      </c>
      <c r="R1407" s="145">
        <f t="shared" si="134"/>
        <v>0</v>
      </c>
      <c r="S1407" s="145">
        <f t="shared" si="134"/>
        <v>0</v>
      </c>
      <c r="T1407" s="145">
        <f t="shared" si="134"/>
        <v>0</v>
      </c>
    </row>
    <row r="1408" spans="2:20">
      <c r="B1408" s="149">
        <v>1397</v>
      </c>
      <c r="C1408" s="145"/>
      <c r="D1408" s="149"/>
      <c r="E1408" s="149"/>
      <c r="F1408" s="149">
        <v>57.3</v>
      </c>
      <c r="G1408" s="149">
        <v>57.3</v>
      </c>
      <c r="H1408" s="145"/>
      <c r="I1408" s="145"/>
      <c r="J1408" s="145"/>
      <c r="L1408" s="149">
        <v>1397</v>
      </c>
      <c r="M1408" s="145">
        <f t="shared" si="133"/>
        <v>0</v>
      </c>
      <c r="N1408" s="149"/>
      <c r="O1408" s="145"/>
      <c r="P1408" s="145">
        <f t="shared" si="132"/>
        <v>1</v>
      </c>
      <c r="Q1408" s="145">
        <f t="shared" si="132"/>
        <v>1</v>
      </c>
      <c r="R1408" s="145">
        <f t="shared" si="134"/>
        <v>0</v>
      </c>
      <c r="S1408" s="145">
        <f t="shared" si="134"/>
        <v>0</v>
      </c>
      <c r="T1408" s="145">
        <f t="shared" si="134"/>
        <v>0</v>
      </c>
    </row>
    <row r="1409" spans="2:20">
      <c r="B1409" s="149">
        <v>1398</v>
      </c>
      <c r="C1409" s="145"/>
      <c r="D1409" s="149"/>
      <c r="E1409" s="149"/>
      <c r="F1409" s="149">
        <v>59.5</v>
      </c>
      <c r="G1409" s="149">
        <v>59.5</v>
      </c>
      <c r="H1409" s="145"/>
      <c r="I1409" s="145"/>
      <c r="J1409" s="145"/>
      <c r="L1409" s="149">
        <v>1398</v>
      </c>
      <c r="M1409" s="145">
        <f t="shared" si="133"/>
        <v>0</v>
      </c>
      <c r="N1409" s="149"/>
      <c r="O1409" s="145"/>
      <c r="P1409" s="145">
        <f t="shared" si="132"/>
        <v>1</v>
      </c>
      <c r="Q1409" s="145">
        <f t="shared" si="132"/>
        <v>1</v>
      </c>
      <c r="R1409" s="145">
        <f t="shared" si="134"/>
        <v>0</v>
      </c>
      <c r="S1409" s="145">
        <f t="shared" si="134"/>
        <v>0</v>
      </c>
      <c r="T1409" s="145">
        <f t="shared" si="134"/>
        <v>0</v>
      </c>
    </row>
    <row r="1410" spans="2:20">
      <c r="B1410" s="149">
        <v>1399</v>
      </c>
      <c r="C1410" s="145"/>
      <c r="D1410" s="149"/>
      <c r="E1410" s="149"/>
      <c r="F1410" s="149">
        <v>61.7</v>
      </c>
      <c r="G1410" s="149">
        <v>61.7</v>
      </c>
      <c r="H1410" s="145"/>
      <c r="I1410" s="145"/>
      <c r="J1410" s="145"/>
      <c r="L1410" s="149">
        <v>1399</v>
      </c>
      <c r="M1410" s="145">
        <f t="shared" si="133"/>
        <v>0</v>
      </c>
      <c r="N1410" s="149"/>
      <c r="O1410" s="145"/>
      <c r="P1410" s="145">
        <f t="shared" si="132"/>
        <v>1</v>
      </c>
      <c r="Q1410" s="145">
        <f t="shared" si="132"/>
        <v>1</v>
      </c>
      <c r="R1410" s="145">
        <f t="shared" si="134"/>
        <v>0</v>
      </c>
      <c r="S1410" s="145">
        <f t="shared" si="134"/>
        <v>0</v>
      </c>
      <c r="T1410" s="145">
        <f t="shared" si="134"/>
        <v>0</v>
      </c>
    </row>
    <row r="1411" spans="2:20">
      <c r="B1411" s="149">
        <v>1400</v>
      </c>
      <c r="C1411" s="145"/>
      <c r="D1411" s="149"/>
      <c r="E1411" s="149"/>
      <c r="F1411" s="149">
        <v>64.400000000000006</v>
      </c>
      <c r="G1411" s="149">
        <v>64.400000000000006</v>
      </c>
      <c r="H1411" s="145"/>
      <c r="I1411" s="145"/>
      <c r="J1411" s="145"/>
      <c r="L1411" s="149">
        <v>1400</v>
      </c>
      <c r="M1411" s="145">
        <f t="shared" si="133"/>
        <v>0</v>
      </c>
      <c r="N1411" s="149"/>
      <c r="O1411" s="145"/>
      <c r="P1411" s="145">
        <f t="shared" si="132"/>
        <v>1</v>
      </c>
      <c r="Q1411" s="145">
        <f t="shared" si="132"/>
        <v>1</v>
      </c>
      <c r="R1411" s="145">
        <f t="shared" si="134"/>
        <v>0</v>
      </c>
      <c r="S1411" s="145">
        <f t="shared" si="134"/>
        <v>0</v>
      </c>
      <c r="T1411" s="145">
        <f t="shared" si="134"/>
        <v>0</v>
      </c>
    </row>
    <row r="1412" spans="2:20">
      <c r="B1412" s="149">
        <v>1401</v>
      </c>
      <c r="C1412" s="145"/>
      <c r="D1412" s="149"/>
      <c r="E1412" s="149"/>
      <c r="F1412" s="149">
        <v>67.7</v>
      </c>
      <c r="G1412" s="149">
        <v>67.7</v>
      </c>
      <c r="H1412" s="145"/>
      <c r="I1412" s="145"/>
      <c r="J1412" s="145"/>
      <c r="L1412" s="149">
        <v>1401</v>
      </c>
      <c r="M1412" s="145">
        <f t="shared" si="133"/>
        <v>0</v>
      </c>
      <c r="N1412" s="149"/>
      <c r="O1412" s="145"/>
      <c r="P1412" s="145">
        <f t="shared" si="132"/>
        <v>1</v>
      </c>
      <c r="Q1412" s="145">
        <f t="shared" si="132"/>
        <v>1</v>
      </c>
      <c r="R1412" s="145">
        <f t="shared" si="134"/>
        <v>0</v>
      </c>
      <c r="S1412" s="145">
        <f t="shared" si="134"/>
        <v>0</v>
      </c>
      <c r="T1412" s="145">
        <f t="shared" si="134"/>
        <v>0</v>
      </c>
    </row>
    <row r="1413" spans="2:20">
      <c r="B1413" s="149">
        <v>1402</v>
      </c>
      <c r="C1413" s="145"/>
      <c r="D1413" s="149"/>
      <c r="E1413" s="149"/>
      <c r="F1413" s="149">
        <v>71.400000000000006</v>
      </c>
      <c r="G1413" s="149">
        <v>71.400000000000006</v>
      </c>
      <c r="H1413" s="145"/>
      <c r="I1413" s="145"/>
      <c r="J1413" s="145"/>
      <c r="L1413" s="149">
        <v>1402</v>
      </c>
      <c r="M1413" s="145">
        <f t="shared" si="133"/>
        <v>0</v>
      </c>
      <c r="N1413" s="149"/>
      <c r="O1413" s="145"/>
      <c r="P1413" s="145">
        <f t="shared" si="132"/>
        <v>1</v>
      </c>
      <c r="Q1413" s="145">
        <f t="shared" si="132"/>
        <v>1</v>
      </c>
      <c r="R1413" s="145">
        <f t="shared" si="134"/>
        <v>0</v>
      </c>
      <c r="S1413" s="145">
        <f t="shared" si="134"/>
        <v>0</v>
      </c>
      <c r="T1413" s="145">
        <f t="shared" si="134"/>
        <v>0</v>
      </c>
    </row>
    <row r="1414" spans="2:20">
      <c r="B1414" s="149">
        <v>1403</v>
      </c>
      <c r="C1414" s="145"/>
      <c r="D1414" s="149"/>
      <c r="E1414" s="149"/>
      <c r="F1414" s="149">
        <v>74.900000000000006</v>
      </c>
      <c r="G1414" s="149">
        <v>74.900000000000006</v>
      </c>
      <c r="H1414" s="145"/>
      <c r="I1414" s="145"/>
      <c r="J1414" s="145"/>
      <c r="L1414" s="149">
        <v>1403</v>
      </c>
      <c r="M1414" s="145">
        <f t="shared" si="133"/>
        <v>0</v>
      </c>
      <c r="N1414" s="149"/>
      <c r="O1414" s="145"/>
      <c r="P1414" s="145">
        <f t="shared" si="132"/>
        <v>1</v>
      </c>
      <c r="Q1414" s="145">
        <f t="shared" si="132"/>
        <v>1</v>
      </c>
      <c r="R1414" s="145">
        <f t="shared" si="134"/>
        <v>0</v>
      </c>
      <c r="S1414" s="145">
        <f t="shared" si="134"/>
        <v>0</v>
      </c>
      <c r="T1414" s="145">
        <f t="shared" si="134"/>
        <v>0</v>
      </c>
    </row>
    <row r="1415" spans="2:20">
      <c r="B1415" s="149">
        <v>1404</v>
      </c>
      <c r="C1415" s="145"/>
      <c r="D1415" s="149"/>
      <c r="E1415" s="149"/>
      <c r="F1415" s="149">
        <v>78.2</v>
      </c>
      <c r="G1415" s="149">
        <v>78.2</v>
      </c>
      <c r="H1415" s="145"/>
      <c r="I1415" s="145"/>
      <c r="J1415" s="145"/>
      <c r="L1415" s="149">
        <v>1404</v>
      </c>
      <c r="M1415" s="145">
        <f t="shared" si="133"/>
        <v>0</v>
      </c>
      <c r="N1415" s="149"/>
      <c r="O1415" s="145"/>
      <c r="P1415" s="145">
        <f t="shared" si="132"/>
        <v>1</v>
      </c>
      <c r="Q1415" s="145">
        <f t="shared" si="132"/>
        <v>1</v>
      </c>
      <c r="R1415" s="145">
        <f t="shared" si="134"/>
        <v>0</v>
      </c>
      <c r="S1415" s="145">
        <f t="shared" si="134"/>
        <v>0</v>
      </c>
      <c r="T1415" s="145">
        <f t="shared" si="134"/>
        <v>0</v>
      </c>
    </row>
    <row r="1416" spans="2:20">
      <c r="B1416" s="149">
        <v>1405</v>
      </c>
      <c r="C1416" s="145"/>
      <c r="D1416" s="149"/>
      <c r="E1416" s="149"/>
      <c r="F1416" s="149">
        <v>81.099999999999994</v>
      </c>
      <c r="G1416" s="149">
        <v>81.099999999999994</v>
      </c>
      <c r="H1416" s="145"/>
      <c r="I1416" s="145"/>
      <c r="J1416" s="145"/>
      <c r="L1416" s="149">
        <v>1405</v>
      </c>
      <c r="M1416" s="145">
        <f t="shared" si="133"/>
        <v>0</v>
      </c>
      <c r="N1416" s="149"/>
      <c r="O1416" s="145"/>
      <c r="P1416" s="145">
        <f t="shared" si="132"/>
        <v>1</v>
      </c>
      <c r="Q1416" s="145">
        <f t="shared" si="132"/>
        <v>1</v>
      </c>
      <c r="R1416" s="145">
        <f t="shared" si="134"/>
        <v>0</v>
      </c>
      <c r="S1416" s="145">
        <f t="shared" si="134"/>
        <v>0</v>
      </c>
      <c r="T1416" s="145">
        <f t="shared" si="134"/>
        <v>0</v>
      </c>
    </row>
    <row r="1417" spans="2:20">
      <c r="B1417" s="149">
        <v>1406</v>
      </c>
      <c r="C1417" s="145"/>
      <c r="D1417" s="149"/>
      <c r="E1417" s="149"/>
      <c r="F1417" s="149">
        <v>83.9</v>
      </c>
      <c r="G1417" s="149">
        <v>83.9</v>
      </c>
      <c r="H1417" s="145"/>
      <c r="I1417" s="145"/>
      <c r="J1417" s="145"/>
      <c r="L1417" s="149">
        <v>1406</v>
      </c>
      <c r="M1417" s="145">
        <f t="shared" si="133"/>
        <v>0</v>
      </c>
      <c r="N1417" s="149"/>
      <c r="O1417" s="145"/>
      <c r="P1417" s="145">
        <f t="shared" si="132"/>
        <v>1</v>
      </c>
      <c r="Q1417" s="145">
        <f t="shared" si="132"/>
        <v>1</v>
      </c>
      <c r="R1417" s="145">
        <f t="shared" si="134"/>
        <v>0</v>
      </c>
      <c r="S1417" s="145">
        <f t="shared" si="134"/>
        <v>0</v>
      </c>
      <c r="T1417" s="145">
        <f t="shared" si="134"/>
        <v>0</v>
      </c>
    </row>
    <row r="1418" spans="2:20">
      <c r="B1418" s="149">
        <v>1407</v>
      </c>
      <c r="C1418" s="145"/>
      <c r="D1418" s="149"/>
      <c r="E1418" s="149"/>
      <c r="F1418" s="149">
        <v>86.6</v>
      </c>
      <c r="G1418" s="149">
        <v>86.6</v>
      </c>
      <c r="H1418" s="145"/>
      <c r="I1418" s="145"/>
      <c r="J1418" s="145"/>
      <c r="L1418" s="149">
        <v>1407</v>
      </c>
      <c r="M1418" s="145">
        <f t="shared" si="133"/>
        <v>0</v>
      </c>
      <c r="N1418" s="149"/>
      <c r="O1418" s="145"/>
      <c r="P1418" s="145">
        <f t="shared" ref="P1418:Q1481" si="135">IF(AND(F1418&gt;0,F1418&gt;=F1417),1,0)</f>
        <v>1</v>
      </c>
      <c r="Q1418" s="145">
        <f t="shared" si="135"/>
        <v>1</v>
      </c>
      <c r="R1418" s="145">
        <f t="shared" si="134"/>
        <v>0</v>
      </c>
      <c r="S1418" s="145">
        <f t="shared" si="134"/>
        <v>0</v>
      </c>
      <c r="T1418" s="145">
        <f t="shared" si="134"/>
        <v>0</v>
      </c>
    </row>
    <row r="1419" spans="2:20">
      <c r="B1419" s="149">
        <v>1408</v>
      </c>
      <c r="C1419" s="145"/>
      <c r="D1419" s="149"/>
      <c r="E1419" s="149"/>
      <c r="F1419" s="149">
        <v>89.1</v>
      </c>
      <c r="G1419" s="149">
        <v>89.1</v>
      </c>
      <c r="H1419" s="145"/>
      <c r="I1419" s="145"/>
      <c r="J1419" s="145"/>
      <c r="L1419" s="149">
        <v>1408</v>
      </c>
      <c r="M1419" s="145">
        <f t="shared" si="133"/>
        <v>0</v>
      </c>
      <c r="N1419" s="149"/>
      <c r="O1419" s="145"/>
      <c r="P1419" s="145">
        <f t="shared" si="135"/>
        <v>1</v>
      </c>
      <c r="Q1419" s="145">
        <f t="shared" si="135"/>
        <v>1</v>
      </c>
      <c r="R1419" s="145">
        <f t="shared" si="134"/>
        <v>0</v>
      </c>
      <c r="S1419" s="145">
        <f t="shared" si="134"/>
        <v>0</v>
      </c>
      <c r="T1419" s="145">
        <f t="shared" si="134"/>
        <v>0</v>
      </c>
    </row>
    <row r="1420" spans="2:20">
      <c r="B1420" s="149">
        <v>1409</v>
      </c>
      <c r="C1420" s="145"/>
      <c r="D1420" s="149"/>
      <c r="E1420" s="149"/>
      <c r="F1420" s="149">
        <v>91.6</v>
      </c>
      <c r="G1420" s="149">
        <v>91.6</v>
      </c>
      <c r="H1420" s="145"/>
      <c r="I1420" s="145"/>
      <c r="J1420" s="145"/>
      <c r="L1420" s="149">
        <v>1409</v>
      </c>
      <c r="M1420" s="145">
        <f t="shared" si="133"/>
        <v>0</v>
      </c>
      <c r="N1420" s="149"/>
      <c r="O1420" s="145"/>
      <c r="P1420" s="145">
        <f t="shared" si="135"/>
        <v>1</v>
      </c>
      <c r="Q1420" s="145">
        <f t="shared" si="135"/>
        <v>1</v>
      </c>
      <c r="R1420" s="145">
        <f t="shared" si="134"/>
        <v>0</v>
      </c>
      <c r="S1420" s="145">
        <f t="shared" si="134"/>
        <v>0</v>
      </c>
      <c r="T1420" s="145">
        <f t="shared" si="134"/>
        <v>0</v>
      </c>
    </row>
    <row r="1421" spans="2:20">
      <c r="B1421" s="149">
        <v>1410</v>
      </c>
      <c r="C1421" s="145"/>
      <c r="D1421" s="149"/>
      <c r="E1421" s="149"/>
      <c r="F1421" s="149">
        <v>94</v>
      </c>
      <c r="G1421" s="149">
        <v>94</v>
      </c>
      <c r="H1421" s="145"/>
      <c r="I1421" s="145"/>
      <c r="J1421" s="145"/>
      <c r="L1421" s="149">
        <v>1410</v>
      </c>
      <c r="M1421" s="145">
        <f t="shared" si="133"/>
        <v>0</v>
      </c>
      <c r="N1421" s="149"/>
      <c r="O1421" s="145"/>
      <c r="P1421" s="145">
        <f t="shared" si="135"/>
        <v>1</v>
      </c>
      <c r="Q1421" s="145">
        <f t="shared" si="135"/>
        <v>1</v>
      </c>
      <c r="R1421" s="145">
        <f t="shared" si="134"/>
        <v>0</v>
      </c>
      <c r="S1421" s="145">
        <f t="shared" si="134"/>
        <v>0</v>
      </c>
      <c r="T1421" s="145">
        <f t="shared" ref="T1421:T1484" si="136">IF(AND(J1421&gt;0,J1421&gt;=J1420),1,0)</f>
        <v>0</v>
      </c>
    </row>
    <row r="1422" spans="2:20">
      <c r="B1422" s="149">
        <v>1411</v>
      </c>
      <c r="C1422" s="145"/>
      <c r="D1422" s="149"/>
      <c r="E1422" s="149"/>
      <c r="F1422" s="149">
        <v>96.3</v>
      </c>
      <c r="G1422" s="149">
        <v>96.3</v>
      </c>
      <c r="H1422" s="145"/>
      <c r="I1422" s="145"/>
      <c r="J1422" s="145"/>
      <c r="L1422" s="149">
        <v>1411</v>
      </c>
      <c r="M1422" s="145">
        <f t="shared" ref="M1422:M1485" si="137">IF(AND(C1422&gt;0,C1422&gt;=C1421),1,0)</f>
        <v>0</v>
      </c>
      <c r="N1422" s="149"/>
      <c r="O1422" s="145"/>
      <c r="P1422" s="145">
        <f t="shared" si="135"/>
        <v>1</v>
      </c>
      <c r="Q1422" s="145">
        <f t="shared" si="135"/>
        <v>1</v>
      </c>
      <c r="R1422" s="145">
        <f t="shared" ref="R1422:T1485" si="138">IF(AND(H1422&gt;0,H1422&gt;=H1421),1,0)</f>
        <v>0</v>
      </c>
      <c r="S1422" s="145">
        <f t="shared" si="138"/>
        <v>0</v>
      </c>
      <c r="T1422" s="145">
        <f t="shared" si="136"/>
        <v>0</v>
      </c>
    </row>
    <row r="1423" spans="2:20">
      <c r="B1423" s="149">
        <v>1412</v>
      </c>
      <c r="C1423" s="145"/>
      <c r="D1423" s="149"/>
      <c r="E1423" s="149"/>
      <c r="F1423" s="149">
        <v>98.4</v>
      </c>
      <c r="G1423" s="149">
        <v>98.4</v>
      </c>
      <c r="H1423" s="145"/>
      <c r="I1423" s="145"/>
      <c r="J1423" s="145"/>
      <c r="L1423" s="149">
        <v>1412</v>
      </c>
      <c r="M1423" s="145">
        <f t="shared" si="137"/>
        <v>0</v>
      </c>
      <c r="N1423" s="149"/>
      <c r="O1423" s="145"/>
      <c r="P1423" s="145">
        <f t="shared" si="135"/>
        <v>1</v>
      </c>
      <c r="Q1423" s="145">
        <f t="shared" si="135"/>
        <v>1</v>
      </c>
      <c r="R1423" s="145">
        <f t="shared" si="138"/>
        <v>0</v>
      </c>
      <c r="S1423" s="145">
        <f t="shared" si="138"/>
        <v>0</v>
      </c>
      <c r="T1423" s="145">
        <f t="shared" si="136"/>
        <v>0</v>
      </c>
    </row>
    <row r="1424" spans="2:20">
      <c r="B1424" s="149">
        <v>1413</v>
      </c>
      <c r="C1424" s="145"/>
      <c r="D1424" s="149"/>
      <c r="E1424" s="149"/>
      <c r="F1424" s="149">
        <v>100.4</v>
      </c>
      <c r="G1424" s="149">
        <v>100.4</v>
      </c>
      <c r="H1424" s="145"/>
      <c r="I1424" s="145"/>
      <c r="J1424" s="145"/>
      <c r="L1424" s="149">
        <v>1413</v>
      </c>
      <c r="M1424" s="145">
        <f t="shared" si="137"/>
        <v>0</v>
      </c>
      <c r="N1424" s="149"/>
      <c r="O1424" s="145"/>
      <c r="P1424" s="145">
        <f t="shared" si="135"/>
        <v>1</v>
      </c>
      <c r="Q1424" s="145">
        <f t="shared" si="135"/>
        <v>1</v>
      </c>
      <c r="R1424" s="145">
        <f t="shared" si="138"/>
        <v>0</v>
      </c>
      <c r="S1424" s="145">
        <f t="shared" si="138"/>
        <v>0</v>
      </c>
      <c r="T1424" s="145">
        <f t="shared" si="136"/>
        <v>0</v>
      </c>
    </row>
    <row r="1425" spans="2:20">
      <c r="B1425" s="149">
        <v>1414</v>
      </c>
      <c r="C1425" s="145"/>
      <c r="D1425" s="149"/>
      <c r="E1425" s="149"/>
      <c r="F1425" s="149">
        <v>102.1</v>
      </c>
      <c r="G1425" s="149">
        <v>102.1</v>
      </c>
      <c r="H1425" s="145"/>
      <c r="I1425" s="145"/>
      <c r="J1425" s="145"/>
      <c r="L1425" s="149">
        <v>1414</v>
      </c>
      <c r="M1425" s="145">
        <f t="shared" si="137"/>
        <v>0</v>
      </c>
      <c r="N1425" s="149"/>
      <c r="O1425" s="145"/>
      <c r="P1425" s="145">
        <f t="shared" si="135"/>
        <v>1</v>
      </c>
      <c r="Q1425" s="145">
        <f t="shared" si="135"/>
        <v>1</v>
      </c>
      <c r="R1425" s="145">
        <f t="shared" si="138"/>
        <v>0</v>
      </c>
      <c r="S1425" s="145">
        <f t="shared" si="138"/>
        <v>0</v>
      </c>
      <c r="T1425" s="145">
        <f t="shared" si="136"/>
        <v>0</v>
      </c>
    </row>
    <row r="1426" spans="2:20">
      <c r="B1426" s="149">
        <v>1415</v>
      </c>
      <c r="C1426" s="145"/>
      <c r="D1426" s="149"/>
      <c r="E1426" s="149"/>
      <c r="F1426" s="149">
        <v>103.6</v>
      </c>
      <c r="G1426" s="149">
        <v>103.6</v>
      </c>
      <c r="H1426" s="145"/>
      <c r="I1426" s="145"/>
      <c r="J1426" s="145"/>
      <c r="L1426" s="149">
        <v>1415</v>
      </c>
      <c r="M1426" s="145">
        <f t="shared" si="137"/>
        <v>0</v>
      </c>
      <c r="N1426" s="149"/>
      <c r="O1426" s="145"/>
      <c r="P1426" s="145">
        <f t="shared" si="135"/>
        <v>1</v>
      </c>
      <c r="Q1426" s="145">
        <f t="shared" si="135"/>
        <v>1</v>
      </c>
      <c r="R1426" s="145">
        <f t="shared" si="138"/>
        <v>0</v>
      </c>
      <c r="S1426" s="145">
        <f t="shared" si="138"/>
        <v>0</v>
      </c>
      <c r="T1426" s="145">
        <f t="shared" si="136"/>
        <v>0</v>
      </c>
    </row>
    <row r="1427" spans="2:20">
      <c r="B1427" s="149">
        <v>1416</v>
      </c>
      <c r="C1427" s="145"/>
      <c r="D1427" s="149"/>
      <c r="E1427" s="149"/>
      <c r="F1427" s="149">
        <v>104.9</v>
      </c>
      <c r="G1427" s="149">
        <v>104.9</v>
      </c>
      <c r="H1427" s="145"/>
      <c r="I1427" s="145"/>
      <c r="J1427" s="145"/>
      <c r="L1427" s="149">
        <v>1416</v>
      </c>
      <c r="M1427" s="145">
        <f t="shared" si="137"/>
        <v>0</v>
      </c>
      <c r="N1427" s="149"/>
      <c r="O1427" s="145"/>
      <c r="P1427" s="145">
        <f t="shared" si="135"/>
        <v>1</v>
      </c>
      <c r="Q1427" s="145">
        <f t="shared" si="135"/>
        <v>1</v>
      </c>
      <c r="R1427" s="145">
        <f t="shared" si="138"/>
        <v>0</v>
      </c>
      <c r="S1427" s="145">
        <f t="shared" si="138"/>
        <v>0</v>
      </c>
      <c r="T1427" s="145">
        <f t="shared" si="136"/>
        <v>0</v>
      </c>
    </row>
    <row r="1428" spans="2:20">
      <c r="B1428" s="149">
        <v>1417</v>
      </c>
      <c r="C1428" s="145"/>
      <c r="D1428" s="149"/>
      <c r="E1428" s="149"/>
      <c r="F1428" s="149">
        <v>106.2</v>
      </c>
      <c r="G1428" s="149">
        <v>106.2</v>
      </c>
      <c r="H1428" s="145"/>
      <c r="I1428" s="145"/>
      <c r="J1428" s="145"/>
      <c r="L1428" s="149">
        <v>1417</v>
      </c>
      <c r="M1428" s="145">
        <f t="shared" si="137"/>
        <v>0</v>
      </c>
      <c r="N1428" s="149"/>
      <c r="O1428" s="145"/>
      <c r="P1428" s="145">
        <f t="shared" si="135"/>
        <v>1</v>
      </c>
      <c r="Q1428" s="145">
        <f t="shared" si="135"/>
        <v>1</v>
      </c>
      <c r="R1428" s="145">
        <f t="shared" si="138"/>
        <v>0</v>
      </c>
      <c r="S1428" s="145">
        <f t="shared" si="138"/>
        <v>0</v>
      </c>
      <c r="T1428" s="145">
        <f t="shared" si="136"/>
        <v>0</v>
      </c>
    </row>
    <row r="1429" spans="2:20">
      <c r="B1429" s="149">
        <v>1418</v>
      </c>
      <c r="C1429" s="145"/>
      <c r="D1429" s="149"/>
      <c r="E1429" s="149"/>
      <c r="F1429" s="149">
        <v>106.5</v>
      </c>
      <c r="G1429" s="149">
        <v>107.5</v>
      </c>
      <c r="H1429" s="145"/>
      <c r="I1429" s="145"/>
      <c r="J1429" s="145"/>
      <c r="L1429" s="149">
        <v>1418</v>
      </c>
      <c r="M1429" s="145">
        <f t="shared" si="137"/>
        <v>0</v>
      </c>
      <c r="N1429" s="149"/>
      <c r="O1429" s="145"/>
      <c r="P1429" s="145">
        <f t="shared" si="135"/>
        <v>1</v>
      </c>
      <c r="Q1429" s="145">
        <f t="shared" si="135"/>
        <v>1</v>
      </c>
      <c r="R1429" s="145">
        <f t="shared" si="138"/>
        <v>0</v>
      </c>
      <c r="S1429" s="145">
        <f t="shared" si="138"/>
        <v>0</v>
      </c>
      <c r="T1429" s="145">
        <f t="shared" si="136"/>
        <v>0</v>
      </c>
    </row>
    <row r="1430" spans="2:20">
      <c r="B1430" s="149">
        <v>1419</v>
      </c>
      <c r="C1430" s="145"/>
      <c r="D1430" s="149"/>
      <c r="E1430" s="149"/>
      <c r="F1430" s="149">
        <v>106.5</v>
      </c>
      <c r="G1430" s="149">
        <v>108.5</v>
      </c>
      <c r="H1430" s="145"/>
      <c r="I1430" s="145"/>
      <c r="J1430" s="145"/>
      <c r="L1430" s="149">
        <v>1419</v>
      </c>
      <c r="M1430" s="145">
        <f t="shared" si="137"/>
        <v>0</v>
      </c>
      <c r="N1430" s="149"/>
      <c r="O1430" s="145"/>
      <c r="P1430" s="145">
        <f t="shared" si="135"/>
        <v>1</v>
      </c>
      <c r="Q1430" s="145">
        <f t="shared" si="135"/>
        <v>1</v>
      </c>
      <c r="R1430" s="145">
        <f t="shared" si="138"/>
        <v>0</v>
      </c>
      <c r="S1430" s="145">
        <f t="shared" si="138"/>
        <v>0</v>
      </c>
      <c r="T1430" s="145">
        <f t="shared" si="136"/>
        <v>0</v>
      </c>
    </row>
    <row r="1431" spans="2:20">
      <c r="B1431" s="149">
        <v>1420</v>
      </c>
      <c r="C1431" s="145"/>
      <c r="D1431" s="149"/>
      <c r="E1431" s="149"/>
      <c r="F1431" s="149">
        <v>106.6</v>
      </c>
      <c r="G1431" s="149">
        <v>109.3</v>
      </c>
      <c r="H1431" s="145"/>
      <c r="I1431" s="145"/>
      <c r="J1431" s="145"/>
      <c r="L1431" s="149">
        <v>1420</v>
      </c>
      <c r="M1431" s="145">
        <f t="shared" si="137"/>
        <v>0</v>
      </c>
      <c r="N1431" s="149"/>
      <c r="O1431" s="145"/>
      <c r="P1431" s="145">
        <f t="shared" si="135"/>
        <v>1</v>
      </c>
      <c r="Q1431" s="145">
        <f t="shared" si="135"/>
        <v>1</v>
      </c>
      <c r="R1431" s="145">
        <f t="shared" si="138"/>
        <v>0</v>
      </c>
      <c r="S1431" s="145">
        <f t="shared" si="138"/>
        <v>0</v>
      </c>
      <c r="T1431" s="145">
        <f t="shared" si="136"/>
        <v>0</v>
      </c>
    </row>
    <row r="1432" spans="2:20">
      <c r="B1432" s="149">
        <v>1421</v>
      </c>
      <c r="C1432" s="145"/>
      <c r="D1432" s="149"/>
      <c r="E1432" s="149"/>
      <c r="F1432" s="149">
        <v>106.6</v>
      </c>
      <c r="G1432" s="149">
        <v>109.9</v>
      </c>
      <c r="H1432" s="145"/>
      <c r="I1432" s="145"/>
      <c r="J1432" s="145"/>
      <c r="L1432" s="149">
        <v>1421</v>
      </c>
      <c r="M1432" s="145">
        <f t="shared" si="137"/>
        <v>0</v>
      </c>
      <c r="N1432" s="149"/>
      <c r="O1432" s="145"/>
      <c r="P1432" s="145">
        <f t="shared" si="135"/>
        <v>1</v>
      </c>
      <c r="Q1432" s="145">
        <f t="shared" si="135"/>
        <v>1</v>
      </c>
      <c r="R1432" s="145">
        <f t="shared" si="138"/>
        <v>0</v>
      </c>
      <c r="S1432" s="145">
        <f t="shared" si="138"/>
        <v>0</v>
      </c>
      <c r="T1432" s="145">
        <f t="shared" si="136"/>
        <v>0</v>
      </c>
    </row>
    <row r="1433" spans="2:20">
      <c r="B1433" s="149">
        <v>1422</v>
      </c>
      <c r="C1433" s="145"/>
      <c r="D1433" s="149"/>
      <c r="E1433" s="149"/>
      <c r="F1433" s="149">
        <v>107</v>
      </c>
      <c r="G1433" s="149">
        <v>110.5</v>
      </c>
      <c r="H1433" s="145"/>
      <c r="I1433" s="145"/>
      <c r="J1433" s="145"/>
      <c r="L1433" s="149">
        <v>1422</v>
      </c>
      <c r="M1433" s="145">
        <f t="shared" si="137"/>
        <v>0</v>
      </c>
      <c r="N1433" s="149"/>
      <c r="O1433" s="145"/>
      <c r="P1433" s="145">
        <f t="shared" si="135"/>
        <v>1</v>
      </c>
      <c r="Q1433" s="145">
        <f t="shared" si="135"/>
        <v>1</v>
      </c>
      <c r="R1433" s="145">
        <f t="shared" si="138"/>
        <v>0</v>
      </c>
      <c r="S1433" s="145">
        <f t="shared" si="138"/>
        <v>0</v>
      </c>
      <c r="T1433" s="145">
        <f t="shared" si="136"/>
        <v>0</v>
      </c>
    </row>
    <row r="1434" spans="2:20">
      <c r="B1434" s="149">
        <v>1423</v>
      </c>
      <c r="C1434" s="145"/>
      <c r="D1434" s="149"/>
      <c r="E1434" s="149"/>
      <c r="F1434" s="149">
        <v>107.3</v>
      </c>
      <c r="G1434" s="149">
        <v>110.9</v>
      </c>
      <c r="H1434" s="145"/>
      <c r="I1434" s="145"/>
      <c r="J1434" s="145"/>
      <c r="L1434" s="149">
        <v>1423</v>
      </c>
      <c r="M1434" s="145">
        <f t="shared" si="137"/>
        <v>0</v>
      </c>
      <c r="N1434" s="149"/>
      <c r="O1434" s="145"/>
      <c r="P1434" s="145">
        <f t="shared" si="135"/>
        <v>1</v>
      </c>
      <c r="Q1434" s="145">
        <f t="shared" si="135"/>
        <v>1</v>
      </c>
      <c r="R1434" s="145">
        <f t="shared" si="138"/>
        <v>0</v>
      </c>
      <c r="S1434" s="145">
        <f t="shared" si="138"/>
        <v>0</v>
      </c>
      <c r="T1434" s="145">
        <f t="shared" si="136"/>
        <v>0</v>
      </c>
    </row>
    <row r="1435" spans="2:20">
      <c r="B1435" s="149">
        <v>1424</v>
      </c>
      <c r="C1435" s="145"/>
      <c r="D1435" s="149"/>
      <c r="E1435" s="149"/>
      <c r="F1435" s="149">
        <v>107.3</v>
      </c>
      <c r="G1435" s="149">
        <v>111.2</v>
      </c>
      <c r="H1435" s="145"/>
      <c r="I1435" s="145"/>
      <c r="J1435" s="145"/>
      <c r="L1435" s="149">
        <v>1424</v>
      </c>
      <c r="M1435" s="145">
        <f t="shared" si="137"/>
        <v>0</v>
      </c>
      <c r="N1435" s="149"/>
      <c r="O1435" s="145"/>
      <c r="P1435" s="145">
        <f t="shared" si="135"/>
        <v>1</v>
      </c>
      <c r="Q1435" s="145">
        <f t="shared" si="135"/>
        <v>1</v>
      </c>
      <c r="R1435" s="145">
        <f t="shared" si="138"/>
        <v>0</v>
      </c>
      <c r="S1435" s="145">
        <f t="shared" si="138"/>
        <v>0</v>
      </c>
      <c r="T1435" s="145">
        <f t="shared" si="136"/>
        <v>0</v>
      </c>
    </row>
    <row r="1436" spans="2:20">
      <c r="B1436" s="149">
        <v>1425</v>
      </c>
      <c r="C1436" s="145"/>
      <c r="D1436" s="149"/>
      <c r="E1436" s="149"/>
      <c r="F1436" s="149">
        <v>107.2</v>
      </c>
      <c r="G1436" s="149">
        <v>111.4</v>
      </c>
      <c r="H1436" s="145"/>
      <c r="I1436" s="145"/>
      <c r="J1436" s="145"/>
      <c r="L1436" s="149">
        <v>1425</v>
      </c>
      <c r="M1436" s="145">
        <f t="shared" si="137"/>
        <v>0</v>
      </c>
      <c r="N1436" s="149"/>
      <c r="O1436" s="145"/>
      <c r="P1436" s="145">
        <f t="shared" si="135"/>
        <v>0</v>
      </c>
      <c r="Q1436" s="145">
        <f t="shared" si="135"/>
        <v>1</v>
      </c>
      <c r="R1436" s="145">
        <f t="shared" si="138"/>
        <v>0</v>
      </c>
      <c r="S1436" s="145">
        <f t="shared" si="138"/>
        <v>0</v>
      </c>
      <c r="T1436" s="145">
        <f t="shared" si="136"/>
        <v>0</v>
      </c>
    </row>
    <row r="1437" spans="2:20">
      <c r="B1437" s="149">
        <v>1426</v>
      </c>
      <c r="C1437" s="145"/>
      <c r="D1437" s="149"/>
      <c r="E1437" s="149"/>
      <c r="F1437" s="149">
        <v>107.2</v>
      </c>
      <c r="G1437" s="149">
        <v>111.7</v>
      </c>
      <c r="H1437" s="145"/>
      <c r="I1437" s="145"/>
      <c r="J1437" s="145"/>
      <c r="L1437" s="149">
        <v>1426</v>
      </c>
      <c r="M1437" s="145">
        <f t="shared" si="137"/>
        <v>0</v>
      </c>
      <c r="N1437" s="149"/>
      <c r="O1437" s="145"/>
      <c r="P1437" s="145">
        <f t="shared" si="135"/>
        <v>1</v>
      </c>
      <c r="Q1437" s="145">
        <f t="shared" si="135"/>
        <v>1</v>
      </c>
      <c r="R1437" s="145">
        <f t="shared" si="138"/>
        <v>0</v>
      </c>
      <c r="S1437" s="145">
        <f t="shared" si="138"/>
        <v>0</v>
      </c>
      <c r="T1437" s="145">
        <f t="shared" si="136"/>
        <v>0</v>
      </c>
    </row>
    <row r="1438" spans="2:20">
      <c r="B1438" s="149">
        <v>1427</v>
      </c>
      <c r="C1438" s="145"/>
      <c r="D1438" s="149"/>
      <c r="E1438" s="149"/>
      <c r="F1438" s="149">
        <v>107.2</v>
      </c>
      <c r="G1438" s="149">
        <v>111.9</v>
      </c>
      <c r="H1438" s="145"/>
      <c r="I1438" s="145"/>
      <c r="J1438" s="145"/>
      <c r="L1438" s="149">
        <v>1427</v>
      </c>
      <c r="M1438" s="145">
        <f t="shared" si="137"/>
        <v>0</v>
      </c>
      <c r="N1438" s="149"/>
      <c r="O1438" s="145"/>
      <c r="P1438" s="145">
        <f t="shared" si="135"/>
        <v>1</v>
      </c>
      <c r="Q1438" s="145">
        <f t="shared" si="135"/>
        <v>1</v>
      </c>
      <c r="R1438" s="145">
        <f t="shared" si="138"/>
        <v>0</v>
      </c>
      <c r="S1438" s="145">
        <f t="shared" si="138"/>
        <v>0</v>
      </c>
      <c r="T1438" s="145">
        <f t="shared" si="136"/>
        <v>0</v>
      </c>
    </row>
    <row r="1439" spans="2:20">
      <c r="B1439" s="149">
        <v>1428</v>
      </c>
      <c r="C1439" s="145"/>
      <c r="D1439" s="149"/>
      <c r="E1439" s="149"/>
      <c r="F1439" s="149">
        <v>107.3</v>
      </c>
      <c r="G1439" s="149">
        <v>112.3</v>
      </c>
      <c r="H1439" s="145"/>
      <c r="I1439" s="145"/>
      <c r="J1439" s="145"/>
      <c r="L1439" s="149">
        <v>1428</v>
      </c>
      <c r="M1439" s="145">
        <f t="shared" si="137"/>
        <v>0</v>
      </c>
      <c r="N1439" s="149"/>
      <c r="O1439" s="145"/>
      <c r="P1439" s="145">
        <f t="shared" si="135"/>
        <v>1</v>
      </c>
      <c r="Q1439" s="145">
        <f t="shared" si="135"/>
        <v>1</v>
      </c>
      <c r="R1439" s="145">
        <f t="shared" si="138"/>
        <v>0</v>
      </c>
      <c r="S1439" s="145">
        <f t="shared" si="138"/>
        <v>0</v>
      </c>
      <c r="T1439" s="145">
        <f t="shared" si="136"/>
        <v>0</v>
      </c>
    </row>
    <row r="1440" spans="2:20">
      <c r="B1440" s="149">
        <v>1429</v>
      </c>
      <c r="C1440" s="145"/>
      <c r="D1440" s="149"/>
      <c r="E1440" s="149"/>
      <c r="F1440" s="149">
        <v>107.5</v>
      </c>
      <c r="G1440" s="149">
        <v>113</v>
      </c>
      <c r="H1440" s="145"/>
      <c r="I1440" s="145"/>
      <c r="J1440" s="145"/>
      <c r="L1440" s="149">
        <v>1429</v>
      </c>
      <c r="M1440" s="145">
        <f t="shared" si="137"/>
        <v>0</v>
      </c>
      <c r="N1440" s="149"/>
      <c r="O1440" s="145"/>
      <c r="P1440" s="145">
        <f t="shared" si="135"/>
        <v>1</v>
      </c>
      <c r="Q1440" s="145">
        <f t="shared" si="135"/>
        <v>1</v>
      </c>
      <c r="R1440" s="145">
        <f t="shared" si="138"/>
        <v>0</v>
      </c>
      <c r="S1440" s="145">
        <f t="shared" si="138"/>
        <v>0</v>
      </c>
      <c r="T1440" s="145">
        <f t="shared" si="136"/>
        <v>0</v>
      </c>
    </row>
    <row r="1441" spans="2:20">
      <c r="B1441" s="149">
        <v>1430</v>
      </c>
      <c r="C1441" s="145"/>
      <c r="D1441" s="149"/>
      <c r="E1441" s="149"/>
      <c r="F1441" s="149">
        <v>107.3</v>
      </c>
      <c r="G1441" s="149">
        <v>114.1</v>
      </c>
      <c r="H1441" s="145"/>
      <c r="I1441" s="145"/>
      <c r="J1441" s="145"/>
      <c r="L1441" s="149">
        <v>1430</v>
      </c>
      <c r="M1441" s="145">
        <f t="shared" si="137"/>
        <v>0</v>
      </c>
      <c r="N1441" s="149"/>
      <c r="O1441" s="145"/>
      <c r="P1441" s="145">
        <f t="shared" si="135"/>
        <v>0</v>
      </c>
      <c r="Q1441" s="145">
        <f t="shared" si="135"/>
        <v>1</v>
      </c>
      <c r="R1441" s="145">
        <f t="shared" si="138"/>
        <v>0</v>
      </c>
      <c r="S1441" s="145">
        <f t="shared" si="138"/>
        <v>0</v>
      </c>
      <c r="T1441" s="145">
        <f t="shared" si="136"/>
        <v>0</v>
      </c>
    </row>
    <row r="1442" spans="2:20">
      <c r="B1442" s="149">
        <v>1431</v>
      </c>
      <c r="C1442" s="145"/>
      <c r="D1442" s="149"/>
      <c r="E1442" s="149"/>
      <c r="F1442" s="149">
        <v>107.3</v>
      </c>
      <c r="G1442" s="149">
        <v>115.7</v>
      </c>
      <c r="H1442" s="145"/>
      <c r="I1442" s="145"/>
      <c r="J1442" s="145"/>
      <c r="L1442" s="149">
        <v>1431</v>
      </c>
      <c r="M1442" s="145">
        <f t="shared" si="137"/>
        <v>0</v>
      </c>
      <c r="N1442" s="149"/>
      <c r="O1442" s="145"/>
      <c r="P1442" s="145">
        <f t="shared" si="135"/>
        <v>1</v>
      </c>
      <c r="Q1442" s="145">
        <f t="shared" si="135"/>
        <v>1</v>
      </c>
      <c r="R1442" s="145">
        <f t="shared" si="138"/>
        <v>0</v>
      </c>
      <c r="S1442" s="145">
        <f t="shared" si="138"/>
        <v>0</v>
      </c>
      <c r="T1442" s="145">
        <f t="shared" si="136"/>
        <v>0</v>
      </c>
    </row>
    <row r="1443" spans="2:20">
      <c r="B1443" s="149">
        <v>1432</v>
      </c>
      <c r="C1443" s="145"/>
      <c r="D1443" s="149"/>
      <c r="E1443" s="149"/>
      <c r="F1443" s="149">
        <v>107.3</v>
      </c>
      <c r="G1443" s="149">
        <v>117.5</v>
      </c>
      <c r="H1443" s="145"/>
      <c r="I1443" s="145"/>
      <c r="J1443" s="145"/>
      <c r="L1443" s="149">
        <v>1432</v>
      </c>
      <c r="M1443" s="145">
        <f t="shared" si="137"/>
        <v>0</v>
      </c>
      <c r="N1443" s="149"/>
      <c r="O1443" s="145"/>
      <c r="P1443" s="145">
        <f t="shared" si="135"/>
        <v>1</v>
      </c>
      <c r="Q1443" s="145">
        <f t="shared" si="135"/>
        <v>1</v>
      </c>
      <c r="R1443" s="145">
        <f t="shared" si="138"/>
        <v>0</v>
      </c>
      <c r="S1443" s="145">
        <f t="shared" si="138"/>
        <v>0</v>
      </c>
      <c r="T1443" s="145">
        <f t="shared" si="136"/>
        <v>0</v>
      </c>
    </row>
    <row r="1444" spans="2:20">
      <c r="B1444" s="149">
        <v>1433</v>
      </c>
      <c r="C1444" s="145"/>
      <c r="D1444" s="149"/>
      <c r="E1444" s="149"/>
      <c r="F1444" s="149">
        <v>107.3</v>
      </c>
      <c r="G1444" s="149">
        <v>119.3</v>
      </c>
      <c r="H1444" s="145"/>
      <c r="I1444" s="145"/>
      <c r="J1444" s="145"/>
      <c r="L1444" s="149">
        <v>1433</v>
      </c>
      <c r="M1444" s="145">
        <f t="shared" si="137"/>
        <v>0</v>
      </c>
      <c r="N1444" s="149"/>
      <c r="O1444" s="145"/>
      <c r="P1444" s="145">
        <f t="shared" si="135"/>
        <v>1</v>
      </c>
      <c r="Q1444" s="145">
        <f t="shared" si="135"/>
        <v>1</v>
      </c>
      <c r="R1444" s="145">
        <f t="shared" si="138"/>
        <v>0</v>
      </c>
      <c r="S1444" s="145">
        <f t="shared" si="138"/>
        <v>0</v>
      </c>
      <c r="T1444" s="145">
        <f t="shared" si="136"/>
        <v>0</v>
      </c>
    </row>
    <row r="1445" spans="2:20">
      <c r="B1445" s="149">
        <v>1434</v>
      </c>
      <c r="C1445" s="145"/>
      <c r="D1445" s="149"/>
      <c r="E1445" s="149"/>
      <c r="F1445" s="149">
        <v>108</v>
      </c>
      <c r="G1445" s="149">
        <v>121</v>
      </c>
      <c r="H1445" s="145"/>
      <c r="I1445" s="145"/>
      <c r="J1445" s="145"/>
      <c r="L1445" s="149">
        <v>1434</v>
      </c>
      <c r="M1445" s="145">
        <f t="shared" si="137"/>
        <v>0</v>
      </c>
      <c r="N1445" s="149"/>
      <c r="O1445" s="145"/>
      <c r="P1445" s="145">
        <f t="shared" si="135"/>
        <v>1</v>
      </c>
      <c r="Q1445" s="145">
        <f t="shared" si="135"/>
        <v>1</v>
      </c>
      <c r="R1445" s="145">
        <f t="shared" si="138"/>
        <v>0</v>
      </c>
      <c r="S1445" s="145">
        <f t="shared" si="138"/>
        <v>0</v>
      </c>
      <c r="T1445" s="145">
        <f t="shared" si="136"/>
        <v>0</v>
      </c>
    </row>
    <row r="1446" spans="2:20">
      <c r="B1446" s="149">
        <v>1435</v>
      </c>
      <c r="C1446" s="145"/>
      <c r="D1446" s="149"/>
      <c r="E1446" s="149"/>
      <c r="F1446" s="149">
        <v>108.2</v>
      </c>
      <c r="G1446" s="149">
        <v>122.2</v>
      </c>
      <c r="H1446" s="145"/>
      <c r="I1446" s="145"/>
      <c r="J1446" s="145"/>
      <c r="L1446" s="149">
        <v>1435</v>
      </c>
      <c r="M1446" s="145">
        <f t="shared" si="137"/>
        <v>0</v>
      </c>
      <c r="N1446" s="149"/>
      <c r="O1446" s="145"/>
      <c r="P1446" s="145">
        <f t="shared" si="135"/>
        <v>1</v>
      </c>
      <c r="Q1446" s="145">
        <f t="shared" si="135"/>
        <v>1</v>
      </c>
      <c r="R1446" s="145">
        <f t="shared" si="138"/>
        <v>0</v>
      </c>
      <c r="S1446" s="145">
        <f t="shared" si="138"/>
        <v>0</v>
      </c>
      <c r="T1446" s="145">
        <f t="shared" si="136"/>
        <v>0</v>
      </c>
    </row>
    <row r="1447" spans="2:20">
      <c r="B1447" s="149">
        <v>1436</v>
      </c>
      <c r="C1447" s="145"/>
      <c r="D1447" s="149"/>
      <c r="E1447" s="149"/>
      <c r="F1447" s="149">
        <v>108.9</v>
      </c>
      <c r="G1447" s="149">
        <v>122.9</v>
      </c>
      <c r="H1447" s="145"/>
      <c r="I1447" s="145"/>
      <c r="J1447" s="145"/>
      <c r="L1447" s="149">
        <v>1436</v>
      </c>
      <c r="M1447" s="145">
        <f t="shared" si="137"/>
        <v>0</v>
      </c>
      <c r="N1447" s="149"/>
      <c r="O1447" s="145"/>
      <c r="P1447" s="145">
        <f t="shared" si="135"/>
        <v>1</v>
      </c>
      <c r="Q1447" s="145">
        <f t="shared" si="135"/>
        <v>1</v>
      </c>
      <c r="R1447" s="145">
        <f t="shared" si="138"/>
        <v>0</v>
      </c>
      <c r="S1447" s="145">
        <f t="shared" si="138"/>
        <v>0</v>
      </c>
      <c r="T1447" s="145">
        <f t="shared" si="136"/>
        <v>0</v>
      </c>
    </row>
    <row r="1448" spans="2:20">
      <c r="B1448" s="149">
        <v>1437</v>
      </c>
      <c r="C1448" s="145"/>
      <c r="D1448" s="149"/>
      <c r="E1448" s="149"/>
      <c r="F1448" s="149">
        <v>109</v>
      </c>
      <c r="G1448" s="149">
        <v>123</v>
      </c>
      <c r="H1448" s="145"/>
      <c r="I1448" s="145"/>
      <c r="J1448" s="145"/>
      <c r="L1448" s="149">
        <v>1437</v>
      </c>
      <c r="M1448" s="145">
        <f t="shared" si="137"/>
        <v>0</v>
      </c>
      <c r="N1448" s="149"/>
      <c r="O1448" s="145"/>
      <c r="P1448" s="145">
        <f t="shared" si="135"/>
        <v>1</v>
      </c>
      <c r="Q1448" s="145">
        <f t="shared" si="135"/>
        <v>1</v>
      </c>
      <c r="R1448" s="145">
        <f t="shared" si="138"/>
        <v>0</v>
      </c>
      <c r="S1448" s="145">
        <f t="shared" si="138"/>
        <v>0</v>
      </c>
      <c r="T1448" s="145">
        <f t="shared" si="136"/>
        <v>0</v>
      </c>
    </row>
    <row r="1449" spans="2:20">
      <c r="B1449" s="149">
        <v>1438</v>
      </c>
      <c r="C1449" s="145"/>
      <c r="D1449" s="149"/>
      <c r="E1449" s="149"/>
      <c r="F1449" s="149">
        <v>108.9</v>
      </c>
      <c r="G1449" s="149">
        <v>122.9</v>
      </c>
      <c r="H1449" s="145"/>
      <c r="I1449" s="145"/>
      <c r="J1449" s="145"/>
      <c r="L1449" s="149">
        <v>1438</v>
      </c>
      <c r="M1449" s="145">
        <f t="shared" si="137"/>
        <v>0</v>
      </c>
      <c r="N1449" s="149"/>
      <c r="O1449" s="145"/>
      <c r="P1449" s="145">
        <f t="shared" si="135"/>
        <v>0</v>
      </c>
      <c r="Q1449" s="145">
        <f t="shared" si="135"/>
        <v>0</v>
      </c>
      <c r="R1449" s="145">
        <f t="shared" si="138"/>
        <v>0</v>
      </c>
      <c r="S1449" s="145">
        <f t="shared" si="138"/>
        <v>0</v>
      </c>
      <c r="T1449" s="145">
        <f t="shared" si="136"/>
        <v>0</v>
      </c>
    </row>
    <row r="1450" spans="2:20">
      <c r="B1450" s="149">
        <v>1439</v>
      </c>
      <c r="C1450" s="145"/>
      <c r="D1450" s="149"/>
      <c r="E1450" s="149"/>
      <c r="F1450" s="149">
        <v>108.8</v>
      </c>
      <c r="G1450" s="149">
        <v>122.8</v>
      </c>
      <c r="H1450" s="145"/>
      <c r="I1450" s="145"/>
      <c r="J1450" s="145"/>
      <c r="L1450" s="149">
        <v>1439</v>
      </c>
      <c r="M1450" s="145">
        <f t="shared" si="137"/>
        <v>0</v>
      </c>
      <c r="N1450" s="149"/>
      <c r="O1450" s="145"/>
      <c r="P1450" s="145">
        <f t="shared" si="135"/>
        <v>0</v>
      </c>
      <c r="Q1450" s="145">
        <f t="shared" si="135"/>
        <v>0</v>
      </c>
      <c r="R1450" s="145">
        <f t="shared" si="138"/>
        <v>0</v>
      </c>
      <c r="S1450" s="145">
        <f t="shared" si="138"/>
        <v>0</v>
      </c>
      <c r="T1450" s="145">
        <f t="shared" si="136"/>
        <v>0</v>
      </c>
    </row>
    <row r="1451" spans="2:20">
      <c r="B1451" s="149">
        <v>1440</v>
      </c>
      <c r="C1451" s="145"/>
      <c r="D1451" s="149"/>
      <c r="E1451" s="149"/>
      <c r="F1451" s="149">
        <v>108.6</v>
      </c>
      <c r="G1451" s="149">
        <v>122.6</v>
      </c>
      <c r="H1451" s="145"/>
      <c r="I1451" s="145"/>
      <c r="J1451" s="145"/>
      <c r="L1451" s="149">
        <v>1440</v>
      </c>
      <c r="M1451" s="145">
        <f t="shared" si="137"/>
        <v>0</v>
      </c>
      <c r="N1451" s="149"/>
      <c r="O1451" s="145"/>
      <c r="P1451" s="145">
        <f t="shared" si="135"/>
        <v>0</v>
      </c>
      <c r="Q1451" s="145">
        <f t="shared" si="135"/>
        <v>0</v>
      </c>
      <c r="R1451" s="145">
        <f t="shared" si="138"/>
        <v>0</v>
      </c>
      <c r="S1451" s="145">
        <f t="shared" si="138"/>
        <v>0</v>
      </c>
      <c r="T1451" s="145">
        <f t="shared" si="136"/>
        <v>0</v>
      </c>
    </row>
    <row r="1452" spans="2:20">
      <c r="B1452" s="149">
        <v>1441</v>
      </c>
      <c r="C1452" s="145"/>
      <c r="D1452" s="149"/>
      <c r="E1452" s="149"/>
      <c r="F1452" s="149">
        <v>108.4</v>
      </c>
      <c r="G1452" s="149">
        <v>122.4</v>
      </c>
      <c r="H1452" s="145"/>
      <c r="I1452" s="145"/>
      <c r="J1452" s="145"/>
      <c r="L1452" s="149">
        <v>1441</v>
      </c>
      <c r="M1452" s="145">
        <f t="shared" si="137"/>
        <v>0</v>
      </c>
      <c r="N1452" s="149"/>
      <c r="O1452" s="145"/>
      <c r="P1452" s="145">
        <f t="shared" si="135"/>
        <v>0</v>
      </c>
      <c r="Q1452" s="145">
        <f t="shared" si="135"/>
        <v>0</v>
      </c>
      <c r="R1452" s="145">
        <f t="shared" si="138"/>
        <v>0</v>
      </c>
      <c r="S1452" s="145">
        <f t="shared" si="138"/>
        <v>0</v>
      </c>
      <c r="T1452" s="145">
        <f t="shared" si="136"/>
        <v>0</v>
      </c>
    </row>
    <row r="1453" spans="2:20">
      <c r="B1453" s="149">
        <v>1442</v>
      </c>
      <c r="C1453" s="145"/>
      <c r="D1453" s="149"/>
      <c r="E1453" s="149"/>
      <c r="F1453" s="149">
        <v>108.3</v>
      </c>
      <c r="G1453" s="149">
        <v>122.3</v>
      </c>
      <c r="H1453" s="145"/>
      <c r="I1453" s="145"/>
      <c r="J1453" s="145"/>
      <c r="L1453" s="149">
        <v>1442</v>
      </c>
      <c r="M1453" s="145">
        <f t="shared" si="137"/>
        <v>0</v>
      </c>
      <c r="N1453" s="149"/>
      <c r="O1453" s="145"/>
      <c r="P1453" s="145">
        <f t="shared" si="135"/>
        <v>0</v>
      </c>
      <c r="Q1453" s="145">
        <f t="shared" si="135"/>
        <v>0</v>
      </c>
      <c r="R1453" s="145">
        <f t="shared" si="138"/>
        <v>0</v>
      </c>
      <c r="S1453" s="145">
        <f t="shared" si="138"/>
        <v>0</v>
      </c>
      <c r="T1453" s="145">
        <f t="shared" si="136"/>
        <v>0</v>
      </c>
    </row>
    <row r="1454" spans="2:20">
      <c r="B1454" s="149">
        <v>1443</v>
      </c>
      <c r="C1454" s="145"/>
      <c r="D1454" s="149"/>
      <c r="E1454" s="149"/>
      <c r="F1454" s="149">
        <v>108.2</v>
      </c>
      <c r="G1454" s="149">
        <v>122.2</v>
      </c>
      <c r="H1454" s="145"/>
      <c r="I1454" s="145"/>
      <c r="J1454" s="145"/>
      <c r="L1454" s="149">
        <v>1443</v>
      </c>
      <c r="M1454" s="145">
        <f t="shared" si="137"/>
        <v>0</v>
      </c>
      <c r="N1454" s="149"/>
      <c r="O1454" s="145"/>
      <c r="P1454" s="145">
        <f t="shared" si="135"/>
        <v>0</v>
      </c>
      <c r="Q1454" s="145">
        <f t="shared" si="135"/>
        <v>0</v>
      </c>
      <c r="R1454" s="145">
        <f t="shared" si="138"/>
        <v>0</v>
      </c>
      <c r="S1454" s="145">
        <f t="shared" si="138"/>
        <v>0</v>
      </c>
      <c r="T1454" s="145">
        <f t="shared" si="136"/>
        <v>0</v>
      </c>
    </row>
    <row r="1455" spans="2:20">
      <c r="B1455" s="149">
        <v>1444</v>
      </c>
      <c r="C1455" s="145"/>
      <c r="D1455" s="149"/>
      <c r="E1455" s="149"/>
      <c r="F1455" s="149">
        <v>108.2</v>
      </c>
      <c r="G1455" s="149">
        <v>122.2</v>
      </c>
      <c r="H1455" s="145"/>
      <c r="I1455" s="145"/>
      <c r="J1455" s="145"/>
      <c r="L1455" s="149">
        <v>1444</v>
      </c>
      <c r="M1455" s="145">
        <f t="shared" si="137"/>
        <v>0</v>
      </c>
      <c r="N1455" s="149"/>
      <c r="O1455" s="145"/>
      <c r="P1455" s="145">
        <f t="shared" si="135"/>
        <v>1</v>
      </c>
      <c r="Q1455" s="145">
        <f t="shared" si="135"/>
        <v>1</v>
      </c>
      <c r="R1455" s="145">
        <f t="shared" si="138"/>
        <v>0</v>
      </c>
      <c r="S1455" s="145">
        <f t="shared" si="138"/>
        <v>0</v>
      </c>
      <c r="T1455" s="145">
        <f t="shared" si="136"/>
        <v>0</v>
      </c>
    </row>
    <row r="1456" spans="2:20">
      <c r="B1456" s="149">
        <v>1445</v>
      </c>
      <c r="C1456" s="145"/>
      <c r="D1456" s="149"/>
      <c r="E1456" s="149"/>
      <c r="F1456" s="149">
        <v>108.2</v>
      </c>
      <c r="G1456" s="149">
        <v>122.2</v>
      </c>
      <c r="H1456" s="145"/>
      <c r="I1456" s="145"/>
      <c r="J1456" s="145"/>
      <c r="L1456" s="149">
        <v>1445</v>
      </c>
      <c r="M1456" s="145">
        <f t="shared" si="137"/>
        <v>0</v>
      </c>
      <c r="N1456" s="149"/>
      <c r="O1456" s="145"/>
      <c r="P1456" s="145">
        <f t="shared" si="135"/>
        <v>1</v>
      </c>
      <c r="Q1456" s="145">
        <f t="shared" si="135"/>
        <v>1</v>
      </c>
      <c r="R1456" s="145">
        <f t="shared" si="138"/>
        <v>0</v>
      </c>
      <c r="S1456" s="145">
        <f t="shared" si="138"/>
        <v>0</v>
      </c>
      <c r="T1456" s="145">
        <f t="shared" si="136"/>
        <v>0</v>
      </c>
    </row>
    <row r="1457" spans="2:20">
      <c r="B1457" s="149">
        <v>1446</v>
      </c>
      <c r="C1457" s="145"/>
      <c r="D1457" s="149"/>
      <c r="E1457" s="149"/>
      <c r="F1457" s="149">
        <v>108.2</v>
      </c>
      <c r="G1457" s="149">
        <v>122.2</v>
      </c>
      <c r="H1457" s="145"/>
      <c r="I1457" s="145"/>
      <c r="J1457" s="145"/>
      <c r="L1457" s="149">
        <v>1446</v>
      </c>
      <c r="M1457" s="145">
        <f t="shared" si="137"/>
        <v>0</v>
      </c>
      <c r="N1457" s="149"/>
      <c r="O1457" s="145"/>
      <c r="P1457" s="145">
        <f t="shared" si="135"/>
        <v>1</v>
      </c>
      <c r="Q1457" s="145">
        <f t="shared" si="135"/>
        <v>1</v>
      </c>
      <c r="R1457" s="145">
        <f t="shared" si="138"/>
        <v>0</v>
      </c>
      <c r="S1457" s="145">
        <f t="shared" si="138"/>
        <v>0</v>
      </c>
      <c r="T1457" s="145">
        <f t="shared" si="136"/>
        <v>0</v>
      </c>
    </row>
    <row r="1458" spans="2:20">
      <c r="B1458" s="149">
        <v>1447</v>
      </c>
      <c r="C1458" s="145"/>
      <c r="D1458" s="149"/>
      <c r="E1458" s="149"/>
      <c r="F1458" s="149">
        <v>108.3</v>
      </c>
      <c r="G1458" s="149">
        <v>122.3</v>
      </c>
      <c r="H1458" s="145"/>
      <c r="I1458" s="145"/>
      <c r="J1458" s="145"/>
      <c r="L1458" s="149">
        <v>1447</v>
      </c>
      <c r="M1458" s="145">
        <f t="shared" si="137"/>
        <v>0</v>
      </c>
      <c r="N1458" s="149"/>
      <c r="O1458" s="145"/>
      <c r="P1458" s="145">
        <f t="shared" si="135"/>
        <v>1</v>
      </c>
      <c r="Q1458" s="145">
        <f t="shared" si="135"/>
        <v>1</v>
      </c>
      <c r="R1458" s="145">
        <f t="shared" si="138"/>
        <v>0</v>
      </c>
      <c r="S1458" s="145">
        <f t="shared" si="138"/>
        <v>0</v>
      </c>
      <c r="T1458" s="145">
        <f t="shared" si="136"/>
        <v>0</v>
      </c>
    </row>
    <row r="1459" spans="2:20">
      <c r="B1459" s="149">
        <v>1448</v>
      </c>
      <c r="C1459" s="145"/>
      <c r="D1459" s="149"/>
      <c r="E1459" s="149"/>
      <c r="F1459" s="149">
        <v>108.4</v>
      </c>
      <c r="G1459" s="149">
        <v>122.4</v>
      </c>
      <c r="H1459" s="145"/>
      <c r="I1459" s="145"/>
      <c r="J1459" s="145"/>
      <c r="L1459" s="149">
        <v>1448</v>
      </c>
      <c r="M1459" s="145">
        <f t="shared" si="137"/>
        <v>0</v>
      </c>
      <c r="N1459" s="149"/>
      <c r="O1459" s="145"/>
      <c r="P1459" s="145">
        <f t="shared" si="135"/>
        <v>1</v>
      </c>
      <c r="Q1459" s="145">
        <f t="shared" si="135"/>
        <v>1</v>
      </c>
      <c r="R1459" s="145">
        <f t="shared" si="138"/>
        <v>0</v>
      </c>
      <c r="S1459" s="145">
        <f t="shared" si="138"/>
        <v>0</v>
      </c>
      <c r="T1459" s="145">
        <f t="shared" si="136"/>
        <v>0</v>
      </c>
    </row>
    <row r="1460" spans="2:20">
      <c r="B1460" s="149">
        <v>1449</v>
      </c>
      <c r="C1460" s="145"/>
      <c r="D1460" s="149"/>
      <c r="E1460" s="149"/>
      <c r="F1460" s="149">
        <v>108.5</v>
      </c>
      <c r="G1460" s="149">
        <v>122.5</v>
      </c>
      <c r="H1460" s="145"/>
      <c r="I1460" s="145"/>
      <c r="J1460" s="145"/>
      <c r="L1460" s="149">
        <v>1449</v>
      </c>
      <c r="M1460" s="145">
        <f t="shared" si="137"/>
        <v>0</v>
      </c>
      <c r="N1460" s="149"/>
      <c r="O1460" s="145"/>
      <c r="P1460" s="145">
        <f t="shared" si="135"/>
        <v>1</v>
      </c>
      <c r="Q1460" s="145">
        <f t="shared" si="135"/>
        <v>1</v>
      </c>
      <c r="R1460" s="145">
        <f t="shared" si="138"/>
        <v>0</v>
      </c>
      <c r="S1460" s="145">
        <f t="shared" si="138"/>
        <v>0</v>
      </c>
      <c r="T1460" s="145">
        <f t="shared" si="136"/>
        <v>0</v>
      </c>
    </row>
    <row r="1461" spans="2:20">
      <c r="B1461" s="149">
        <v>1450</v>
      </c>
      <c r="C1461" s="145"/>
      <c r="D1461" s="149"/>
      <c r="E1461" s="149"/>
      <c r="F1461" s="149">
        <v>108.5</v>
      </c>
      <c r="G1461" s="149">
        <v>122.5</v>
      </c>
      <c r="H1461" s="145"/>
      <c r="I1461" s="145"/>
      <c r="J1461" s="145"/>
      <c r="L1461" s="149">
        <v>1450</v>
      </c>
      <c r="M1461" s="145">
        <f t="shared" si="137"/>
        <v>0</v>
      </c>
      <c r="N1461" s="149"/>
      <c r="O1461" s="145"/>
      <c r="P1461" s="145">
        <f t="shared" si="135"/>
        <v>1</v>
      </c>
      <c r="Q1461" s="145">
        <f t="shared" si="135"/>
        <v>1</v>
      </c>
      <c r="R1461" s="145">
        <f t="shared" si="138"/>
        <v>0</v>
      </c>
      <c r="S1461" s="145">
        <f t="shared" si="138"/>
        <v>0</v>
      </c>
      <c r="T1461" s="145">
        <f t="shared" si="136"/>
        <v>0</v>
      </c>
    </row>
    <row r="1462" spans="2:20">
      <c r="B1462" s="149">
        <v>1451</v>
      </c>
      <c r="C1462" s="145"/>
      <c r="D1462" s="149"/>
      <c r="E1462" s="149"/>
      <c r="F1462" s="149">
        <v>108.5</v>
      </c>
      <c r="G1462" s="149">
        <v>122.5</v>
      </c>
      <c r="H1462" s="145"/>
      <c r="I1462" s="145"/>
      <c r="J1462" s="145"/>
      <c r="L1462" s="149">
        <v>1451</v>
      </c>
      <c r="M1462" s="145">
        <f t="shared" si="137"/>
        <v>0</v>
      </c>
      <c r="N1462" s="149"/>
      <c r="O1462" s="145"/>
      <c r="P1462" s="145">
        <f t="shared" si="135"/>
        <v>1</v>
      </c>
      <c r="Q1462" s="145">
        <f t="shared" si="135"/>
        <v>1</v>
      </c>
      <c r="R1462" s="145">
        <f t="shared" si="138"/>
        <v>0</v>
      </c>
      <c r="S1462" s="145">
        <f t="shared" si="138"/>
        <v>0</v>
      </c>
      <c r="T1462" s="145">
        <f t="shared" si="136"/>
        <v>0</v>
      </c>
    </row>
    <row r="1463" spans="2:20">
      <c r="B1463" s="149">
        <v>1452</v>
      </c>
      <c r="C1463" s="145"/>
      <c r="D1463" s="149"/>
      <c r="E1463" s="149"/>
      <c r="F1463" s="149">
        <v>108.5</v>
      </c>
      <c r="G1463" s="149">
        <v>122.5</v>
      </c>
      <c r="H1463" s="145"/>
      <c r="I1463" s="145"/>
      <c r="J1463" s="145"/>
      <c r="L1463" s="149">
        <v>1452</v>
      </c>
      <c r="M1463" s="145">
        <f t="shared" si="137"/>
        <v>0</v>
      </c>
      <c r="N1463" s="149"/>
      <c r="O1463" s="145"/>
      <c r="P1463" s="145">
        <f t="shared" si="135"/>
        <v>1</v>
      </c>
      <c r="Q1463" s="145">
        <f t="shared" si="135"/>
        <v>1</v>
      </c>
      <c r="R1463" s="145">
        <f t="shared" si="138"/>
        <v>0</v>
      </c>
      <c r="S1463" s="145">
        <f t="shared" si="138"/>
        <v>0</v>
      </c>
      <c r="T1463" s="145">
        <f t="shared" si="136"/>
        <v>0</v>
      </c>
    </row>
    <row r="1464" spans="2:20">
      <c r="B1464" s="149">
        <v>1453</v>
      </c>
      <c r="C1464" s="145"/>
      <c r="D1464" s="149"/>
      <c r="E1464" s="149"/>
      <c r="F1464" s="149">
        <v>108.5</v>
      </c>
      <c r="G1464" s="149">
        <v>122.5</v>
      </c>
      <c r="H1464" s="145"/>
      <c r="I1464" s="145"/>
      <c r="J1464" s="145"/>
      <c r="L1464" s="149">
        <v>1453</v>
      </c>
      <c r="M1464" s="145">
        <f t="shared" si="137"/>
        <v>0</v>
      </c>
      <c r="N1464" s="149"/>
      <c r="O1464" s="145"/>
      <c r="P1464" s="145">
        <f t="shared" si="135"/>
        <v>1</v>
      </c>
      <c r="Q1464" s="145">
        <f t="shared" si="135"/>
        <v>1</v>
      </c>
      <c r="R1464" s="145">
        <f t="shared" si="138"/>
        <v>0</v>
      </c>
      <c r="S1464" s="145">
        <f t="shared" si="138"/>
        <v>0</v>
      </c>
      <c r="T1464" s="145">
        <f t="shared" si="136"/>
        <v>0</v>
      </c>
    </row>
    <row r="1465" spans="2:20">
      <c r="B1465" s="149">
        <v>1454</v>
      </c>
      <c r="C1465" s="145"/>
      <c r="D1465" s="149"/>
      <c r="E1465" s="149"/>
      <c r="F1465" s="149">
        <v>108.7</v>
      </c>
      <c r="G1465" s="149">
        <v>122.7</v>
      </c>
      <c r="H1465" s="145"/>
      <c r="I1465" s="145"/>
      <c r="J1465" s="145"/>
      <c r="L1465" s="149">
        <v>1454</v>
      </c>
      <c r="M1465" s="145">
        <f t="shared" si="137"/>
        <v>0</v>
      </c>
      <c r="N1465" s="149"/>
      <c r="O1465" s="145"/>
      <c r="P1465" s="145">
        <f t="shared" si="135"/>
        <v>1</v>
      </c>
      <c r="Q1465" s="145">
        <f t="shared" si="135"/>
        <v>1</v>
      </c>
      <c r="R1465" s="145">
        <f t="shared" si="138"/>
        <v>0</v>
      </c>
      <c r="S1465" s="145">
        <f t="shared" si="138"/>
        <v>0</v>
      </c>
      <c r="T1465" s="145">
        <f t="shared" si="136"/>
        <v>0</v>
      </c>
    </row>
    <row r="1466" spans="2:20">
      <c r="B1466" s="149">
        <v>1455</v>
      </c>
      <c r="C1466" s="145"/>
      <c r="D1466" s="149"/>
      <c r="E1466" s="149"/>
      <c r="F1466" s="149">
        <v>108.8</v>
      </c>
      <c r="G1466" s="149">
        <v>122.8</v>
      </c>
      <c r="H1466" s="145"/>
      <c r="I1466" s="145"/>
      <c r="J1466" s="145"/>
      <c r="L1466" s="149">
        <v>1455</v>
      </c>
      <c r="M1466" s="145">
        <f t="shared" si="137"/>
        <v>0</v>
      </c>
      <c r="N1466" s="149"/>
      <c r="O1466" s="145"/>
      <c r="P1466" s="145">
        <f t="shared" si="135"/>
        <v>1</v>
      </c>
      <c r="Q1466" s="145">
        <f t="shared" si="135"/>
        <v>1</v>
      </c>
      <c r="R1466" s="145">
        <f t="shared" si="138"/>
        <v>0</v>
      </c>
      <c r="S1466" s="145">
        <f t="shared" si="138"/>
        <v>0</v>
      </c>
      <c r="T1466" s="145">
        <f t="shared" si="136"/>
        <v>0</v>
      </c>
    </row>
    <row r="1467" spans="2:20">
      <c r="B1467" s="149">
        <v>1456</v>
      </c>
      <c r="C1467" s="145"/>
      <c r="D1467" s="149"/>
      <c r="E1467" s="149"/>
      <c r="F1467" s="149">
        <v>109</v>
      </c>
      <c r="G1467" s="149">
        <v>123</v>
      </c>
      <c r="H1467" s="145"/>
      <c r="I1467" s="145"/>
      <c r="J1467" s="145"/>
      <c r="L1467" s="149">
        <v>1456</v>
      </c>
      <c r="M1467" s="145">
        <f t="shared" si="137"/>
        <v>0</v>
      </c>
      <c r="N1467" s="149"/>
      <c r="O1467" s="145"/>
      <c r="P1467" s="145">
        <f t="shared" si="135"/>
        <v>1</v>
      </c>
      <c r="Q1467" s="145">
        <f t="shared" si="135"/>
        <v>1</v>
      </c>
      <c r="R1467" s="145">
        <f t="shared" si="138"/>
        <v>0</v>
      </c>
      <c r="S1467" s="145">
        <f t="shared" si="138"/>
        <v>0</v>
      </c>
      <c r="T1467" s="145">
        <f t="shared" si="136"/>
        <v>0</v>
      </c>
    </row>
    <row r="1468" spans="2:20">
      <c r="B1468" s="149">
        <v>1457</v>
      </c>
      <c r="C1468" s="145"/>
      <c r="D1468" s="149"/>
      <c r="E1468" s="149"/>
      <c r="F1468" s="149">
        <v>109.2</v>
      </c>
      <c r="G1468" s="149">
        <v>123.2</v>
      </c>
      <c r="H1468" s="145"/>
      <c r="I1468" s="145"/>
      <c r="J1468" s="145"/>
      <c r="L1468" s="149">
        <v>1457</v>
      </c>
      <c r="M1468" s="145">
        <f t="shared" si="137"/>
        <v>0</v>
      </c>
      <c r="N1468" s="149"/>
      <c r="O1468" s="145"/>
      <c r="P1468" s="145">
        <f t="shared" si="135"/>
        <v>1</v>
      </c>
      <c r="Q1468" s="145">
        <f t="shared" si="135"/>
        <v>1</v>
      </c>
      <c r="R1468" s="145">
        <f t="shared" si="138"/>
        <v>0</v>
      </c>
      <c r="S1468" s="145">
        <f t="shared" si="138"/>
        <v>0</v>
      </c>
      <c r="T1468" s="145">
        <f t="shared" si="136"/>
        <v>0</v>
      </c>
    </row>
    <row r="1469" spans="2:20">
      <c r="B1469" s="149">
        <v>1458</v>
      </c>
      <c r="C1469" s="145"/>
      <c r="D1469" s="149"/>
      <c r="E1469" s="149"/>
      <c r="F1469" s="149">
        <v>109.3</v>
      </c>
      <c r="G1469" s="149">
        <v>123.3</v>
      </c>
      <c r="H1469" s="145"/>
      <c r="I1469" s="145"/>
      <c r="J1469" s="145"/>
      <c r="L1469" s="149">
        <v>1458</v>
      </c>
      <c r="M1469" s="145">
        <f t="shared" si="137"/>
        <v>0</v>
      </c>
      <c r="N1469" s="149"/>
      <c r="O1469" s="145"/>
      <c r="P1469" s="145">
        <f t="shared" si="135"/>
        <v>1</v>
      </c>
      <c r="Q1469" s="145">
        <f t="shared" si="135"/>
        <v>1</v>
      </c>
      <c r="R1469" s="145">
        <f t="shared" si="138"/>
        <v>0</v>
      </c>
      <c r="S1469" s="145">
        <f t="shared" si="138"/>
        <v>0</v>
      </c>
      <c r="T1469" s="145">
        <f t="shared" si="136"/>
        <v>0</v>
      </c>
    </row>
    <row r="1470" spans="2:20">
      <c r="B1470" s="149">
        <v>1459</v>
      </c>
      <c r="C1470" s="145"/>
      <c r="D1470" s="149"/>
      <c r="E1470" s="149"/>
      <c r="F1470" s="149">
        <v>109.4</v>
      </c>
      <c r="G1470" s="149">
        <v>123.4</v>
      </c>
      <c r="H1470" s="145"/>
      <c r="I1470" s="145"/>
      <c r="J1470" s="145"/>
      <c r="L1470" s="149">
        <v>1459</v>
      </c>
      <c r="M1470" s="145">
        <f t="shared" si="137"/>
        <v>0</v>
      </c>
      <c r="N1470" s="149"/>
      <c r="O1470" s="145"/>
      <c r="P1470" s="145">
        <f t="shared" si="135"/>
        <v>1</v>
      </c>
      <c r="Q1470" s="145">
        <f t="shared" si="135"/>
        <v>1</v>
      </c>
      <c r="R1470" s="145">
        <f t="shared" si="138"/>
        <v>0</v>
      </c>
      <c r="S1470" s="145">
        <f t="shared" si="138"/>
        <v>0</v>
      </c>
      <c r="T1470" s="145">
        <f t="shared" si="136"/>
        <v>0</v>
      </c>
    </row>
    <row r="1471" spans="2:20">
      <c r="B1471" s="149">
        <v>1460</v>
      </c>
      <c r="C1471" s="145"/>
      <c r="D1471" s="149"/>
      <c r="E1471" s="149"/>
      <c r="F1471" s="149">
        <v>109.5</v>
      </c>
      <c r="G1471" s="149">
        <v>123.5</v>
      </c>
      <c r="H1471" s="145"/>
      <c r="I1471" s="145"/>
      <c r="J1471" s="145"/>
      <c r="L1471" s="149">
        <v>1460</v>
      </c>
      <c r="M1471" s="145">
        <f t="shared" si="137"/>
        <v>0</v>
      </c>
      <c r="N1471" s="149"/>
      <c r="O1471" s="145"/>
      <c r="P1471" s="145">
        <f t="shared" si="135"/>
        <v>1</v>
      </c>
      <c r="Q1471" s="145">
        <f t="shared" si="135"/>
        <v>1</v>
      </c>
      <c r="R1471" s="145">
        <f t="shared" si="138"/>
        <v>0</v>
      </c>
      <c r="S1471" s="145">
        <f t="shared" si="138"/>
        <v>0</v>
      </c>
      <c r="T1471" s="145">
        <f t="shared" si="136"/>
        <v>0</v>
      </c>
    </row>
    <row r="1472" spans="2:20">
      <c r="B1472" s="149">
        <v>1461</v>
      </c>
      <c r="C1472" s="145"/>
      <c r="D1472" s="149"/>
      <c r="E1472" s="149"/>
      <c r="F1472" s="149">
        <v>109.5</v>
      </c>
      <c r="G1472" s="149">
        <v>123.5</v>
      </c>
      <c r="H1472" s="145"/>
      <c r="I1472" s="145"/>
      <c r="J1472" s="145"/>
      <c r="L1472" s="149">
        <v>1461</v>
      </c>
      <c r="M1472" s="145">
        <f t="shared" si="137"/>
        <v>0</v>
      </c>
      <c r="N1472" s="149"/>
      <c r="O1472" s="145"/>
      <c r="P1472" s="145">
        <f t="shared" si="135"/>
        <v>1</v>
      </c>
      <c r="Q1472" s="145">
        <f t="shared" si="135"/>
        <v>1</v>
      </c>
      <c r="R1472" s="145">
        <f t="shared" si="138"/>
        <v>0</v>
      </c>
      <c r="S1472" s="145">
        <f t="shared" si="138"/>
        <v>0</v>
      </c>
      <c r="T1472" s="145">
        <f t="shared" si="136"/>
        <v>0</v>
      </c>
    </row>
    <row r="1473" spans="2:20">
      <c r="B1473" s="149">
        <v>1462</v>
      </c>
      <c r="C1473" s="145"/>
      <c r="D1473" s="149"/>
      <c r="E1473" s="149"/>
      <c r="F1473" s="149">
        <v>109.6</v>
      </c>
      <c r="G1473" s="149">
        <v>123.6</v>
      </c>
      <c r="H1473" s="145"/>
      <c r="I1473" s="145"/>
      <c r="J1473" s="145"/>
      <c r="L1473" s="149">
        <v>1462</v>
      </c>
      <c r="M1473" s="145">
        <f t="shared" si="137"/>
        <v>0</v>
      </c>
      <c r="N1473" s="149"/>
      <c r="O1473" s="145"/>
      <c r="P1473" s="145">
        <f t="shared" si="135"/>
        <v>1</v>
      </c>
      <c r="Q1473" s="145">
        <f t="shared" si="135"/>
        <v>1</v>
      </c>
      <c r="R1473" s="145">
        <f t="shared" si="138"/>
        <v>0</v>
      </c>
      <c r="S1473" s="145">
        <f t="shared" si="138"/>
        <v>0</v>
      </c>
      <c r="T1473" s="145">
        <f t="shared" si="136"/>
        <v>0</v>
      </c>
    </row>
    <row r="1474" spans="2:20">
      <c r="B1474" s="149">
        <v>1463</v>
      </c>
      <c r="C1474" s="145"/>
      <c r="D1474" s="149"/>
      <c r="E1474" s="149"/>
      <c r="F1474" s="149">
        <v>109.8</v>
      </c>
      <c r="G1474" s="149">
        <v>123.8</v>
      </c>
      <c r="H1474" s="145"/>
      <c r="I1474" s="145"/>
      <c r="J1474" s="145"/>
      <c r="L1474" s="149">
        <v>1463</v>
      </c>
      <c r="M1474" s="145">
        <f t="shared" si="137"/>
        <v>0</v>
      </c>
      <c r="N1474" s="149"/>
      <c r="O1474" s="145"/>
      <c r="P1474" s="145">
        <f t="shared" si="135"/>
        <v>1</v>
      </c>
      <c r="Q1474" s="145">
        <f t="shared" si="135"/>
        <v>1</v>
      </c>
      <c r="R1474" s="145">
        <f t="shared" si="138"/>
        <v>0</v>
      </c>
      <c r="S1474" s="145">
        <f t="shared" si="138"/>
        <v>0</v>
      </c>
      <c r="T1474" s="145">
        <f t="shared" si="136"/>
        <v>0</v>
      </c>
    </row>
    <row r="1475" spans="2:20">
      <c r="B1475" s="149">
        <v>1464</v>
      </c>
      <c r="C1475" s="145"/>
      <c r="D1475" s="149"/>
      <c r="E1475" s="149"/>
      <c r="F1475" s="149">
        <v>110</v>
      </c>
      <c r="G1475" s="149">
        <v>124</v>
      </c>
      <c r="H1475" s="145"/>
      <c r="I1475" s="145"/>
      <c r="J1475" s="145"/>
      <c r="L1475" s="149">
        <v>1464</v>
      </c>
      <c r="M1475" s="145">
        <f t="shared" si="137"/>
        <v>0</v>
      </c>
      <c r="N1475" s="149"/>
      <c r="O1475" s="145"/>
      <c r="P1475" s="145">
        <f t="shared" si="135"/>
        <v>1</v>
      </c>
      <c r="Q1475" s="145">
        <f t="shared" si="135"/>
        <v>1</v>
      </c>
      <c r="R1475" s="145">
        <f t="shared" si="138"/>
        <v>0</v>
      </c>
      <c r="S1475" s="145">
        <f t="shared" si="138"/>
        <v>0</v>
      </c>
      <c r="T1475" s="145">
        <f t="shared" si="136"/>
        <v>0</v>
      </c>
    </row>
    <row r="1476" spans="2:20">
      <c r="B1476" s="149">
        <v>1465</v>
      </c>
      <c r="C1476" s="145"/>
      <c r="D1476" s="149"/>
      <c r="E1476" s="149"/>
      <c r="F1476" s="149">
        <v>110.2</v>
      </c>
      <c r="G1476" s="149">
        <v>124.2</v>
      </c>
      <c r="H1476" s="145"/>
      <c r="I1476" s="145"/>
      <c r="J1476" s="145"/>
      <c r="L1476" s="149">
        <v>1465</v>
      </c>
      <c r="M1476" s="145">
        <f t="shared" si="137"/>
        <v>0</v>
      </c>
      <c r="N1476" s="149"/>
      <c r="O1476" s="145"/>
      <c r="P1476" s="145">
        <f t="shared" si="135"/>
        <v>1</v>
      </c>
      <c r="Q1476" s="145">
        <f t="shared" si="135"/>
        <v>1</v>
      </c>
      <c r="R1476" s="145">
        <f t="shared" si="138"/>
        <v>0</v>
      </c>
      <c r="S1476" s="145">
        <f t="shared" si="138"/>
        <v>0</v>
      </c>
      <c r="T1476" s="145">
        <f t="shared" si="136"/>
        <v>0</v>
      </c>
    </row>
    <row r="1477" spans="2:20">
      <c r="B1477" s="149">
        <v>1466</v>
      </c>
      <c r="C1477" s="145"/>
      <c r="D1477" s="149"/>
      <c r="E1477" s="149"/>
      <c r="F1477" s="149">
        <v>110.5</v>
      </c>
      <c r="G1477" s="149">
        <v>124.5</v>
      </c>
      <c r="H1477" s="145"/>
      <c r="I1477" s="145"/>
      <c r="J1477" s="145"/>
      <c r="L1477" s="149">
        <v>1466</v>
      </c>
      <c r="M1477" s="145">
        <f t="shared" si="137"/>
        <v>0</v>
      </c>
      <c r="N1477" s="149"/>
      <c r="O1477" s="145"/>
      <c r="P1477" s="145">
        <f t="shared" si="135"/>
        <v>1</v>
      </c>
      <c r="Q1477" s="145">
        <f t="shared" si="135"/>
        <v>1</v>
      </c>
      <c r="R1477" s="145">
        <f t="shared" si="138"/>
        <v>0</v>
      </c>
      <c r="S1477" s="145">
        <f t="shared" si="138"/>
        <v>0</v>
      </c>
      <c r="T1477" s="145">
        <f t="shared" si="136"/>
        <v>0</v>
      </c>
    </row>
    <row r="1478" spans="2:20">
      <c r="B1478" s="149">
        <v>1467</v>
      </c>
      <c r="C1478" s="145"/>
      <c r="D1478" s="149"/>
      <c r="E1478" s="149"/>
      <c r="F1478" s="149">
        <v>110.7</v>
      </c>
      <c r="G1478" s="149">
        <v>124.7</v>
      </c>
      <c r="H1478" s="145"/>
      <c r="I1478" s="145"/>
      <c r="J1478" s="145"/>
      <c r="L1478" s="149">
        <v>1467</v>
      </c>
      <c r="M1478" s="145">
        <f t="shared" si="137"/>
        <v>0</v>
      </c>
      <c r="N1478" s="149"/>
      <c r="O1478" s="145"/>
      <c r="P1478" s="145">
        <f t="shared" si="135"/>
        <v>1</v>
      </c>
      <c r="Q1478" s="145">
        <f t="shared" si="135"/>
        <v>1</v>
      </c>
      <c r="R1478" s="145">
        <f t="shared" si="138"/>
        <v>0</v>
      </c>
      <c r="S1478" s="145">
        <f t="shared" si="138"/>
        <v>0</v>
      </c>
      <c r="T1478" s="145">
        <f t="shared" si="136"/>
        <v>0</v>
      </c>
    </row>
    <row r="1479" spans="2:20">
      <c r="B1479" s="149">
        <v>1468</v>
      </c>
      <c r="C1479" s="145"/>
      <c r="D1479" s="149"/>
      <c r="E1479" s="149"/>
      <c r="F1479" s="149">
        <v>111</v>
      </c>
      <c r="G1479" s="149">
        <v>125</v>
      </c>
      <c r="H1479" s="145"/>
      <c r="I1479" s="145"/>
      <c r="J1479" s="145"/>
      <c r="L1479" s="149">
        <v>1468</v>
      </c>
      <c r="M1479" s="145">
        <f t="shared" si="137"/>
        <v>0</v>
      </c>
      <c r="N1479" s="149"/>
      <c r="O1479" s="145"/>
      <c r="P1479" s="145">
        <f t="shared" si="135"/>
        <v>1</v>
      </c>
      <c r="Q1479" s="145">
        <f t="shared" si="135"/>
        <v>1</v>
      </c>
      <c r="R1479" s="145">
        <f t="shared" si="138"/>
        <v>0</v>
      </c>
      <c r="S1479" s="145">
        <f t="shared" si="138"/>
        <v>0</v>
      </c>
      <c r="T1479" s="145">
        <f t="shared" si="136"/>
        <v>0</v>
      </c>
    </row>
    <row r="1480" spans="2:20">
      <c r="B1480" s="149">
        <v>1469</v>
      </c>
      <c r="C1480" s="145"/>
      <c r="D1480" s="149"/>
      <c r="E1480" s="149"/>
      <c r="F1480" s="149">
        <v>111.1</v>
      </c>
      <c r="G1480" s="149">
        <v>125.1</v>
      </c>
      <c r="H1480" s="145"/>
      <c r="I1480" s="145"/>
      <c r="J1480" s="145"/>
      <c r="L1480" s="149">
        <v>1469</v>
      </c>
      <c r="M1480" s="145">
        <f t="shared" si="137"/>
        <v>0</v>
      </c>
      <c r="N1480" s="149"/>
      <c r="O1480" s="145"/>
      <c r="P1480" s="145">
        <f t="shared" si="135"/>
        <v>1</v>
      </c>
      <c r="Q1480" s="145">
        <f t="shared" si="135"/>
        <v>1</v>
      </c>
      <c r="R1480" s="145">
        <f t="shared" si="138"/>
        <v>0</v>
      </c>
      <c r="S1480" s="145">
        <f t="shared" si="138"/>
        <v>0</v>
      </c>
      <c r="T1480" s="145">
        <f t="shared" si="136"/>
        <v>0</v>
      </c>
    </row>
    <row r="1481" spans="2:20">
      <c r="B1481" s="149">
        <v>1470</v>
      </c>
      <c r="C1481" s="145"/>
      <c r="D1481" s="149"/>
      <c r="E1481" s="149"/>
      <c r="F1481" s="149">
        <v>111.2</v>
      </c>
      <c r="G1481" s="149">
        <v>125.2</v>
      </c>
      <c r="H1481" s="145"/>
      <c r="I1481" s="145"/>
      <c r="J1481" s="145"/>
      <c r="L1481" s="149">
        <v>1470</v>
      </c>
      <c r="M1481" s="145">
        <f t="shared" si="137"/>
        <v>0</v>
      </c>
      <c r="N1481" s="149"/>
      <c r="O1481" s="145"/>
      <c r="P1481" s="145">
        <f t="shared" si="135"/>
        <v>1</v>
      </c>
      <c r="Q1481" s="145">
        <f t="shared" si="135"/>
        <v>1</v>
      </c>
      <c r="R1481" s="145">
        <f t="shared" si="138"/>
        <v>0</v>
      </c>
      <c r="S1481" s="145">
        <f t="shared" si="138"/>
        <v>0</v>
      </c>
      <c r="T1481" s="145">
        <f t="shared" si="136"/>
        <v>0</v>
      </c>
    </row>
    <row r="1482" spans="2:20">
      <c r="B1482" s="149">
        <v>1471</v>
      </c>
      <c r="C1482" s="145"/>
      <c r="D1482" s="149"/>
      <c r="E1482" s="149"/>
      <c r="F1482" s="149">
        <v>111.3</v>
      </c>
      <c r="G1482" s="149">
        <v>125.3</v>
      </c>
      <c r="H1482" s="145"/>
      <c r="I1482" s="145"/>
      <c r="J1482" s="145"/>
      <c r="L1482" s="149">
        <v>1471</v>
      </c>
      <c r="M1482" s="145">
        <f t="shared" si="137"/>
        <v>0</v>
      </c>
      <c r="N1482" s="149"/>
      <c r="O1482" s="145"/>
      <c r="P1482" s="145">
        <f t="shared" ref="P1482:Q1545" si="139">IF(AND(F1482&gt;0,F1482&gt;=F1481),1,0)</f>
        <v>1</v>
      </c>
      <c r="Q1482" s="145">
        <f t="shared" si="139"/>
        <v>1</v>
      </c>
      <c r="R1482" s="145">
        <f t="shared" si="138"/>
        <v>0</v>
      </c>
      <c r="S1482" s="145">
        <f t="shared" si="138"/>
        <v>0</v>
      </c>
      <c r="T1482" s="145">
        <f t="shared" si="136"/>
        <v>0</v>
      </c>
    </row>
    <row r="1483" spans="2:20">
      <c r="B1483" s="149">
        <v>1472</v>
      </c>
      <c r="C1483" s="145"/>
      <c r="D1483" s="149"/>
      <c r="E1483" s="149"/>
      <c r="F1483" s="149">
        <v>111.3</v>
      </c>
      <c r="G1483" s="149">
        <v>125.3</v>
      </c>
      <c r="H1483" s="145"/>
      <c r="I1483" s="145"/>
      <c r="J1483" s="145"/>
      <c r="L1483" s="149">
        <v>1472</v>
      </c>
      <c r="M1483" s="145">
        <f t="shared" si="137"/>
        <v>0</v>
      </c>
      <c r="N1483" s="149"/>
      <c r="O1483" s="145"/>
      <c r="P1483" s="145">
        <f t="shared" si="139"/>
        <v>1</v>
      </c>
      <c r="Q1483" s="145">
        <f t="shared" si="139"/>
        <v>1</v>
      </c>
      <c r="R1483" s="145">
        <f t="shared" si="138"/>
        <v>0</v>
      </c>
      <c r="S1483" s="145">
        <f t="shared" si="138"/>
        <v>0</v>
      </c>
      <c r="T1483" s="145">
        <f t="shared" si="136"/>
        <v>0</v>
      </c>
    </row>
    <row r="1484" spans="2:20">
      <c r="B1484" s="149">
        <v>1473</v>
      </c>
      <c r="C1484" s="145"/>
      <c r="D1484" s="149"/>
      <c r="E1484" s="149"/>
      <c r="F1484" s="149">
        <v>111.3</v>
      </c>
      <c r="G1484" s="149">
        <v>125.3</v>
      </c>
      <c r="H1484" s="145"/>
      <c r="I1484" s="145"/>
      <c r="J1484" s="145"/>
      <c r="L1484" s="149">
        <v>1473</v>
      </c>
      <c r="M1484" s="145">
        <f t="shared" si="137"/>
        <v>0</v>
      </c>
      <c r="N1484" s="149"/>
      <c r="O1484" s="145"/>
      <c r="P1484" s="145">
        <f t="shared" si="139"/>
        <v>1</v>
      </c>
      <c r="Q1484" s="145">
        <f t="shared" si="139"/>
        <v>1</v>
      </c>
      <c r="R1484" s="145">
        <f t="shared" si="138"/>
        <v>0</v>
      </c>
      <c r="S1484" s="145">
        <f t="shared" si="138"/>
        <v>0</v>
      </c>
      <c r="T1484" s="145">
        <f t="shared" si="136"/>
        <v>0</v>
      </c>
    </row>
    <row r="1485" spans="2:20">
      <c r="B1485" s="149">
        <v>1474</v>
      </c>
      <c r="C1485" s="145"/>
      <c r="D1485" s="149"/>
      <c r="E1485" s="149"/>
      <c r="F1485" s="149">
        <v>111.2</v>
      </c>
      <c r="G1485" s="149">
        <v>125.2</v>
      </c>
      <c r="H1485" s="145"/>
      <c r="I1485" s="145"/>
      <c r="J1485" s="145"/>
      <c r="L1485" s="149">
        <v>1474</v>
      </c>
      <c r="M1485" s="145">
        <f t="shared" si="137"/>
        <v>0</v>
      </c>
      <c r="N1485" s="149"/>
      <c r="O1485" s="145"/>
      <c r="P1485" s="145">
        <f t="shared" si="139"/>
        <v>0</v>
      </c>
      <c r="Q1485" s="145">
        <f t="shared" si="139"/>
        <v>0</v>
      </c>
      <c r="R1485" s="145">
        <f t="shared" si="138"/>
        <v>0</v>
      </c>
      <c r="S1485" s="145">
        <f t="shared" si="138"/>
        <v>0</v>
      </c>
      <c r="T1485" s="145">
        <f t="shared" si="138"/>
        <v>0</v>
      </c>
    </row>
    <row r="1486" spans="2:20">
      <c r="B1486" s="149">
        <v>1475</v>
      </c>
      <c r="C1486" s="145"/>
      <c r="D1486" s="149"/>
      <c r="E1486" s="149"/>
      <c r="F1486" s="149">
        <v>111</v>
      </c>
      <c r="G1486" s="149">
        <v>125</v>
      </c>
      <c r="H1486" s="145"/>
      <c r="I1486" s="145"/>
      <c r="J1486" s="145"/>
      <c r="L1486" s="149">
        <v>1475</v>
      </c>
      <c r="M1486" s="145">
        <f t="shared" ref="M1486:M1549" si="140">IF(AND(C1486&gt;0,C1486&gt;=C1485),1,0)</f>
        <v>0</v>
      </c>
      <c r="N1486" s="149"/>
      <c r="O1486" s="145"/>
      <c r="P1486" s="145">
        <f t="shared" si="139"/>
        <v>0</v>
      </c>
      <c r="Q1486" s="145">
        <f t="shared" si="139"/>
        <v>0</v>
      </c>
      <c r="R1486" s="145">
        <f t="shared" ref="R1486:T1549" si="141">IF(AND(H1486&gt;0,H1486&gt;=H1485),1,0)</f>
        <v>0</v>
      </c>
      <c r="S1486" s="145">
        <f t="shared" si="141"/>
        <v>0</v>
      </c>
      <c r="T1486" s="145">
        <f t="shared" si="141"/>
        <v>0</v>
      </c>
    </row>
    <row r="1487" spans="2:20">
      <c r="B1487" s="149">
        <v>1476</v>
      </c>
      <c r="C1487" s="145"/>
      <c r="D1487" s="149"/>
      <c r="E1487" s="149"/>
      <c r="F1487" s="149">
        <v>110.8</v>
      </c>
      <c r="G1487" s="149">
        <v>124.8</v>
      </c>
      <c r="H1487" s="145"/>
      <c r="I1487" s="145"/>
      <c r="J1487" s="145"/>
      <c r="L1487" s="149">
        <v>1476</v>
      </c>
      <c r="M1487" s="145">
        <f t="shared" si="140"/>
        <v>0</v>
      </c>
      <c r="N1487" s="149"/>
      <c r="O1487" s="145"/>
      <c r="P1487" s="145">
        <f t="shared" si="139"/>
        <v>0</v>
      </c>
      <c r="Q1487" s="145">
        <f t="shared" si="139"/>
        <v>0</v>
      </c>
      <c r="R1487" s="145">
        <f t="shared" si="141"/>
        <v>0</v>
      </c>
      <c r="S1487" s="145">
        <f t="shared" si="141"/>
        <v>0</v>
      </c>
      <c r="T1487" s="145">
        <f t="shared" si="141"/>
        <v>0</v>
      </c>
    </row>
    <row r="1488" spans="2:20">
      <c r="B1488" s="149">
        <v>1477</v>
      </c>
      <c r="C1488" s="145"/>
      <c r="D1488" s="149"/>
      <c r="E1488" s="149"/>
      <c r="F1488" s="149">
        <v>110.6</v>
      </c>
      <c r="G1488" s="149">
        <v>124.6</v>
      </c>
      <c r="H1488" s="145"/>
      <c r="I1488" s="145"/>
      <c r="J1488" s="145"/>
      <c r="L1488" s="149">
        <v>1477</v>
      </c>
      <c r="M1488" s="145">
        <f t="shared" si="140"/>
        <v>0</v>
      </c>
      <c r="N1488" s="149"/>
      <c r="O1488" s="145"/>
      <c r="P1488" s="145">
        <f t="shared" si="139"/>
        <v>0</v>
      </c>
      <c r="Q1488" s="145">
        <f t="shared" si="139"/>
        <v>0</v>
      </c>
      <c r="R1488" s="145">
        <f t="shared" si="141"/>
        <v>0</v>
      </c>
      <c r="S1488" s="145">
        <f t="shared" si="141"/>
        <v>0</v>
      </c>
      <c r="T1488" s="145">
        <f t="shared" si="141"/>
        <v>0</v>
      </c>
    </row>
    <row r="1489" spans="2:20">
      <c r="B1489" s="149">
        <v>1478</v>
      </c>
      <c r="C1489" s="145"/>
      <c r="D1489" s="149"/>
      <c r="E1489" s="149"/>
      <c r="F1489" s="149">
        <v>110.4</v>
      </c>
      <c r="G1489" s="149">
        <v>124.4</v>
      </c>
      <c r="H1489" s="145"/>
      <c r="I1489" s="145"/>
      <c r="J1489" s="145"/>
      <c r="L1489" s="149">
        <v>1478</v>
      </c>
      <c r="M1489" s="145">
        <f t="shared" si="140"/>
        <v>0</v>
      </c>
      <c r="N1489" s="149"/>
      <c r="O1489" s="145"/>
      <c r="P1489" s="145">
        <f t="shared" si="139"/>
        <v>0</v>
      </c>
      <c r="Q1489" s="145">
        <f t="shared" si="139"/>
        <v>0</v>
      </c>
      <c r="R1489" s="145">
        <f t="shared" si="141"/>
        <v>0</v>
      </c>
      <c r="S1489" s="145">
        <f t="shared" si="141"/>
        <v>0</v>
      </c>
      <c r="T1489" s="145">
        <f t="shared" si="141"/>
        <v>0</v>
      </c>
    </row>
    <row r="1490" spans="2:20">
      <c r="B1490" s="149">
        <v>1479</v>
      </c>
      <c r="C1490" s="145"/>
      <c r="D1490" s="149"/>
      <c r="E1490" s="149"/>
      <c r="F1490" s="149">
        <v>110.3</v>
      </c>
      <c r="G1490" s="149">
        <v>124.3</v>
      </c>
      <c r="H1490" s="145"/>
      <c r="I1490" s="145"/>
      <c r="J1490" s="145"/>
      <c r="L1490" s="149">
        <v>1479</v>
      </c>
      <c r="M1490" s="145">
        <f t="shared" si="140"/>
        <v>0</v>
      </c>
      <c r="N1490" s="149"/>
      <c r="O1490" s="145"/>
      <c r="P1490" s="145">
        <f t="shared" si="139"/>
        <v>0</v>
      </c>
      <c r="Q1490" s="145">
        <f t="shared" si="139"/>
        <v>0</v>
      </c>
      <c r="R1490" s="145">
        <f t="shared" si="141"/>
        <v>0</v>
      </c>
      <c r="S1490" s="145">
        <f t="shared" si="141"/>
        <v>0</v>
      </c>
      <c r="T1490" s="145">
        <f t="shared" si="141"/>
        <v>0</v>
      </c>
    </row>
    <row r="1491" spans="2:20">
      <c r="B1491" s="149">
        <v>1480</v>
      </c>
      <c r="C1491" s="145"/>
      <c r="D1491" s="149"/>
      <c r="E1491" s="149"/>
      <c r="F1491" s="149">
        <v>109.9</v>
      </c>
      <c r="G1491" s="149">
        <v>123.9</v>
      </c>
      <c r="H1491" s="145"/>
      <c r="I1491" s="145"/>
      <c r="J1491" s="145"/>
      <c r="L1491" s="149">
        <v>1480</v>
      </c>
      <c r="M1491" s="145">
        <f t="shared" si="140"/>
        <v>0</v>
      </c>
      <c r="N1491" s="149"/>
      <c r="O1491" s="145"/>
      <c r="P1491" s="145">
        <f t="shared" si="139"/>
        <v>0</v>
      </c>
      <c r="Q1491" s="145">
        <f t="shared" si="139"/>
        <v>0</v>
      </c>
      <c r="R1491" s="145">
        <f t="shared" si="141"/>
        <v>0</v>
      </c>
      <c r="S1491" s="145">
        <f t="shared" si="141"/>
        <v>0</v>
      </c>
      <c r="T1491" s="145">
        <f t="shared" si="141"/>
        <v>0</v>
      </c>
    </row>
    <row r="1492" spans="2:20">
      <c r="B1492" s="149">
        <v>1481</v>
      </c>
      <c r="C1492" s="145"/>
      <c r="D1492" s="149"/>
      <c r="E1492" s="149"/>
      <c r="F1492" s="149">
        <v>109.3</v>
      </c>
      <c r="G1492" s="149">
        <v>123.3</v>
      </c>
      <c r="H1492" s="145"/>
      <c r="I1492" s="145"/>
      <c r="J1492" s="145"/>
      <c r="L1492" s="149">
        <v>1481</v>
      </c>
      <c r="M1492" s="145">
        <f t="shared" si="140"/>
        <v>0</v>
      </c>
      <c r="N1492" s="149"/>
      <c r="O1492" s="145"/>
      <c r="P1492" s="145">
        <f t="shared" si="139"/>
        <v>0</v>
      </c>
      <c r="Q1492" s="145">
        <f t="shared" si="139"/>
        <v>0</v>
      </c>
      <c r="R1492" s="145">
        <f t="shared" si="141"/>
        <v>0</v>
      </c>
      <c r="S1492" s="145">
        <f t="shared" si="141"/>
        <v>0</v>
      </c>
      <c r="T1492" s="145">
        <f t="shared" si="141"/>
        <v>0</v>
      </c>
    </row>
    <row r="1493" spans="2:20">
      <c r="B1493" s="149">
        <v>1482</v>
      </c>
      <c r="C1493" s="145"/>
      <c r="D1493" s="149"/>
      <c r="E1493" s="149"/>
      <c r="F1493" s="149">
        <v>108.1</v>
      </c>
      <c r="G1493" s="149">
        <v>122.1</v>
      </c>
      <c r="H1493" s="145"/>
      <c r="I1493" s="145"/>
      <c r="J1493" s="145"/>
      <c r="L1493" s="149">
        <v>1482</v>
      </c>
      <c r="M1493" s="145">
        <f t="shared" si="140"/>
        <v>0</v>
      </c>
      <c r="N1493" s="149"/>
      <c r="O1493" s="145"/>
      <c r="P1493" s="145">
        <f t="shared" si="139"/>
        <v>0</v>
      </c>
      <c r="Q1493" s="145">
        <f t="shared" si="139"/>
        <v>0</v>
      </c>
      <c r="R1493" s="145">
        <f t="shared" si="141"/>
        <v>0</v>
      </c>
      <c r="S1493" s="145">
        <f t="shared" si="141"/>
        <v>0</v>
      </c>
      <c r="T1493" s="145">
        <f t="shared" si="141"/>
        <v>0</v>
      </c>
    </row>
    <row r="1494" spans="2:20">
      <c r="B1494" s="149">
        <v>1483</v>
      </c>
      <c r="C1494" s="145"/>
      <c r="D1494" s="149"/>
      <c r="E1494" s="149"/>
      <c r="F1494" s="149">
        <v>106.3</v>
      </c>
      <c r="G1494" s="149">
        <v>120.3</v>
      </c>
      <c r="H1494" s="145"/>
      <c r="I1494" s="145"/>
      <c r="J1494" s="145"/>
      <c r="L1494" s="149">
        <v>1483</v>
      </c>
      <c r="M1494" s="145">
        <f t="shared" si="140"/>
        <v>0</v>
      </c>
      <c r="N1494" s="149"/>
      <c r="O1494" s="145"/>
      <c r="P1494" s="145">
        <f t="shared" si="139"/>
        <v>0</v>
      </c>
      <c r="Q1494" s="145">
        <f t="shared" si="139"/>
        <v>0</v>
      </c>
      <c r="R1494" s="145">
        <f t="shared" si="141"/>
        <v>0</v>
      </c>
      <c r="S1494" s="145">
        <f t="shared" si="141"/>
        <v>0</v>
      </c>
      <c r="T1494" s="145">
        <f t="shared" si="141"/>
        <v>0</v>
      </c>
    </row>
    <row r="1495" spans="2:20">
      <c r="B1495" s="149">
        <v>1484</v>
      </c>
      <c r="C1495" s="145"/>
      <c r="D1495" s="149"/>
      <c r="E1495" s="149"/>
      <c r="F1495" s="149">
        <v>104</v>
      </c>
      <c r="G1495" s="149">
        <v>118</v>
      </c>
      <c r="H1495" s="145"/>
      <c r="I1495" s="145"/>
      <c r="J1495" s="145"/>
      <c r="L1495" s="149">
        <v>1484</v>
      </c>
      <c r="M1495" s="145">
        <f t="shared" si="140"/>
        <v>0</v>
      </c>
      <c r="N1495" s="149"/>
      <c r="O1495" s="145"/>
      <c r="P1495" s="145">
        <f t="shared" si="139"/>
        <v>0</v>
      </c>
      <c r="Q1495" s="145">
        <f t="shared" si="139"/>
        <v>0</v>
      </c>
      <c r="R1495" s="145">
        <f t="shared" si="141"/>
        <v>0</v>
      </c>
      <c r="S1495" s="145">
        <f t="shared" si="141"/>
        <v>0</v>
      </c>
      <c r="T1495" s="145">
        <f t="shared" si="141"/>
        <v>0</v>
      </c>
    </row>
    <row r="1496" spans="2:20">
      <c r="B1496" s="149">
        <v>1485</v>
      </c>
      <c r="C1496" s="145"/>
      <c r="D1496" s="149"/>
      <c r="E1496" s="149"/>
      <c r="F1496" s="149">
        <v>101.5</v>
      </c>
      <c r="G1496" s="149">
        <v>115.5</v>
      </c>
      <c r="H1496" s="145"/>
      <c r="I1496" s="145"/>
      <c r="J1496" s="145"/>
      <c r="L1496" s="149">
        <v>1485</v>
      </c>
      <c r="M1496" s="145">
        <f t="shared" si="140"/>
        <v>0</v>
      </c>
      <c r="N1496" s="149"/>
      <c r="O1496" s="145"/>
      <c r="P1496" s="145">
        <f t="shared" si="139"/>
        <v>0</v>
      </c>
      <c r="Q1496" s="145">
        <f t="shared" si="139"/>
        <v>0</v>
      </c>
      <c r="R1496" s="145">
        <f t="shared" si="141"/>
        <v>0</v>
      </c>
      <c r="S1496" s="145">
        <f t="shared" si="141"/>
        <v>0</v>
      </c>
      <c r="T1496" s="145">
        <f t="shared" si="141"/>
        <v>0</v>
      </c>
    </row>
    <row r="1497" spans="2:20">
      <c r="B1497" s="149">
        <v>1486</v>
      </c>
      <c r="C1497" s="145"/>
      <c r="D1497" s="149"/>
      <c r="E1497" s="149"/>
      <c r="F1497" s="149">
        <v>99.2</v>
      </c>
      <c r="G1497" s="149">
        <v>113.2</v>
      </c>
      <c r="H1497" s="145"/>
      <c r="I1497" s="145"/>
      <c r="J1497" s="145"/>
      <c r="L1497" s="149">
        <v>1486</v>
      </c>
      <c r="M1497" s="145">
        <f t="shared" si="140"/>
        <v>0</v>
      </c>
      <c r="N1497" s="149"/>
      <c r="O1497" s="145"/>
      <c r="P1497" s="145">
        <f t="shared" si="139"/>
        <v>0</v>
      </c>
      <c r="Q1497" s="145">
        <f t="shared" si="139"/>
        <v>0</v>
      </c>
      <c r="R1497" s="145">
        <f t="shared" si="141"/>
        <v>0</v>
      </c>
      <c r="S1497" s="145">
        <f t="shared" si="141"/>
        <v>0</v>
      </c>
      <c r="T1497" s="145">
        <f t="shared" si="141"/>
        <v>0</v>
      </c>
    </row>
    <row r="1498" spans="2:20">
      <c r="B1498" s="149">
        <v>1487</v>
      </c>
      <c r="C1498" s="145"/>
      <c r="D1498" s="149"/>
      <c r="E1498" s="149"/>
      <c r="F1498" s="149">
        <v>97.2</v>
      </c>
      <c r="G1498" s="149">
        <v>111.2</v>
      </c>
      <c r="H1498" s="145"/>
      <c r="I1498" s="145"/>
      <c r="J1498" s="145"/>
      <c r="L1498" s="149">
        <v>1487</v>
      </c>
      <c r="M1498" s="145">
        <f t="shared" si="140"/>
        <v>0</v>
      </c>
      <c r="N1498" s="149"/>
      <c r="O1498" s="145"/>
      <c r="P1498" s="145">
        <f t="shared" si="139"/>
        <v>0</v>
      </c>
      <c r="Q1498" s="145">
        <f t="shared" si="139"/>
        <v>0</v>
      </c>
      <c r="R1498" s="145">
        <f t="shared" si="141"/>
        <v>0</v>
      </c>
      <c r="S1498" s="145">
        <f t="shared" si="141"/>
        <v>0</v>
      </c>
      <c r="T1498" s="145">
        <f t="shared" si="141"/>
        <v>0</v>
      </c>
    </row>
    <row r="1499" spans="2:20">
      <c r="B1499" s="149">
        <v>1488</v>
      </c>
      <c r="C1499" s="145"/>
      <c r="D1499" s="149"/>
      <c r="E1499" s="149"/>
      <c r="F1499" s="149">
        <v>96.1</v>
      </c>
      <c r="G1499" s="149">
        <v>110.1</v>
      </c>
      <c r="H1499" s="145"/>
      <c r="I1499" s="145"/>
      <c r="J1499" s="145"/>
      <c r="L1499" s="149">
        <v>1488</v>
      </c>
      <c r="M1499" s="145">
        <f t="shared" si="140"/>
        <v>0</v>
      </c>
      <c r="N1499" s="149"/>
      <c r="O1499" s="145"/>
      <c r="P1499" s="145">
        <f t="shared" si="139"/>
        <v>0</v>
      </c>
      <c r="Q1499" s="145">
        <f t="shared" si="139"/>
        <v>0</v>
      </c>
      <c r="R1499" s="145">
        <f t="shared" si="141"/>
        <v>0</v>
      </c>
      <c r="S1499" s="145">
        <f t="shared" si="141"/>
        <v>0</v>
      </c>
      <c r="T1499" s="145">
        <f t="shared" si="141"/>
        <v>0</v>
      </c>
    </row>
    <row r="1500" spans="2:20">
      <c r="B1500" s="149">
        <v>1489</v>
      </c>
      <c r="C1500" s="145"/>
      <c r="D1500" s="149"/>
      <c r="E1500" s="149"/>
      <c r="F1500" s="149">
        <v>95.7</v>
      </c>
      <c r="G1500" s="149">
        <v>109.7</v>
      </c>
      <c r="H1500" s="145"/>
      <c r="I1500" s="145"/>
      <c r="J1500" s="145"/>
      <c r="L1500" s="149">
        <v>1489</v>
      </c>
      <c r="M1500" s="145">
        <f t="shared" si="140"/>
        <v>0</v>
      </c>
      <c r="N1500" s="149"/>
      <c r="O1500" s="145"/>
      <c r="P1500" s="145">
        <f t="shared" si="139"/>
        <v>0</v>
      </c>
      <c r="Q1500" s="145">
        <f t="shared" si="139"/>
        <v>0</v>
      </c>
      <c r="R1500" s="145">
        <f t="shared" si="141"/>
        <v>0</v>
      </c>
      <c r="S1500" s="145">
        <f t="shared" si="141"/>
        <v>0</v>
      </c>
      <c r="T1500" s="145">
        <f t="shared" si="141"/>
        <v>0</v>
      </c>
    </row>
    <row r="1501" spans="2:20">
      <c r="B1501" s="149">
        <v>1490</v>
      </c>
      <c r="C1501" s="145"/>
      <c r="D1501" s="149"/>
      <c r="E1501" s="149"/>
      <c r="F1501" s="149">
        <v>95.8</v>
      </c>
      <c r="G1501" s="149">
        <v>109.8</v>
      </c>
      <c r="H1501" s="145"/>
      <c r="I1501" s="145"/>
      <c r="J1501" s="145"/>
      <c r="L1501" s="149">
        <v>1490</v>
      </c>
      <c r="M1501" s="145">
        <f t="shared" si="140"/>
        <v>0</v>
      </c>
      <c r="N1501" s="149"/>
      <c r="O1501" s="145"/>
      <c r="P1501" s="145">
        <f t="shared" si="139"/>
        <v>1</v>
      </c>
      <c r="Q1501" s="145">
        <f t="shared" si="139"/>
        <v>1</v>
      </c>
      <c r="R1501" s="145">
        <f t="shared" si="141"/>
        <v>0</v>
      </c>
      <c r="S1501" s="145">
        <f t="shared" si="141"/>
        <v>0</v>
      </c>
      <c r="T1501" s="145">
        <f t="shared" si="141"/>
        <v>0</v>
      </c>
    </row>
    <row r="1502" spans="2:20">
      <c r="B1502" s="149">
        <v>1491</v>
      </c>
      <c r="C1502" s="145"/>
      <c r="D1502" s="149"/>
      <c r="E1502" s="149"/>
      <c r="F1502" s="149">
        <v>96.1</v>
      </c>
      <c r="G1502" s="149">
        <v>110.1</v>
      </c>
      <c r="H1502" s="145"/>
      <c r="I1502" s="145"/>
      <c r="J1502" s="145"/>
      <c r="L1502" s="149">
        <v>1491</v>
      </c>
      <c r="M1502" s="145">
        <f t="shared" si="140"/>
        <v>0</v>
      </c>
      <c r="N1502" s="149"/>
      <c r="O1502" s="145"/>
      <c r="P1502" s="145">
        <f t="shared" si="139"/>
        <v>1</v>
      </c>
      <c r="Q1502" s="145">
        <f t="shared" si="139"/>
        <v>1</v>
      </c>
      <c r="R1502" s="145">
        <f t="shared" si="141"/>
        <v>0</v>
      </c>
      <c r="S1502" s="145">
        <f t="shared" si="141"/>
        <v>0</v>
      </c>
      <c r="T1502" s="145">
        <f t="shared" si="141"/>
        <v>0</v>
      </c>
    </row>
    <row r="1503" spans="2:20">
      <c r="B1503" s="149">
        <v>1492</v>
      </c>
      <c r="C1503" s="145"/>
      <c r="D1503" s="149"/>
      <c r="E1503" s="149"/>
      <c r="F1503" s="149">
        <v>96.4</v>
      </c>
      <c r="G1503" s="149">
        <v>110.4</v>
      </c>
      <c r="H1503" s="145"/>
      <c r="I1503" s="145"/>
      <c r="J1503" s="145"/>
      <c r="L1503" s="149">
        <v>1492</v>
      </c>
      <c r="M1503" s="145">
        <f t="shared" si="140"/>
        <v>0</v>
      </c>
      <c r="N1503" s="149"/>
      <c r="O1503" s="145"/>
      <c r="P1503" s="145">
        <f t="shared" si="139"/>
        <v>1</v>
      </c>
      <c r="Q1503" s="145">
        <f t="shared" si="139"/>
        <v>1</v>
      </c>
      <c r="R1503" s="145">
        <f t="shared" si="141"/>
        <v>0</v>
      </c>
      <c r="S1503" s="145">
        <f t="shared" si="141"/>
        <v>0</v>
      </c>
      <c r="T1503" s="145">
        <f t="shared" si="141"/>
        <v>0</v>
      </c>
    </row>
    <row r="1504" spans="2:20">
      <c r="B1504" s="149">
        <v>1493</v>
      </c>
      <c r="C1504" s="145"/>
      <c r="D1504" s="149"/>
      <c r="E1504" s="149"/>
      <c r="F1504" s="149">
        <v>96.7</v>
      </c>
      <c r="G1504" s="149">
        <v>110.7</v>
      </c>
      <c r="H1504" s="145"/>
      <c r="I1504" s="145"/>
      <c r="J1504" s="145"/>
      <c r="L1504" s="149">
        <v>1493</v>
      </c>
      <c r="M1504" s="145">
        <f t="shared" si="140"/>
        <v>0</v>
      </c>
      <c r="N1504" s="149"/>
      <c r="O1504" s="145"/>
      <c r="P1504" s="145">
        <f t="shared" si="139"/>
        <v>1</v>
      </c>
      <c r="Q1504" s="145">
        <f t="shared" si="139"/>
        <v>1</v>
      </c>
      <c r="R1504" s="145">
        <f t="shared" si="141"/>
        <v>0</v>
      </c>
      <c r="S1504" s="145">
        <f t="shared" si="141"/>
        <v>0</v>
      </c>
      <c r="T1504" s="145">
        <f t="shared" si="141"/>
        <v>0</v>
      </c>
    </row>
    <row r="1505" spans="2:20">
      <c r="B1505" s="149">
        <v>1494</v>
      </c>
      <c r="C1505" s="145"/>
      <c r="D1505" s="149"/>
      <c r="E1505" s="149"/>
      <c r="F1505" s="149">
        <v>96.9</v>
      </c>
      <c r="G1505" s="149">
        <v>110.9</v>
      </c>
      <c r="H1505" s="145"/>
      <c r="I1505" s="145"/>
      <c r="J1505" s="145"/>
      <c r="L1505" s="149">
        <v>1494</v>
      </c>
      <c r="M1505" s="145">
        <f t="shared" si="140"/>
        <v>0</v>
      </c>
      <c r="N1505" s="149"/>
      <c r="O1505" s="145"/>
      <c r="P1505" s="145">
        <f t="shared" si="139"/>
        <v>1</v>
      </c>
      <c r="Q1505" s="145">
        <f t="shared" si="139"/>
        <v>1</v>
      </c>
      <c r="R1505" s="145">
        <f t="shared" si="141"/>
        <v>0</v>
      </c>
      <c r="S1505" s="145">
        <f t="shared" si="141"/>
        <v>0</v>
      </c>
      <c r="T1505" s="145">
        <f t="shared" si="141"/>
        <v>0</v>
      </c>
    </row>
    <row r="1506" spans="2:20">
      <c r="B1506" s="149">
        <v>1495</v>
      </c>
      <c r="C1506" s="145"/>
      <c r="D1506" s="149"/>
      <c r="E1506" s="149"/>
      <c r="F1506" s="149">
        <v>96.9</v>
      </c>
      <c r="G1506" s="149">
        <v>110.9</v>
      </c>
      <c r="H1506" s="145"/>
      <c r="I1506" s="145"/>
      <c r="J1506" s="145"/>
      <c r="L1506" s="149">
        <v>1495</v>
      </c>
      <c r="M1506" s="145">
        <f t="shared" si="140"/>
        <v>0</v>
      </c>
      <c r="N1506" s="149"/>
      <c r="O1506" s="145"/>
      <c r="P1506" s="145">
        <f t="shared" si="139"/>
        <v>1</v>
      </c>
      <c r="Q1506" s="145">
        <f t="shared" si="139"/>
        <v>1</v>
      </c>
      <c r="R1506" s="145">
        <f t="shared" si="141"/>
        <v>0</v>
      </c>
      <c r="S1506" s="145">
        <f t="shared" si="141"/>
        <v>0</v>
      </c>
      <c r="T1506" s="145">
        <f t="shared" si="141"/>
        <v>0</v>
      </c>
    </row>
    <row r="1507" spans="2:20">
      <c r="B1507" s="149">
        <v>1496</v>
      </c>
      <c r="C1507" s="145"/>
      <c r="D1507" s="149"/>
      <c r="E1507" s="149"/>
      <c r="F1507" s="149">
        <v>96.8</v>
      </c>
      <c r="G1507" s="149">
        <v>110.8</v>
      </c>
      <c r="H1507" s="145"/>
      <c r="I1507" s="145"/>
      <c r="J1507" s="145"/>
      <c r="L1507" s="149">
        <v>1496</v>
      </c>
      <c r="M1507" s="145">
        <f t="shared" si="140"/>
        <v>0</v>
      </c>
      <c r="N1507" s="149"/>
      <c r="O1507" s="145"/>
      <c r="P1507" s="145">
        <f t="shared" si="139"/>
        <v>0</v>
      </c>
      <c r="Q1507" s="145">
        <f t="shared" si="139"/>
        <v>0</v>
      </c>
      <c r="R1507" s="145">
        <f t="shared" si="141"/>
        <v>0</v>
      </c>
      <c r="S1507" s="145">
        <f t="shared" si="141"/>
        <v>0</v>
      </c>
      <c r="T1507" s="145">
        <f t="shared" si="141"/>
        <v>0</v>
      </c>
    </row>
    <row r="1508" spans="2:20">
      <c r="B1508" s="149">
        <v>1497</v>
      </c>
      <c r="C1508" s="145"/>
      <c r="D1508" s="149"/>
      <c r="E1508" s="149"/>
      <c r="F1508" s="149">
        <v>96.7</v>
      </c>
      <c r="G1508" s="149">
        <v>110.7</v>
      </c>
      <c r="H1508" s="145"/>
      <c r="I1508" s="145"/>
      <c r="J1508" s="145"/>
      <c r="L1508" s="149">
        <v>1497</v>
      </c>
      <c r="M1508" s="145">
        <f t="shared" si="140"/>
        <v>0</v>
      </c>
      <c r="N1508" s="149"/>
      <c r="O1508" s="145"/>
      <c r="P1508" s="145">
        <f t="shared" si="139"/>
        <v>0</v>
      </c>
      <c r="Q1508" s="145">
        <f t="shared" si="139"/>
        <v>0</v>
      </c>
      <c r="R1508" s="145">
        <f t="shared" si="141"/>
        <v>0</v>
      </c>
      <c r="S1508" s="145">
        <f t="shared" si="141"/>
        <v>0</v>
      </c>
      <c r="T1508" s="145">
        <f t="shared" si="141"/>
        <v>0</v>
      </c>
    </row>
    <row r="1509" spans="2:20">
      <c r="B1509" s="149">
        <v>1498</v>
      </c>
      <c r="C1509" s="145"/>
      <c r="D1509" s="149"/>
      <c r="E1509" s="149"/>
      <c r="F1509" s="149">
        <v>96.4</v>
      </c>
      <c r="G1509" s="149">
        <v>110.4</v>
      </c>
      <c r="H1509" s="145"/>
      <c r="I1509" s="145"/>
      <c r="J1509" s="145"/>
      <c r="L1509" s="149">
        <v>1498</v>
      </c>
      <c r="M1509" s="145">
        <f t="shared" si="140"/>
        <v>0</v>
      </c>
      <c r="N1509" s="149"/>
      <c r="O1509" s="145"/>
      <c r="P1509" s="145">
        <f t="shared" si="139"/>
        <v>0</v>
      </c>
      <c r="Q1509" s="145">
        <f t="shared" si="139"/>
        <v>0</v>
      </c>
      <c r="R1509" s="145">
        <f t="shared" si="141"/>
        <v>0</v>
      </c>
      <c r="S1509" s="145">
        <f t="shared" si="141"/>
        <v>0</v>
      </c>
      <c r="T1509" s="145">
        <f t="shared" si="141"/>
        <v>0</v>
      </c>
    </row>
    <row r="1510" spans="2:20">
      <c r="B1510" s="149">
        <v>1499</v>
      </c>
      <c r="C1510" s="145"/>
      <c r="D1510" s="149"/>
      <c r="E1510" s="149"/>
      <c r="F1510" s="149">
        <v>96.1</v>
      </c>
      <c r="G1510" s="149">
        <v>110.1</v>
      </c>
      <c r="H1510" s="145"/>
      <c r="I1510" s="145"/>
      <c r="J1510" s="145"/>
      <c r="L1510" s="149">
        <v>1499</v>
      </c>
      <c r="M1510" s="145">
        <f t="shared" si="140"/>
        <v>0</v>
      </c>
      <c r="N1510" s="149"/>
      <c r="O1510" s="145"/>
      <c r="P1510" s="145">
        <f t="shared" si="139"/>
        <v>0</v>
      </c>
      <c r="Q1510" s="145">
        <f t="shared" si="139"/>
        <v>0</v>
      </c>
      <c r="R1510" s="145">
        <f t="shared" si="141"/>
        <v>0</v>
      </c>
      <c r="S1510" s="145">
        <f t="shared" si="141"/>
        <v>0</v>
      </c>
      <c r="T1510" s="145">
        <f t="shared" si="141"/>
        <v>0</v>
      </c>
    </row>
    <row r="1511" spans="2:20">
      <c r="B1511" s="149">
        <v>1500</v>
      </c>
      <c r="C1511" s="145"/>
      <c r="D1511" s="149"/>
      <c r="E1511" s="149"/>
      <c r="F1511" s="149">
        <v>95.9</v>
      </c>
      <c r="G1511" s="149">
        <v>109.9</v>
      </c>
      <c r="H1511" s="145"/>
      <c r="I1511" s="145"/>
      <c r="J1511" s="145"/>
      <c r="L1511" s="149">
        <v>1500</v>
      </c>
      <c r="M1511" s="145">
        <f t="shared" si="140"/>
        <v>0</v>
      </c>
      <c r="N1511" s="149"/>
      <c r="O1511" s="145"/>
      <c r="P1511" s="145">
        <f t="shared" si="139"/>
        <v>0</v>
      </c>
      <c r="Q1511" s="145">
        <f t="shared" si="139"/>
        <v>0</v>
      </c>
      <c r="R1511" s="145">
        <f t="shared" si="141"/>
        <v>0</v>
      </c>
      <c r="S1511" s="145">
        <f t="shared" si="141"/>
        <v>0</v>
      </c>
      <c r="T1511" s="145">
        <f t="shared" si="141"/>
        <v>0</v>
      </c>
    </row>
    <row r="1512" spans="2:20">
      <c r="B1512" s="149">
        <v>1501</v>
      </c>
      <c r="C1512" s="145"/>
      <c r="D1512" s="149"/>
      <c r="E1512" s="149"/>
      <c r="F1512" s="149">
        <v>95.8</v>
      </c>
      <c r="G1512" s="149">
        <v>109.8</v>
      </c>
      <c r="H1512" s="145"/>
      <c r="I1512" s="145"/>
      <c r="J1512" s="145"/>
      <c r="L1512" s="149">
        <v>1501</v>
      </c>
      <c r="M1512" s="145">
        <f t="shared" si="140"/>
        <v>0</v>
      </c>
      <c r="N1512" s="149"/>
      <c r="O1512" s="145"/>
      <c r="P1512" s="145">
        <f t="shared" si="139"/>
        <v>0</v>
      </c>
      <c r="Q1512" s="145">
        <f t="shared" si="139"/>
        <v>0</v>
      </c>
      <c r="R1512" s="145">
        <f t="shared" si="141"/>
        <v>0</v>
      </c>
      <c r="S1512" s="145">
        <f t="shared" si="141"/>
        <v>0</v>
      </c>
      <c r="T1512" s="145">
        <f t="shared" si="141"/>
        <v>0</v>
      </c>
    </row>
    <row r="1513" spans="2:20">
      <c r="B1513" s="149">
        <v>1502</v>
      </c>
      <c r="C1513" s="145"/>
      <c r="D1513" s="149"/>
      <c r="E1513" s="149"/>
      <c r="F1513" s="149">
        <v>95.9</v>
      </c>
      <c r="G1513" s="149">
        <v>109.9</v>
      </c>
      <c r="H1513" s="145"/>
      <c r="I1513" s="145"/>
      <c r="J1513" s="145"/>
      <c r="L1513" s="149">
        <v>1502</v>
      </c>
      <c r="M1513" s="145">
        <f t="shared" si="140"/>
        <v>0</v>
      </c>
      <c r="N1513" s="149"/>
      <c r="O1513" s="145"/>
      <c r="P1513" s="145">
        <f t="shared" si="139"/>
        <v>1</v>
      </c>
      <c r="Q1513" s="145">
        <f t="shared" si="139"/>
        <v>1</v>
      </c>
      <c r="R1513" s="145">
        <f t="shared" si="141"/>
        <v>0</v>
      </c>
      <c r="S1513" s="145">
        <f t="shared" si="141"/>
        <v>0</v>
      </c>
      <c r="T1513" s="145">
        <f t="shared" si="141"/>
        <v>0</v>
      </c>
    </row>
    <row r="1514" spans="2:20">
      <c r="B1514" s="149">
        <v>1503</v>
      </c>
      <c r="C1514" s="145"/>
      <c r="D1514" s="149"/>
      <c r="E1514" s="149"/>
      <c r="F1514" s="149">
        <v>96.2</v>
      </c>
      <c r="G1514" s="149">
        <v>110.2</v>
      </c>
      <c r="H1514" s="145"/>
      <c r="I1514" s="145"/>
      <c r="J1514" s="145"/>
      <c r="L1514" s="149">
        <v>1503</v>
      </c>
      <c r="M1514" s="145">
        <f t="shared" si="140"/>
        <v>0</v>
      </c>
      <c r="N1514" s="149"/>
      <c r="O1514" s="145"/>
      <c r="P1514" s="145">
        <f t="shared" si="139"/>
        <v>1</v>
      </c>
      <c r="Q1514" s="145">
        <f t="shared" si="139"/>
        <v>1</v>
      </c>
      <c r="R1514" s="145">
        <f t="shared" si="141"/>
        <v>0</v>
      </c>
      <c r="S1514" s="145">
        <f t="shared" si="141"/>
        <v>0</v>
      </c>
      <c r="T1514" s="145">
        <f t="shared" si="141"/>
        <v>0</v>
      </c>
    </row>
    <row r="1515" spans="2:20">
      <c r="B1515" s="149">
        <v>1504</v>
      </c>
      <c r="C1515" s="145"/>
      <c r="D1515" s="149"/>
      <c r="E1515" s="149"/>
      <c r="F1515" s="149">
        <v>96.4</v>
      </c>
      <c r="G1515" s="149">
        <v>110.4</v>
      </c>
      <c r="H1515" s="145"/>
      <c r="I1515" s="145"/>
      <c r="J1515" s="145"/>
      <c r="L1515" s="149">
        <v>1504</v>
      </c>
      <c r="M1515" s="145">
        <f t="shared" si="140"/>
        <v>0</v>
      </c>
      <c r="N1515" s="149"/>
      <c r="O1515" s="145"/>
      <c r="P1515" s="145">
        <f t="shared" si="139"/>
        <v>1</v>
      </c>
      <c r="Q1515" s="145">
        <f t="shared" si="139"/>
        <v>1</v>
      </c>
      <c r="R1515" s="145">
        <f t="shared" si="141"/>
        <v>0</v>
      </c>
      <c r="S1515" s="145">
        <f t="shared" si="141"/>
        <v>0</v>
      </c>
      <c r="T1515" s="145">
        <f t="shared" si="141"/>
        <v>0</v>
      </c>
    </row>
    <row r="1516" spans="2:20">
      <c r="B1516" s="149">
        <v>1505</v>
      </c>
      <c r="C1516" s="145"/>
      <c r="D1516" s="149"/>
      <c r="E1516" s="149"/>
      <c r="F1516" s="149">
        <v>96.7</v>
      </c>
      <c r="G1516" s="149">
        <v>110.7</v>
      </c>
      <c r="H1516" s="145"/>
      <c r="I1516" s="145"/>
      <c r="J1516" s="145"/>
      <c r="L1516" s="149">
        <v>1505</v>
      </c>
      <c r="M1516" s="145">
        <f t="shared" si="140"/>
        <v>0</v>
      </c>
      <c r="N1516" s="149"/>
      <c r="O1516" s="145"/>
      <c r="P1516" s="145">
        <f t="shared" si="139"/>
        <v>1</v>
      </c>
      <c r="Q1516" s="145">
        <f t="shared" si="139"/>
        <v>1</v>
      </c>
      <c r="R1516" s="145">
        <f t="shared" si="141"/>
        <v>0</v>
      </c>
      <c r="S1516" s="145">
        <f t="shared" si="141"/>
        <v>0</v>
      </c>
      <c r="T1516" s="145">
        <f t="shared" si="141"/>
        <v>0</v>
      </c>
    </row>
    <row r="1517" spans="2:20">
      <c r="B1517" s="149">
        <v>1506</v>
      </c>
      <c r="C1517" s="145"/>
      <c r="D1517" s="149"/>
      <c r="E1517" s="149"/>
      <c r="F1517" s="149">
        <v>96.7</v>
      </c>
      <c r="G1517" s="149">
        <v>110.7</v>
      </c>
      <c r="H1517" s="145"/>
      <c r="I1517" s="145"/>
      <c r="J1517" s="145"/>
      <c r="L1517" s="149">
        <v>1506</v>
      </c>
      <c r="M1517" s="145">
        <f t="shared" si="140"/>
        <v>0</v>
      </c>
      <c r="N1517" s="149"/>
      <c r="O1517" s="145"/>
      <c r="P1517" s="145">
        <f t="shared" si="139"/>
        <v>1</v>
      </c>
      <c r="Q1517" s="145">
        <f t="shared" si="139"/>
        <v>1</v>
      </c>
      <c r="R1517" s="145">
        <f t="shared" si="141"/>
        <v>0</v>
      </c>
      <c r="S1517" s="145">
        <f t="shared" si="141"/>
        <v>0</v>
      </c>
      <c r="T1517" s="145">
        <f t="shared" si="141"/>
        <v>0</v>
      </c>
    </row>
    <row r="1518" spans="2:20">
      <c r="B1518" s="149">
        <v>1507</v>
      </c>
      <c r="C1518" s="145"/>
      <c r="D1518" s="149"/>
      <c r="E1518" s="149"/>
      <c r="F1518" s="149">
        <v>96.3</v>
      </c>
      <c r="G1518" s="149">
        <v>110.3</v>
      </c>
      <c r="H1518" s="145"/>
      <c r="I1518" s="145"/>
      <c r="J1518" s="145"/>
      <c r="L1518" s="149">
        <v>1507</v>
      </c>
      <c r="M1518" s="145">
        <f t="shared" si="140"/>
        <v>0</v>
      </c>
      <c r="N1518" s="149"/>
      <c r="O1518" s="145"/>
      <c r="P1518" s="145">
        <f t="shared" si="139"/>
        <v>0</v>
      </c>
      <c r="Q1518" s="145">
        <f t="shared" si="139"/>
        <v>0</v>
      </c>
      <c r="R1518" s="145">
        <f t="shared" si="141"/>
        <v>0</v>
      </c>
      <c r="S1518" s="145">
        <f t="shared" si="141"/>
        <v>0</v>
      </c>
      <c r="T1518" s="145">
        <f t="shared" si="141"/>
        <v>0</v>
      </c>
    </row>
    <row r="1519" spans="2:20">
      <c r="B1519" s="149">
        <v>1508</v>
      </c>
      <c r="C1519" s="145"/>
      <c r="D1519" s="149"/>
      <c r="E1519" s="149"/>
      <c r="F1519" s="149">
        <v>95.3</v>
      </c>
      <c r="G1519" s="149">
        <v>109.3</v>
      </c>
      <c r="H1519" s="145"/>
      <c r="I1519" s="145"/>
      <c r="J1519" s="145"/>
      <c r="L1519" s="149">
        <v>1508</v>
      </c>
      <c r="M1519" s="145">
        <f t="shared" si="140"/>
        <v>0</v>
      </c>
      <c r="N1519" s="149"/>
      <c r="O1519" s="145"/>
      <c r="P1519" s="145">
        <f t="shared" si="139"/>
        <v>0</v>
      </c>
      <c r="Q1519" s="145">
        <f t="shared" si="139"/>
        <v>0</v>
      </c>
      <c r="R1519" s="145">
        <f t="shared" si="141"/>
        <v>0</v>
      </c>
      <c r="S1519" s="145">
        <f t="shared" si="141"/>
        <v>0</v>
      </c>
      <c r="T1519" s="145">
        <f t="shared" si="141"/>
        <v>0</v>
      </c>
    </row>
    <row r="1520" spans="2:20">
      <c r="B1520" s="149">
        <v>1509</v>
      </c>
      <c r="C1520" s="145"/>
      <c r="D1520" s="149"/>
      <c r="E1520" s="149"/>
      <c r="F1520" s="149">
        <v>94</v>
      </c>
      <c r="G1520" s="149">
        <v>108</v>
      </c>
      <c r="H1520" s="145"/>
      <c r="I1520" s="145"/>
      <c r="J1520" s="145"/>
      <c r="L1520" s="149">
        <v>1509</v>
      </c>
      <c r="M1520" s="145">
        <f t="shared" si="140"/>
        <v>0</v>
      </c>
      <c r="N1520" s="149"/>
      <c r="O1520" s="145"/>
      <c r="P1520" s="145">
        <f t="shared" si="139"/>
        <v>0</v>
      </c>
      <c r="Q1520" s="145">
        <f t="shared" si="139"/>
        <v>0</v>
      </c>
      <c r="R1520" s="145">
        <f t="shared" si="141"/>
        <v>0</v>
      </c>
      <c r="S1520" s="145">
        <f t="shared" si="141"/>
        <v>0</v>
      </c>
      <c r="T1520" s="145">
        <f t="shared" si="141"/>
        <v>0</v>
      </c>
    </row>
    <row r="1521" spans="2:20">
      <c r="B1521" s="149">
        <v>1510</v>
      </c>
      <c r="C1521" s="145"/>
      <c r="D1521" s="149"/>
      <c r="E1521" s="149"/>
      <c r="F1521" s="149">
        <v>92.5</v>
      </c>
      <c r="G1521" s="149">
        <v>106.5</v>
      </c>
      <c r="H1521" s="145"/>
      <c r="I1521" s="145"/>
      <c r="J1521" s="145"/>
      <c r="L1521" s="149">
        <v>1510</v>
      </c>
      <c r="M1521" s="145">
        <f t="shared" si="140"/>
        <v>0</v>
      </c>
      <c r="N1521" s="149"/>
      <c r="O1521" s="145"/>
      <c r="P1521" s="145">
        <f t="shared" si="139"/>
        <v>0</v>
      </c>
      <c r="Q1521" s="145">
        <f t="shared" si="139"/>
        <v>0</v>
      </c>
      <c r="R1521" s="145">
        <f t="shared" si="141"/>
        <v>0</v>
      </c>
      <c r="S1521" s="145">
        <f t="shared" si="141"/>
        <v>0</v>
      </c>
      <c r="T1521" s="145">
        <f t="shared" si="141"/>
        <v>0</v>
      </c>
    </row>
    <row r="1522" spans="2:20">
      <c r="B1522" s="149">
        <v>1511</v>
      </c>
      <c r="C1522" s="145"/>
      <c r="D1522" s="149"/>
      <c r="E1522" s="149"/>
      <c r="F1522" s="149">
        <v>91.4</v>
      </c>
      <c r="G1522" s="149">
        <v>105.4</v>
      </c>
      <c r="H1522" s="145"/>
      <c r="I1522" s="145"/>
      <c r="J1522" s="145"/>
      <c r="L1522" s="149">
        <v>1511</v>
      </c>
      <c r="M1522" s="145">
        <f t="shared" si="140"/>
        <v>0</v>
      </c>
      <c r="N1522" s="149"/>
      <c r="O1522" s="145"/>
      <c r="P1522" s="145">
        <f t="shared" si="139"/>
        <v>0</v>
      </c>
      <c r="Q1522" s="145">
        <f t="shared" si="139"/>
        <v>0</v>
      </c>
      <c r="R1522" s="145">
        <f t="shared" si="141"/>
        <v>0</v>
      </c>
      <c r="S1522" s="145">
        <f t="shared" si="141"/>
        <v>0</v>
      </c>
      <c r="T1522" s="145">
        <f t="shared" si="141"/>
        <v>0</v>
      </c>
    </row>
    <row r="1523" spans="2:20">
      <c r="B1523" s="149">
        <v>1512</v>
      </c>
      <c r="C1523" s="145"/>
      <c r="D1523" s="149"/>
      <c r="E1523" s="149"/>
      <c r="F1523" s="149">
        <v>90.9</v>
      </c>
      <c r="G1523" s="149">
        <v>104.9</v>
      </c>
      <c r="H1523" s="145"/>
      <c r="I1523" s="145"/>
      <c r="J1523" s="145"/>
      <c r="L1523" s="149">
        <v>1512</v>
      </c>
      <c r="M1523" s="145">
        <f t="shared" si="140"/>
        <v>0</v>
      </c>
      <c r="N1523" s="149"/>
      <c r="O1523" s="145"/>
      <c r="P1523" s="145">
        <f t="shared" si="139"/>
        <v>0</v>
      </c>
      <c r="Q1523" s="145">
        <f t="shared" si="139"/>
        <v>0</v>
      </c>
      <c r="R1523" s="145">
        <f t="shared" si="141"/>
        <v>0</v>
      </c>
      <c r="S1523" s="145">
        <f t="shared" si="141"/>
        <v>0</v>
      </c>
      <c r="T1523" s="145">
        <f t="shared" si="141"/>
        <v>0</v>
      </c>
    </row>
    <row r="1524" spans="2:20">
      <c r="B1524" s="149">
        <v>1513</v>
      </c>
      <c r="C1524" s="145"/>
      <c r="D1524" s="149"/>
      <c r="E1524" s="149"/>
      <c r="F1524" s="149">
        <v>90.7</v>
      </c>
      <c r="G1524" s="149">
        <v>104.7</v>
      </c>
      <c r="H1524" s="145"/>
      <c r="I1524" s="145"/>
      <c r="J1524" s="145"/>
      <c r="L1524" s="149">
        <v>1513</v>
      </c>
      <c r="M1524" s="145">
        <f t="shared" si="140"/>
        <v>0</v>
      </c>
      <c r="N1524" s="149"/>
      <c r="O1524" s="145"/>
      <c r="P1524" s="145">
        <f t="shared" si="139"/>
        <v>0</v>
      </c>
      <c r="Q1524" s="145">
        <f t="shared" si="139"/>
        <v>0</v>
      </c>
      <c r="R1524" s="145">
        <f t="shared" si="141"/>
        <v>0</v>
      </c>
      <c r="S1524" s="145">
        <f t="shared" si="141"/>
        <v>0</v>
      </c>
      <c r="T1524" s="145">
        <f t="shared" si="141"/>
        <v>0</v>
      </c>
    </row>
    <row r="1525" spans="2:20">
      <c r="B1525" s="149">
        <v>1514</v>
      </c>
      <c r="C1525" s="145"/>
      <c r="D1525" s="149"/>
      <c r="E1525" s="149"/>
      <c r="F1525" s="149">
        <v>90.3</v>
      </c>
      <c r="G1525" s="149">
        <v>104.3</v>
      </c>
      <c r="H1525" s="145"/>
      <c r="I1525" s="145"/>
      <c r="J1525" s="145"/>
      <c r="L1525" s="149">
        <v>1514</v>
      </c>
      <c r="M1525" s="145">
        <f t="shared" si="140"/>
        <v>0</v>
      </c>
      <c r="N1525" s="149"/>
      <c r="O1525" s="145"/>
      <c r="P1525" s="145">
        <f t="shared" si="139"/>
        <v>0</v>
      </c>
      <c r="Q1525" s="145">
        <f t="shared" si="139"/>
        <v>0</v>
      </c>
      <c r="R1525" s="145">
        <f t="shared" si="141"/>
        <v>0</v>
      </c>
      <c r="S1525" s="145">
        <f t="shared" si="141"/>
        <v>0</v>
      </c>
      <c r="T1525" s="145">
        <f t="shared" si="141"/>
        <v>0</v>
      </c>
    </row>
    <row r="1526" spans="2:20">
      <c r="B1526" s="149">
        <v>1515</v>
      </c>
      <c r="C1526" s="145"/>
      <c r="D1526" s="149"/>
      <c r="E1526" s="149"/>
      <c r="F1526" s="149">
        <v>89.6</v>
      </c>
      <c r="G1526" s="149">
        <v>103.6</v>
      </c>
      <c r="H1526" s="145"/>
      <c r="I1526" s="145"/>
      <c r="J1526" s="145"/>
      <c r="L1526" s="149">
        <v>1515</v>
      </c>
      <c r="M1526" s="145">
        <f t="shared" si="140"/>
        <v>0</v>
      </c>
      <c r="N1526" s="149"/>
      <c r="O1526" s="145"/>
      <c r="P1526" s="145">
        <f t="shared" si="139"/>
        <v>0</v>
      </c>
      <c r="Q1526" s="145">
        <f t="shared" si="139"/>
        <v>0</v>
      </c>
      <c r="R1526" s="145">
        <f t="shared" si="141"/>
        <v>0</v>
      </c>
      <c r="S1526" s="145">
        <f t="shared" si="141"/>
        <v>0</v>
      </c>
      <c r="T1526" s="145">
        <f t="shared" si="141"/>
        <v>0</v>
      </c>
    </row>
    <row r="1527" spans="2:20">
      <c r="B1527" s="149">
        <v>1516</v>
      </c>
      <c r="C1527" s="145"/>
      <c r="D1527" s="149"/>
      <c r="E1527" s="149"/>
      <c r="F1527" s="149">
        <v>88.6</v>
      </c>
      <c r="G1527" s="149">
        <v>102.6</v>
      </c>
      <c r="H1527" s="145"/>
      <c r="I1527" s="145"/>
      <c r="J1527" s="145"/>
      <c r="L1527" s="149">
        <v>1516</v>
      </c>
      <c r="M1527" s="145">
        <f t="shared" si="140"/>
        <v>0</v>
      </c>
      <c r="N1527" s="149"/>
      <c r="O1527" s="145"/>
      <c r="P1527" s="145">
        <f t="shared" si="139"/>
        <v>0</v>
      </c>
      <c r="Q1527" s="145">
        <f t="shared" si="139"/>
        <v>0</v>
      </c>
      <c r="R1527" s="145">
        <f t="shared" si="141"/>
        <v>0</v>
      </c>
      <c r="S1527" s="145">
        <f t="shared" si="141"/>
        <v>0</v>
      </c>
      <c r="T1527" s="145">
        <f t="shared" si="141"/>
        <v>0</v>
      </c>
    </row>
    <row r="1528" spans="2:20">
      <c r="B1528" s="149">
        <v>1517</v>
      </c>
      <c r="C1528" s="145"/>
      <c r="D1528" s="149"/>
      <c r="E1528" s="149"/>
      <c r="F1528" s="149">
        <v>87.7</v>
      </c>
      <c r="G1528" s="149">
        <v>101.7</v>
      </c>
      <c r="H1528" s="145"/>
      <c r="I1528" s="145"/>
      <c r="J1528" s="145"/>
      <c r="L1528" s="149">
        <v>1517</v>
      </c>
      <c r="M1528" s="145">
        <f t="shared" si="140"/>
        <v>0</v>
      </c>
      <c r="N1528" s="149"/>
      <c r="O1528" s="145"/>
      <c r="P1528" s="145">
        <f t="shared" si="139"/>
        <v>0</v>
      </c>
      <c r="Q1528" s="145">
        <f t="shared" si="139"/>
        <v>0</v>
      </c>
      <c r="R1528" s="145">
        <f t="shared" si="141"/>
        <v>0</v>
      </c>
      <c r="S1528" s="145">
        <f t="shared" si="141"/>
        <v>0</v>
      </c>
      <c r="T1528" s="145">
        <f t="shared" si="141"/>
        <v>0</v>
      </c>
    </row>
    <row r="1529" spans="2:20">
      <c r="B1529" s="149">
        <v>1518</v>
      </c>
      <c r="C1529" s="145"/>
      <c r="D1529" s="149"/>
      <c r="E1529" s="149"/>
      <c r="F1529" s="149">
        <v>86.8</v>
      </c>
      <c r="G1529" s="149">
        <v>100.8</v>
      </c>
      <c r="H1529" s="145"/>
      <c r="I1529" s="145"/>
      <c r="J1529" s="145"/>
      <c r="L1529" s="149">
        <v>1518</v>
      </c>
      <c r="M1529" s="145">
        <f t="shared" si="140"/>
        <v>0</v>
      </c>
      <c r="N1529" s="149"/>
      <c r="O1529" s="145"/>
      <c r="P1529" s="145">
        <f t="shared" si="139"/>
        <v>0</v>
      </c>
      <c r="Q1529" s="145">
        <f t="shared" si="139"/>
        <v>0</v>
      </c>
      <c r="R1529" s="145">
        <f t="shared" si="141"/>
        <v>0</v>
      </c>
      <c r="S1529" s="145">
        <f t="shared" si="141"/>
        <v>0</v>
      </c>
      <c r="T1529" s="145">
        <f t="shared" si="141"/>
        <v>0</v>
      </c>
    </row>
    <row r="1530" spans="2:20">
      <c r="B1530" s="149">
        <v>1519</v>
      </c>
      <c r="C1530" s="145"/>
      <c r="D1530" s="149"/>
      <c r="E1530" s="149"/>
      <c r="F1530" s="149">
        <v>86.2</v>
      </c>
      <c r="G1530" s="149">
        <v>100.2</v>
      </c>
      <c r="H1530" s="145"/>
      <c r="I1530" s="145"/>
      <c r="J1530" s="145"/>
      <c r="L1530" s="149">
        <v>1519</v>
      </c>
      <c r="M1530" s="145">
        <f t="shared" si="140"/>
        <v>0</v>
      </c>
      <c r="N1530" s="149"/>
      <c r="O1530" s="145"/>
      <c r="P1530" s="145">
        <f t="shared" si="139"/>
        <v>0</v>
      </c>
      <c r="Q1530" s="145">
        <f t="shared" si="139"/>
        <v>0</v>
      </c>
      <c r="R1530" s="145">
        <f t="shared" si="141"/>
        <v>0</v>
      </c>
      <c r="S1530" s="145">
        <f t="shared" si="141"/>
        <v>0</v>
      </c>
      <c r="T1530" s="145">
        <f t="shared" si="141"/>
        <v>0</v>
      </c>
    </row>
    <row r="1531" spans="2:20">
      <c r="B1531" s="149">
        <v>1520</v>
      </c>
      <c r="C1531" s="145"/>
      <c r="D1531" s="149"/>
      <c r="E1531" s="149"/>
      <c r="F1531" s="149">
        <v>85.8</v>
      </c>
      <c r="G1531" s="149">
        <v>99.8</v>
      </c>
      <c r="H1531" s="145"/>
      <c r="I1531" s="145"/>
      <c r="J1531" s="145"/>
      <c r="L1531" s="149">
        <v>1520</v>
      </c>
      <c r="M1531" s="145">
        <f t="shared" si="140"/>
        <v>0</v>
      </c>
      <c r="N1531" s="149"/>
      <c r="O1531" s="145"/>
      <c r="P1531" s="145">
        <f t="shared" si="139"/>
        <v>0</v>
      </c>
      <c r="Q1531" s="145">
        <f t="shared" si="139"/>
        <v>0</v>
      </c>
      <c r="R1531" s="145">
        <f t="shared" si="141"/>
        <v>0</v>
      </c>
      <c r="S1531" s="145">
        <f t="shared" si="141"/>
        <v>0</v>
      </c>
      <c r="T1531" s="145">
        <f t="shared" si="141"/>
        <v>0</v>
      </c>
    </row>
    <row r="1532" spans="2:20">
      <c r="B1532" s="149">
        <v>1521</v>
      </c>
      <c r="C1532" s="145"/>
      <c r="D1532" s="149"/>
      <c r="E1532" s="149"/>
      <c r="F1532" s="149">
        <v>85.7</v>
      </c>
      <c r="G1532" s="149">
        <v>99.7</v>
      </c>
      <c r="H1532" s="145"/>
      <c r="I1532" s="145"/>
      <c r="J1532" s="145"/>
      <c r="L1532" s="149">
        <v>1521</v>
      </c>
      <c r="M1532" s="145">
        <f t="shared" si="140"/>
        <v>0</v>
      </c>
      <c r="N1532" s="149"/>
      <c r="O1532" s="145"/>
      <c r="P1532" s="145">
        <f t="shared" si="139"/>
        <v>0</v>
      </c>
      <c r="Q1532" s="145">
        <f t="shared" si="139"/>
        <v>0</v>
      </c>
      <c r="R1532" s="145">
        <f t="shared" si="141"/>
        <v>0</v>
      </c>
      <c r="S1532" s="145">
        <f t="shared" si="141"/>
        <v>0</v>
      </c>
      <c r="T1532" s="145">
        <f t="shared" si="141"/>
        <v>0</v>
      </c>
    </row>
    <row r="1533" spans="2:20">
      <c r="B1533" s="149">
        <v>1522</v>
      </c>
      <c r="C1533" s="145"/>
      <c r="D1533" s="149"/>
      <c r="E1533" s="149"/>
      <c r="F1533" s="149">
        <v>85.7</v>
      </c>
      <c r="G1533" s="149">
        <v>99.7</v>
      </c>
      <c r="H1533" s="145"/>
      <c r="I1533" s="145"/>
      <c r="J1533" s="145"/>
      <c r="L1533" s="149">
        <v>1522</v>
      </c>
      <c r="M1533" s="145">
        <f t="shared" si="140"/>
        <v>0</v>
      </c>
      <c r="N1533" s="149"/>
      <c r="O1533" s="145"/>
      <c r="P1533" s="145">
        <f t="shared" si="139"/>
        <v>1</v>
      </c>
      <c r="Q1533" s="145">
        <f t="shared" si="139"/>
        <v>1</v>
      </c>
      <c r="R1533" s="145">
        <f t="shared" si="141"/>
        <v>0</v>
      </c>
      <c r="S1533" s="145">
        <f t="shared" si="141"/>
        <v>0</v>
      </c>
      <c r="T1533" s="145">
        <f t="shared" si="141"/>
        <v>0</v>
      </c>
    </row>
    <row r="1534" spans="2:20">
      <c r="B1534" s="149">
        <v>1523</v>
      </c>
      <c r="C1534" s="145"/>
      <c r="D1534" s="149"/>
      <c r="E1534" s="149"/>
      <c r="F1534" s="149">
        <v>86</v>
      </c>
      <c r="G1534" s="149">
        <v>100</v>
      </c>
      <c r="H1534" s="145"/>
      <c r="I1534" s="145"/>
      <c r="J1534" s="145"/>
      <c r="L1534" s="149">
        <v>1523</v>
      </c>
      <c r="M1534" s="145">
        <f t="shared" si="140"/>
        <v>0</v>
      </c>
      <c r="N1534" s="149"/>
      <c r="O1534" s="145"/>
      <c r="P1534" s="145">
        <f t="shared" si="139"/>
        <v>1</v>
      </c>
      <c r="Q1534" s="145">
        <f t="shared" si="139"/>
        <v>1</v>
      </c>
      <c r="R1534" s="145">
        <f t="shared" si="141"/>
        <v>0</v>
      </c>
      <c r="S1534" s="145">
        <f t="shared" si="141"/>
        <v>0</v>
      </c>
      <c r="T1534" s="145">
        <f t="shared" si="141"/>
        <v>0</v>
      </c>
    </row>
    <row r="1535" spans="2:20">
      <c r="B1535" s="149">
        <v>1524</v>
      </c>
      <c r="C1535" s="145"/>
      <c r="D1535" s="149"/>
      <c r="E1535" s="149"/>
      <c r="F1535" s="149">
        <v>86.7</v>
      </c>
      <c r="G1535" s="149">
        <v>100.7</v>
      </c>
      <c r="H1535" s="145"/>
      <c r="I1535" s="145"/>
      <c r="J1535" s="145"/>
      <c r="L1535" s="149">
        <v>1524</v>
      </c>
      <c r="M1535" s="145">
        <f t="shared" si="140"/>
        <v>0</v>
      </c>
      <c r="N1535" s="149"/>
      <c r="O1535" s="145"/>
      <c r="P1535" s="145">
        <f t="shared" si="139"/>
        <v>1</v>
      </c>
      <c r="Q1535" s="145">
        <f t="shared" si="139"/>
        <v>1</v>
      </c>
      <c r="R1535" s="145">
        <f t="shared" si="141"/>
        <v>0</v>
      </c>
      <c r="S1535" s="145">
        <f t="shared" si="141"/>
        <v>0</v>
      </c>
      <c r="T1535" s="145">
        <f t="shared" si="141"/>
        <v>0</v>
      </c>
    </row>
    <row r="1536" spans="2:20">
      <c r="B1536" s="149">
        <v>1525</v>
      </c>
      <c r="C1536" s="145"/>
      <c r="D1536" s="149"/>
      <c r="E1536" s="149"/>
      <c r="F1536" s="149">
        <v>87.8</v>
      </c>
      <c r="G1536" s="149">
        <v>101.8</v>
      </c>
      <c r="H1536" s="145"/>
      <c r="I1536" s="145"/>
      <c r="J1536" s="145"/>
      <c r="L1536" s="149">
        <v>1525</v>
      </c>
      <c r="M1536" s="145">
        <f t="shared" si="140"/>
        <v>0</v>
      </c>
      <c r="N1536" s="149"/>
      <c r="O1536" s="145"/>
      <c r="P1536" s="145">
        <f t="shared" si="139"/>
        <v>1</v>
      </c>
      <c r="Q1536" s="145">
        <f t="shared" si="139"/>
        <v>1</v>
      </c>
      <c r="R1536" s="145">
        <f t="shared" si="141"/>
        <v>0</v>
      </c>
      <c r="S1536" s="145">
        <f t="shared" si="141"/>
        <v>0</v>
      </c>
      <c r="T1536" s="145">
        <f t="shared" si="141"/>
        <v>0</v>
      </c>
    </row>
    <row r="1537" spans="2:20">
      <c r="B1537" s="149">
        <v>1526</v>
      </c>
      <c r="C1537" s="145"/>
      <c r="D1537" s="149"/>
      <c r="E1537" s="149"/>
      <c r="F1537" s="149">
        <v>89.2</v>
      </c>
      <c r="G1537" s="149">
        <v>103.2</v>
      </c>
      <c r="H1537" s="145"/>
      <c r="I1537" s="145"/>
      <c r="J1537" s="145"/>
      <c r="L1537" s="149">
        <v>1526</v>
      </c>
      <c r="M1537" s="145">
        <f t="shared" si="140"/>
        <v>0</v>
      </c>
      <c r="N1537" s="149"/>
      <c r="O1537" s="145"/>
      <c r="P1537" s="145">
        <f t="shared" si="139"/>
        <v>1</v>
      </c>
      <c r="Q1537" s="145">
        <f t="shared" si="139"/>
        <v>1</v>
      </c>
      <c r="R1537" s="145">
        <f t="shared" si="141"/>
        <v>0</v>
      </c>
      <c r="S1537" s="145">
        <f t="shared" si="141"/>
        <v>0</v>
      </c>
      <c r="T1537" s="145">
        <f t="shared" si="141"/>
        <v>0</v>
      </c>
    </row>
    <row r="1538" spans="2:20">
      <c r="B1538" s="149">
        <v>1527</v>
      </c>
      <c r="C1538" s="145"/>
      <c r="D1538" s="149"/>
      <c r="E1538" s="149"/>
      <c r="F1538" s="149">
        <v>90.9</v>
      </c>
      <c r="G1538" s="149">
        <v>104.9</v>
      </c>
      <c r="H1538" s="145"/>
      <c r="I1538" s="145"/>
      <c r="J1538" s="145"/>
      <c r="L1538" s="149">
        <v>1527</v>
      </c>
      <c r="M1538" s="145">
        <f t="shared" si="140"/>
        <v>0</v>
      </c>
      <c r="N1538" s="149"/>
      <c r="O1538" s="145"/>
      <c r="P1538" s="145">
        <f t="shared" si="139"/>
        <v>1</v>
      </c>
      <c r="Q1538" s="145">
        <f t="shared" si="139"/>
        <v>1</v>
      </c>
      <c r="R1538" s="145">
        <f t="shared" si="141"/>
        <v>0</v>
      </c>
      <c r="S1538" s="145">
        <f t="shared" si="141"/>
        <v>0</v>
      </c>
      <c r="T1538" s="145">
        <f t="shared" si="141"/>
        <v>0</v>
      </c>
    </row>
    <row r="1539" spans="2:20">
      <c r="B1539" s="149">
        <v>1528</v>
      </c>
      <c r="C1539" s="145"/>
      <c r="D1539" s="149"/>
      <c r="E1539" s="149"/>
      <c r="F1539" s="149">
        <v>92.6</v>
      </c>
      <c r="G1539" s="149">
        <v>106.6</v>
      </c>
      <c r="H1539" s="145"/>
      <c r="I1539" s="145"/>
      <c r="J1539" s="145"/>
      <c r="L1539" s="149">
        <v>1528</v>
      </c>
      <c r="M1539" s="145">
        <f t="shared" si="140"/>
        <v>0</v>
      </c>
      <c r="N1539" s="149"/>
      <c r="O1539" s="145"/>
      <c r="P1539" s="145">
        <f t="shared" si="139"/>
        <v>1</v>
      </c>
      <c r="Q1539" s="145">
        <f t="shared" si="139"/>
        <v>1</v>
      </c>
      <c r="R1539" s="145">
        <f t="shared" si="141"/>
        <v>0</v>
      </c>
      <c r="S1539" s="145">
        <f t="shared" si="141"/>
        <v>0</v>
      </c>
      <c r="T1539" s="145">
        <f t="shared" si="141"/>
        <v>0</v>
      </c>
    </row>
    <row r="1540" spans="2:20">
      <c r="B1540" s="149">
        <v>1529</v>
      </c>
      <c r="C1540" s="145"/>
      <c r="D1540" s="149"/>
      <c r="E1540" s="149"/>
      <c r="F1540" s="149">
        <v>94.3</v>
      </c>
      <c r="G1540" s="149">
        <v>108.3</v>
      </c>
      <c r="H1540" s="145"/>
      <c r="I1540" s="145"/>
      <c r="J1540" s="145"/>
      <c r="L1540" s="149">
        <v>1529</v>
      </c>
      <c r="M1540" s="145">
        <f t="shared" si="140"/>
        <v>0</v>
      </c>
      <c r="N1540" s="149"/>
      <c r="O1540" s="145"/>
      <c r="P1540" s="145">
        <f t="shared" si="139"/>
        <v>1</v>
      </c>
      <c r="Q1540" s="145">
        <f t="shared" si="139"/>
        <v>1</v>
      </c>
      <c r="R1540" s="145">
        <f t="shared" si="141"/>
        <v>0</v>
      </c>
      <c r="S1540" s="145">
        <f t="shared" si="141"/>
        <v>0</v>
      </c>
      <c r="T1540" s="145">
        <f t="shared" si="141"/>
        <v>0</v>
      </c>
    </row>
    <row r="1541" spans="2:20">
      <c r="B1541" s="149">
        <v>1530</v>
      </c>
      <c r="C1541" s="145"/>
      <c r="D1541" s="149"/>
      <c r="E1541" s="149"/>
      <c r="F1541" s="149">
        <v>95.9</v>
      </c>
      <c r="G1541" s="149">
        <v>109.9</v>
      </c>
      <c r="H1541" s="145"/>
      <c r="I1541" s="145"/>
      <c r="J1541" s="145"/>
      <c r="L1541" s="149">
        <v>1530</v>
      </c>
      <c r="M1541" s="145">
        <f t="shared" si="140"/>
        <v>0</v>
      </c>
      <c r="N1541" s="149"/>
      <c r="O1541" s="145"/>
      <c r="P1541" s="145">
        <f t="shared" si="139"/>
        <v>1</v>
      </c>
      <c r="Q1541" s="145">
        <f t="shared" si="139"/>
        <v>1</v>
      </c>
      <c r="R1541" s="145">
        <f t="shared" si="141"/>
        <v>0</v>
      </c>
      <c r="S1541" s="145">
        <f t="shared" si="141"/>
        <v>0</v>
      </c>
      <c r="T1541" s="145">
        <f t="shared" si="141"/>
        <v>0</v>
      </c>
    </row>
    <row r="1542" spans="2:20">
      <c r="B1542" s="149">
        <v>1531</v>
      </c>
      <c r="C1542" s="145"/>
      <c r="D1542" s="149"/>
      <c r="E1542" s="149"/>
      <c r="F1542" s="149">
        <v>97.4</v>
      </c>
      <c r="G1542" s="149">
        <v>111.4</v>
      </c>
      <c r="H1542" s="145"/>
      <c r="I1542" s="145"/>
      <c r="J1542" s="145"/>
      <c r="L1542" s="149">
        <v>1531</v>
      </c>
      <c r="M1542" s="145">
        <f t="shared" si="140"/>
        <v>0</v>
      </c>
      <c r="N1542" s="149"/>
      <c r="O1542" s="145"/>
      <c r="P1542" s="145">
        <f t="shared" si="139"/>
        <v>1</v>
      </c>
      <c r="Q1542" s="145">
        <f t="shared" si="139"/>
        <v>1</v>
      </c>
      <c r="R1542" s="145">
        <f t="shared" si="141"/>
        <v>0</v>
      </c>
      <c r="S1542" s="145">
        <f t="shared" si="141"/>
        <v>0</v>
      </c>
      <c r="T1542" s="145">
        <f t="shared" si="141"/>
        <v>0</v>
      </c>
    </row>
    <row r="1543" spans="2:20">
      <c r="B1543" s="149">
        <v>1532</v>
      </c>
      <c r="C1543" s="145"/>
      <c r="D1543" s="149"/>
      <c r="E1543" s="149"/>
      <c r="F1543" s="149">
        <v>98.7</v>
      </c>
      <c r="G1543" s="149">
        <v>112.7</v>
      </c>
      <c r="H1543" s="145"/>
      <c r="I1543" s="145"/>
      <c r="J1543" s="145"/>
      <c r="L1543" s="149">
        <v>1532</v>
      </c>
      <c r="M1543" s="145">
        <f t="shared" si="140"/>
        <v>0</v>
      </c>
      <c r="N1543" s="149"/>
      <c r="O1543" s="145"/>
      <c r="P1543" s="145">
        <f t="shared" si="139"/>
        <v>1</v>
      </c>
      <c r="Q1543" s="145">
        <f t="shared" si="139"/>
        <v>1</v>
      </c>
      <c r="R1543" s="145">
        <f t="shared" si="141"/>
        <v>0</v>
      </c>
      <c r="S1543" s="145">
        <f t="shared" si="141"/>
        <v>0</v>
      </c>
      <c r="T1543" s="145">
        <f t="shared" si="141"/>
        <v>0</v>
      </c>
    </row>
    <row r="1544" spans="2:20">
      <c r="B1544" s="149">
        <v>1533</v>
      </c>
      <c r="C1544" s="145"/>
      <c r="D1544" s="149"/>
      <c r="E1544" s="149"/>
      <c r="F1544" s="149">
        <v>99.7</v>
      </c>
      <c r="G1544" s="149">
        <v>113.7</v>
      </c>
      <c r="H1544" s="145"/>
      <c r="I1544" s="145"/>
      <c r="J1544" s="145"/>
      <c r="L1544" s="149">
        <v>1533</v>
      </c>
      <c r="M1544" s="145">
        <f t="shared" si="140"/>
        <v>0</v>
      </c>
      <c r="N1544" s="149"/>
      <c r="O1544" s="145"/>
      <c r="P1544" s="145">
        <f t="shared" si="139"/>
        <v>1</v>
      </c>
      <c r="Q1544" s="145">
        <f t="shared" si="139"/>
        <v>1</v>
      </c>
      <c r="R1544" s="145">
        <f t="shared" si="141"/>
        <v>0</v>
      </c>
      <c r="S1544" s="145">
        <f t="shared" si="141"/>
        <v>0</v>
      </c>
      <c r="T1544" s="145">
        <f t="shared" si="141"/>
        <v>0</v>
      </c>
    </row>
    <row r="1545" spans="2:20">
      <c r="B1545" s="149">
        <v>1534</v>
      </c>
      <c r="C1545" s="145"/>
      <c r="D1545" s="149"/>
      <c r="E1545" s="149"/>
      <c r="F1545" s="149">
        <v>100.3</v>
      </c>
      <c r="G1545" s="149">
        <v>114.3</v>
      </c>
      <c r="H1545" s="145"/>
      <c r="I1545" s="145"/>
      <c r="J1545" s="145"/>
      <c r="L1545" s="149">
        <v>1534</v>
      </c>
      <c r="M1545" s="145">
        <f t="shared" si="140"/>
        <v>0</v>
      </c>
      <c r="N1545" s="149"/>
      <c r="O1545" s="145"/>
      <c r="P1545" s="145">
        <f t="shared" si="139"/>
        <v>1</v>
      </c>
      <c r="Q1545" s="145">
        <f t="shared" si="139"/>
        <v>1</v>
      </c>
      <c r="R1545" s="145">
        <f t="shared" si="141"/>
        <v>0</v>
      </c>
      <c r="S1545" s="145">
        <f t="shared" si="141"/>
        <v>0</v>
      </c>
      <c r="T1545" s="145">
        <f t="shared" si="141"/>
        <v>0</v>
      </c>
    </row>
    <row r="1546" spans="2:20">
      <c r="B1546" s="149">
        <v>1535</v>
      </c>
      <c r="C1546" s="145"/>
      <c r="D1546" s="149"/>
      <c r="E1546" s="149"/>
      <c r="F1546" s="149">
        <v>100.6</v>
      </c>
      <c r="G1546" s="149">
        <v>114.6</v>
      </c>
      <c r="H1546" s="145"/>
      <c r="I1546" s="145"/>
      <c r="J1546" s="145"/>
      <c r="L1546" s="149">
        <v>1535</v>
      </c>
      <c r="M1546" s="145">
        <f t="shared" si="140"/>
        <v>0</v>
      </c>
      <c r="N1546" s="149"/>
      <c r="O1546" s="145"/>
      <c r="P1546" s="145">
        <f t="shared" ref="P1546:Q1609" si="142">IF(AND(F1546&gt;0,F1546&gt;=F1545),1,0)</f>
        <v>1</v>
      </c>
      <c r="Q1546" s="145">
        <f t="shared" si="142"/>
        <v>1</v>
      </c>
      <c r="R1546" s="145">
        <f t="shared" si="141"/>
        <v>0</v>
      </c>
      <c r="S1546" s="145">
        <f t="shared" si="141"/>
        <v>0</v>
      </c>
      <c r="T1546" s="145">
        <f t="shared" si="141"/>
        <v>0</v>
      </c>
    </row>
    <row r="1547" spans="2:20">
      <c r="B1547" s="149">
        <v>1536</v>
      </c>
      <c r="C1547" s="145"/>
      <c r="D1547" s="149"/>
      <c r="E1547" s="149"/>
      <c r="F1547" s="149">
        <v>101</v>
      </c>
      <c r="G1547" s="149">
        <v>115</v>
      </c>
      <c r="H1547" s="145"/>
      <c r="I1547" s="145"/>
      <c r="J1547" s="145"/>
      <c r="L1547" s="149">
        <v>1536</v>
      </c>
      <c r="M1547" s="145">
        <f t="shared" si="140"/>
        <v>0</v>
      </c>
      <c r="N1547" s="149"/>
      <c r="O1547" s="145"/>
      <c r="P1547" s="145">
        <f t="shared" si="142"/>
        <v>1</v>
      </c>
      <c r="Q1547" s="145">
        <f t="shared" si="142"/>
        <v>1</v>
      </c>
      <c r="R1547" s="145">
        <f t="shared" si="141"/>
        <v>0</v>
      </c>
      <c r="S1547" s="145">
        <f t="shared" si="141"/>
        <v>0</v>
      </c>
      <c r="T1547" s="145">
        <f t="shared" si="141"/>
        <v>0</v>
      </c>
    </row>
    <row r="1548" spans="2:20">
      <c r="B1548" s="149">
        <v>1537</v>
      </c>
      <c r="C1548" s="145"/>
      <c r="D1548" s="149"/>
      <c r="E1548" s="149"/>
      <c r="F1548" s="149">
        <v>101.4</v>
      </c>
      <c r="G1548" s="149">
        <v>115.4</v>
      </c>
      <c r="H1548" s="145"/>
      <c r="I1548" s="145"/>
      <c r="J1548" s="145"/>
      <c r="L1548" s="149">
        <v>1537</v>
      </c>
      <c r="M1548" s="145">
        <f t="shared" si="140"/>
        <v>0</v>
      </c>
      <c r="N1548" s="149"/>
      <c r="O1548" s="145"/>
      <c r="P1548" s="145">
        <f t="shared" si="142"/>
        <v>1</v>
      </c>
      <c r="Q1548" s="145">
        <f t="shared" si="142"/>
        <v>1</v>
      </c>
      <c r="R1548" s="145">
        <f t="shared" si="141"/>
        <v>0</v>
      </c>
      <c r="S1548" s="145">
        <f t="shared" si="141"/>
        <v>0</v>
      </c>
      <c r="T1548" s="145">
        <f t="shared" si="141"/>
        <v>0</v>
      </c>
    </row>
    <row r="1549" spans="2:20">
      <c r="B1549" s="149">
        <v>1538</v>
      </c>
      <c r="C1549" s="145"/>
      <c r="D1549" s="149"/>
      <c r="E1549" s="149"/>
      <c r="F1549" s="149">
        <v>101.8</v>
      </c>
      <c r="G1549" s="149">
        <v>115.8</v>
      </c>
      <c r="H1549" s="145"/>
      <c r="I1549" s="145"/>
      <c r="J1549" s="145"/>
      <c r="L1549" s="149">
        <v>1538</v>
      </c>
      <c r="M1549" s="145">
        <f t="shared" si="140"/>
        <v>0</v>
      </c>
      <c r="N1549" s="149"/>
      <c r="O1549" s="145"/>
      <c r="P1549" s="145">
        <f t="shared" si="142"/>
        <v>1</v>
      </c>
      <c r="Q1549" s="145">
        <f t="shared" si="142"/>
        <v>1</v>
      </c>
      <c r="R1549" s="145">
        <f t="shared" si="141"/>
        <v>0</v>
      </c>
      <c r="S1549" s="145">
        <f t="shared" si="141"/>
        <v>0</v>
      </c>
      <c r="T1549" s="145">
        <f t="shared" ref="T1549:T1612" si="143">IF(AND(J1549&gt;0,J1549&gt;=J1548),1,0)</f>
        <v>0</v>
      </c>
    </row>
    <row r="1550" spans="2:20">
      <c r="B1550" s="149">
        <v>1539</v>
      </c>
      <c r="C1550" s="145"/>
      <c r="D1550" s="149"/>
      <c r="E1550" s="149"/>
      <c r="F1550" s="149">
        <v>102.2</v>
      </c>
      <c r="G1550" s="149">
        <v>116.2</v>
      </c>
      <c r="H1550" s="145"/>
      <c r="I1550" s="145"/>
      <c r="J1550" s="145"/>
      <c r="L1550" s="149">
        <v>1539</v>
      </c>
      <c r="M1550" s="145">
        <f t="shared" ref="M1550:M1613" si="144">IF(AND(C1550&gt;0,C1550&gt;=C1549),1,0)</f>
        <v>0</v>
      </c>
      <c r="N1550" s="149"/>
      <c r="O1550" s="145"/>
      <c r="P1550" s="145">
        <f t="shared" si="142"/>
        <v>1</v>
      </c>
      <c r="Q1550" s="145">
        <f t="shared" si="142"/>
        <v>1</v>
      </c>
      <c r="R1550" s="145">
        <f t="shared" ref="R1550:T1613" si="145">IF(AND(H1550&gt;0,H1550&gt;=H1549),1,0)</f>
        <v>0</v>
      </c>
      <c r="S1550" s="145">
        <f t="shared" si="145"/>
        <v>0</v>
      </c>
      <c r="T1550" s="145">
        <f t="shared" si="143"/>
        <v>0</v>
      </c>
    </row>
    <row r="1551" spans="2:20">
      <c r="B1551" s="149">
        <v>1540</v>
      </c>
      <c r="C1551" s="145"/>
      <c r="D1551" s="149"/>
      <c r="E1551" s="149"/>
      <c r="F1551" s="149">
        <v>102.5</v>
      </c>
      <c r="G1551" s="149">
        <v>116.5</v>
      </c>
      <c r="H1551" s="145"/>
      <c r="I1551" s="145"/>
      <c r="J1551" s="145"/>
      <c r="L1551" s="149">
        <v>1540</v>
      </c>
      <c r="M1551" s="145">
        <f t="shared" si="144"/>
        <v>0</v>
      </c>
      <c r="N1551" s="149"/>
      <c r="O1551" s="145"/>
      <c r="P1551" s="145">
        <f t="shared" si="142"/>
        <v>1</v>
      </c>
      <c r="Q1551" s="145">
        <f t="shared" si="142"/>
        <v>1</v>
      </c>
      <c r="R1551" s="145">
        <f t="shared" si="145"/>
        <v>0</v>
      </c>
      <c r="S1551" s="145">
        <f t="shared" si="145"/>
        <v>0</v>
      </c>
      <c r="T1551" s="145">
        <f t="shared" si="143"/>
        <v>0</v>
      </c>
    </row>
    <row r="1552" spans="2:20">
      <c r="B1552" s="149">
        <v>1541</v>
      </c>
      <c r="C1552" s="145"/>
      <c r="D1552" s="149"/>
      <c r="E1552" s="149"/>
      <c r="F1552" s="149">
        <v>102.6</v>
      </c>
      <c r="G1552" s="149">
        <v>116.6</v>
      </c>
      <c r="H1552" s="145"/>
      <c r="I1552" s="145"/>
      <c r="J1552" s="145"/>
      <c r="L1552" s="149">
        <v>1541</v>
      </c>
      <c r="M1552" s="145">
        <f t="shared" si="144"/>
        <v>0</v>
      </c>
      <c r="N1552" s="149"/>
      <c r="O1552" s="145"/>
      <c r="P1552" s="145">
        <f t="shared" si="142"/>
        <v>1</v>
      </c>
      <c r="Q1552" s="145">
        <f t="shared" si="142"/>
        <v>1</v>
      </c>
      <c r="R1552" s="145">
        <f t="shared" si="145"/>
        <v>0</v>
      </c>
      <c r="S1552" s="145">
        <f t="shared" si="145"/>
        <v>0</v>
      </c>
      <c r="T1552" s="145">
        <f t="shared" si="143"/>
        <v>0</v>
      </c>
    </row>
    <row r="1553" spans="2:20">
      <c r="B1553" s="149">
        <v>1542</v>
      </c>
      <c r="C1553" s="145"/>
      <c r="D1553" s="149"/>
      <c r="E1553" s="149"/>
      <c r="F1553" s="149">
        <v>102.7</v>
      </c>
      <c r="G1553" s="149">
        <v>116.7</v>
      </c>
      <c r="H1553" s="145"/>
      <c r="I1553" s="145"/>
      <c r="J1553" s="145"/>
      <c r="L1553" s="149">
        <v>1542</v>
      </c>
      <c r="M1553" s="145">
        <f t="shared" si="144"/>
        <v>0</v>
      </c>
      <c r="N1553" s="149"/>
      <c r="O1553" s="145"/>
      <c r="P1553" s="145">
        <f t="shared" si="142"/>
        <v>1</v>
      </c>
      <c r="Q1553" s="145">
        <f t="shared" si="142"/>
        <v>1</v>
      </c>
      <c r="R1553" s="145">
        <f t="shared" si="145"/>
        <v>0</v>
      </c>
      <c r="S1553" s="145">
        <f t="shared" si="145"/>
        <v>0</v>
      </c>
      <c r="T1553" s="145">
        <f t="shared" si="143"/>
        <v>0</v>
      </c>
    </row>
    <row r="1554" spans="2:20">
      <c r="B1554" s="149">
        <v>1543</v>
      </c>
      <c r="C1554" s="145"/>
      <c r="D1554" s="149"/>
      <c r="E1554" s="149"/>
      <c r="F1554" s="149">
        <v>102.8</v>
      </c>
      <c r="G1554" s="149">
        <v>116.8</v>
      </c>
      <c r="H1554" s="145"/>
      <c r="I1554" s="145"/>
      <c r="J1554" s="145"/>
      <c r="L1554" s="149">
        <v>1543</v>
      </c>
      <c r="M1554" s="145">
        <f t="shared" si="144"/>
        <v>0</v>
      </c>
      <c r="N1554" s="149"/>
      <c r="O1554" s="145"/>
      <c r="P1554" s="145">
        <f t="shared" si="142"/>
        <v>1</v>
      </c>
      <c r="Q1554" s="145">
        <f t="shared" si="142"/>
        <v>1</v>
      </c>
      <c r="R1554" s="145">
        <f t="shared" si="145"/>
        <v>0</v>
      </c>
      <c r="S1554" s="145">
        <f t="shared" si="145"/>
        <v>0</v>
      </c>
      <c r="T1554" s="145">
        <f t="shared" si="143"/>
        <v>0</v>
      </c>
    </row>
    <row r="1555" spans="2:20">
      <c r="B1555" s="149">
        <v>1544</v>
      </c>
      <c r="C1555" s="145"/>
      <c r="D1555" s="149"/>
      <c r="E1555" s="149"/>
      <c r="F1555" s="149">
        <v>103</v>
      </c>
      <c r="G1555" s="149">
        <v>117</v>
      </c>
      <c r="H1555" s="145"/>
      <c r="I1555" s="145"/>
      <c r="J1555" s="145"/>
      <c r="L1555" s="149">
        <v>1544</v>
      </c>
      <c r="M1555" s="145">
        <f t="shared" si="144"/>
        <v>0</v>
      </c>
      <c r="N1555" s="149"/>
      <c r="O1555" s="145"/>
      <c r="P1555" s="145">
        <f t="shared" si="142"/>
        <v>1</v>
      </c>
      <c r="Q1555" s="145">
        <f t="shared" si="142"/>
        <v>1</v>
      </c>
      <c r="R1555" s="145">
        <f t="shared" si="145"/>
        <v>0</v>
      </c>
      <c r="S1555" s="145">
        <f t="shared" si="145"/>
        <v>0</v>
      </c>
      <c r="T1555" s="145">
        <f t="shared" si="143"/>
        <v>0</v>
      </c>
    </row>
    <row r="1556" spans="2:20">
      <c r="B1556" s="149">
        <v>1545</v>
      </c>
      <c r="C1556" s="145"/>
      <c r="D1556" s="149"/>
      <c r="E1556" s="149"/>
      <c r="F1556" s="149">
        <v>103.5</v>
      </c>
      <c r="G1556" s="149">
        <v>117.5</v>
      </c>
      <c r="H1556" s="145"/>
      <c r="I1556" s="145"/>
      <c r="J1556" s="145"/>
      <c r="L1556" s="149">
        <v>1545</v>
      </c>
      <c r="M1556" s="145">
        <f t="shared" si="144"/>
        <v>0</v>
      </c>
      <c r="N1556" s="149"/>
      <c r="O1556" s="145"/>
      <c r="P1556" s="145">
        <f t="shared" si="142"/>
        <v>1</v>
      </c>
      <c r="Q1556" s="145">
        <f t="shared" si="142"/>
        <v>1</v>
      </c>
      <c r="R1556" s="145">
        <f t="shared" si="145"/>
        <v>0</v>
      </c>
      <c r="S1556" s="145">
        <f t="shared" si="145"/>
        <v>0</v>
      </c>
      <c r="T1556" s="145">
        <f t="shared" si="143"/>
        <v>0</v>
      </c>
    </row>
    <row r="1557" spans="2:20">
      <c r="B1557" s="149">
        <v>1546</v>
      </c>
      <c r="C1557" s="145"/>
      <c r="D1557" s="149"/>
      <c r="E1557" s="149"/>
      <c r="F1557" s="149">
        <v>104.3</v>
      </c>
      <c r="G1557" s="149">
        <v>118.3</v>
      </c>
      <c r="H1557" s="145"/>
      <c r="I1557" s="145"/>
      <c r="J1557" s="145"/>
      <c r="L1557" s="149">
        <v>1546</v>
      </c>
      <c r="M1557" s="145">
        <f t="shared" si="144"/>
        <v>0</v>
      </c>
      <c r="N1557" s="149"/>
      <c r="O1557" s="145"/>
      <c r="P1557" s="145">
        <f t="shared" si="142"/>
        <v>1</v>
      </c>
      <c r="Q1557" s="145">
        <f t="shared" si="142"/>
        <v>1</v>
      </c>
      <c r="R1557" s="145">
        <f t="shared" si="145"/>
        <v>0</v>
      </c>
      <c r="S1557" s="145">
        <f t="shared" si="145"/>
        <v>0</v>
      </c>
      <c r="T1557" s="145">
        <f t="shared" si="143"/>
        <v>0</v>
      </c>
    </row>
    <row r="1558" spans="2:20">
      <c r="B1558" s="149">
        <v>1547</v>
      </c>
      <c r="C1558" s="145"/>
      <c r="D1558" s="149"/>
      <c r="E1558" s="149"/>
      <c r="F1558" s="149">
        <v>105.2</v>
      </c>
      <c r="G1558" s="149">
        <v>119.2</v>
      </c>
      <c r="H1558" s="145"/>
      <c r="I1558" s="145"/>
      <c r="J1558" s="145"/>
      <c r="L1558" s="149">
        <v>1547</v>
      </c>
      <c r="M1558" s="145">
        <f t="shared" si="144"/>
        <v>0</v>
      </c>
      <c r="N1558" s="149"/>
      <c r="O1558" s="145"/>
      <c r="P1558" s="145">
        <f t="shared" si="142"/>
        <v>1</v>
      </c>
      <c r="Q1558" s="145">
        <f t="shared" si="142"/>
        <v>1</v>
      </c>
      <c r="R1558" s="145">
        <f t="shared" si="145"/>
        <v>0</v>
      </c>
      <c r="S1558" s="145">
        <f t="shared" si="145"/>
        <v>0</v>
      </c>
      <c r="T1558" s="145">
        <f t="shared" si="143"/>
        <v>0</v>
      </c>
    </row>
    <row r="1559" spans="2:20">
      <c r="B1559" s="149">
        <v>1548</v>
      </c>
      <c r="C1559" s="145"/>
      <c r="D1559" s="149"/>
      <c r="E1559" s="149"/>
      <c r="F1559" s="149">
        <v>106.1</v>
      </c>
      <c r="G1559" s="149">
        <v>120.1</v>
      </c>
      <c r="H1559" s="145"/>
      <c r="I1559" s="145"/>
      <c r="J1559" s="145"/>
      <c r="L1559" s="149">
        <v>1548</v>
      </c>
      <c r="M1559" s="145">
        <f t="shared" si="144"/>
        <v>0</v>
      </c>
      <c r="N1559" s="149"/>
      <c r="O1559" s="145"/>
      <c r="P1559" s="145">
        <f t="shared" si="142"/>
        <v>1</v>
      </c>
      <c r="Q1559" s="145">
        <f t="shared" si="142"/>
        <v>1</v>
      </c>
      <c r="R1559" s="145">
        <f t="shared" si="145"/>
        <v>0</v>
      </c>
      <c r="S1559" s="145">
        <f t="shared" si="145"/>
        <v>0</v>
      </c>
      <c r="T1559" s="145">
        <f t="shared" si="143"/>
        <v>0</v>
      </c>
    </row>
    <row r="1560" spans="2:20">
      <c r="B1560" s="149">
        <v>1549</v>
      </c>
      <c r="C1560" s="145"/>
      <c r="D1560" s="149"/>
      <c r="E1560" s="149"/>
      <c r="F1560" s="149">
        <v>106.8</v>
      </c>
      <c r="G1560" s="149">
        <v>120.8</v>
      </c>
      <c r="H1560" s="145"/>
      <c r="I1560" s="145"/>
      <c r="J1560" s="145"/>
      <c r="L1560" s="149">
        <v>1549</v>
      </c>
      <c r="M1560" s="145">
        <f t="shared" si="144"/>
        <v>0</v>
      </c>
      <c r="N1560" s="149"/>
      <c r="O1560" s="145"/>
      <c r="P1560" s="145">
        <f t="shared" si="142"/>
        <v>1</v>
      </c>
      <c r="Q1560" s="145">
        <f t="shared" si="142"/>
        <v>1</v>
      </c>
      <c r="R1560" s="145">
        <f t="shared" si="145"/>
        <v>0</v>
      </c>
      <c r="S1560" s="145">
        <f t="shared" si="145"/>
        <v>0</v>
      </c>
      <c r="T1560" s="145">
        <f t="shared" si="143"/>
        <v>0</v>
      </c>
    </row>
    <row r="1561" spans="2:20">
      <c r="B1561" s="149">
        <v>1550</v>
      </c>
      <c r="C1561" s="145"/>
      <c r="D1561" s="149"/>
      <c r="E1561" s="149"/>
      <c r="F1561" s="149">
        <v>107.1</v>
      </c>
      <c r="G1561" s="149">
        <v>121.1</v>
      </c>
      <c r="H1561" s="145"/>
      <c r="I1561" s="145"/>
      <c r="J1561" s="145"/>
      <c r="L1561" s="149">
        <v>1550</v>
      </c>
      <c r="M1561" s="145">
        <f t="shared" si="144"/>
        <v>0</v>
      </c>
      <c r="N1561" s="149"/>
      <c r="O1561" s="145"/>
      <c r="P1561" s="145">
        <f t="shared" si="142"/>
        <v>1</v>
      </c>
      <c r="Q1561" s="145">
        <f t="shared" si="142"/>
        <v>1</v>
      </c>
      <c r="R1561" s="145">
        <f t="shared" si="145"/>
        <v>0</v>
      </c>
      <c r="S1561" s="145">
        <f t="shared" si="145"/>
        <v>0</v>
      </c>
      <c r="T1561" s="145">
        <f t="shared" si="143"/>
        <v>0</v>
      </c>
    </row>
    <row r="1562" spans="2:20">
      <c r="B1562" s="149">
        <v>1551</v>
      </c>
      <c r="C1562" s="145"/>
      <c r="D1562" s="149"/>
      <c r="E1562" s="149"/>
      <c r="F1562" s="149">
        <v>106.7</v>
      </c>
      <c r="G1562" s="149">
        <v>120.7</v>
      </c>
      <c r="H1562" s="145"/>
      <c r="I1562" s="145"/>
      <c r="J1562" s="145"/>
      <c r="L1562" s="149">
        <v>1551</v>
      </c>
      <c r="M1562" s="145">
        <f t="shared" si="144"/>
        <v>0</v>
      </c>
      <c r="N1562" s="149"/>
      <c r="O1562" s="145"/>
      <c r="P1562" s="145">
        <f t="shared" si="142"/>
        <v>0</v>
      </c>
      <c r="Q1562" s="145">
        <f t="shared" si="142"/>
        <v>0</v>
      </c>
      <c r="R1562" s="145">
        <f t="shared" si="145"/>
        <v>0</v>
      </c>
      <c r="S1562" s="145">
        <f t="shared" si="145"/>
        <v>0</v>
      </c>
      <c r="T1562" s="145">
        <f t="shared" si="143"/>
        <v>0</v>
      </c>
    </row>
    <row r="1563" spans="2:20">
      <c r="B1563" s="149">
        <v>1552</v>
      </c>
      <c r="C1563" s="145"/>
      <c r="D1563" s="149"/>
      <c r="E1563" s="149"/>
      <c r="F1563" s="149">
        <v>105</v>
      </c>
      <c r="G1563" s="149">
        <v>119</v>
      </c>
      <c r="H1563" s="145"/>
      <c r="I1563" s="145"/>
      <c r="J1563" s="145"/>
      <c r="L1563" s="149">
        <v>1552</v>
      </c>
      <c r="M1563" s="145">
        <f t="shared" si="144"/>
        <v>0</v>
      </c>
      <c r="N1563" s="149"/>
      <c r="O1563" s="145"/>
      <c r="P1563" s="145">
        <f t="shared" si="142"/>
        <v>0</v>
      </c>
      <c r="Q1563" s="145">
        <f t="shared" si="142"/>
        <v>0</v>
      </c>
      <c r="R1563" s="145">
        <f t="shared" si="145"/>
        <v>0</v>
      </c>
      <c r="S1563" s="145">
        <f t="shared" si="145"/>
        <v>0</v>
      </c>
      <c r="T1563" s="145">
        <f t="shared" si="143"/>
        <v>0</v>
      </c>
    </row>
    <row r="1564" spans="2:20">
      <c r="B1564" s="149">
        <v>1553</v>
      </c>
      <c r="C1564" s="145"/>
      <c r="D1564" s="149"/>
      <c r="E1564" s="149"/>
      <c r="F1564" s="149">
        <v>102.3</v>
      </c>
      <c r="G1564" s="149">
        <v>116.3</v>
      </c>
      <c r="H1564" s="145"/>
      <c r="I1564" s="145"/>
      <c r="J1564" s="145"/>
      <c r="L1564" s="149">
        <v>1553</v>
      </c>
      <c r="M1564" s="145">
        <f t="shared" si="144"/>
        <v>0</v>
      </c>
      <c r="N1564" s="149"/>
      <c r="O1564" s="145"/>
      <c r="P1564" s="145">
        <f t="shared" si="142"/>
        <v>0</v>
      </c>
      <c r="Q1564" s="145">
        <f t="shared" si="142"/>
        <v>0</v>
      </c>
      <c r="R1564" s="145">
        <f t="shared" si="145"/>
        <v>0</v>
      </c>
      <c r="S1564" s="145">
        <f t="shared" si="145"/>
        <v>0</v>
      </c>
      <c r="T1564" s="145">
        <f t="shared" si="143"/>
        <v>0</v>
      </c>
    </row>
    <row r="1565" spans="2:20">
      <c r="B1565" s="149">
        <v>1554</v>
      </c>
      <c r="C1565" s="145"/>
      <c r="D1565" s="149"/>
      <c r="E1565" s="149"/>
      <c r="F1565" s="149">
        <v>99.1</v>
      </c>
      <c r="G1565" s="149">
        <v>113.1</v>
      </c>
      <c r="H1565" s="145"/>
      <c r="I1565" s="145"/>
      <c r="J1565" s="145"/>
      <c r="L1565" s="149">
        <v>1554</v>
      </c>
      <c r="M1565" s="145">
        <f t="shared" si="144"/>
        <v>0</v>
      </c>
      <c r="N1565" s="149"/>
      <c r="O1565" s="145"/>
      <c r="P1565" s="145">
        <f t="shared" si="142"/>
        <v>0</v>
      </c>
      <c r="Q1565" s="145">
        <f t="shared" si="142"/>
        <v>0</v>
      </c>
      <c r="R1565" s="145">
        <f t="shared" si="145"/>
        <v>0</v>
      </c>
      <c r="S1565" s="145">
        <f t="shared" si="145"/>
        <v>0</v>
      </c>
      <c r="T1565" s="145">
        <f t="shared" si="143"/>
        <v>0</v>
      </c>
    </row>
    <row r="1566" spans="2:20">
      <c r="B1566" s="149">
        <v>1555</v>
      </c>
      <c r="C1566" s="145"/>
      <c r="D1566" s="149"/>
      <c r="E1566" s="149"/>
      <c r="F1566" s="149">
        <v>96.3</v>
      </c>
      <c r="G1566" s="149">
        <v>110.3</v>
      </c>
      <c r="H1566" s="145"/>
      <c r="I1566" s="145"/>
      <c r="J1566" s="145"/>
      <c r="L1566" s="149">
        <v>1555</v>
      </c>
      <c r="M1566" s="145">
        <f t="shared" si="144"/>
        <v>0</v>
      </c>
      <c r="N1566" s="149"/>
      <c r="O1566" s="145"/>
      <c r="P1566" s="145">
        <f t="shared" si="142"/>
        <v>0</v>
      </c>
      <c r="Q1566" s="145">
        <f t="shared" si="142"/>
        <v>0</v>
      </c>
      <c r="R1566" s="145">
        <f t="shared" si="145"/>
        <v>0</v>
      </c>
      <c r="S1566" s="145">
        <f t="shared" si="145"/>
        <v>0</v>
      </c>
      <c r="T1566" s="145">
        <f t="shared" si="143"/>
        <v>0</v>
      </c>
    </row>
    <row r="1567" spans="2:20">
      <c r="B1567" s="149">
        <v>1556</v>
      </c>
      <c r="C1567" s="145"/>
      <c r="D1567" s="149"/>
      <c r="E1567" s="149"/>
      <c r="F1567" s="149">
        <v>95</v>
      </c>
      <c r="G1567" s="149">
        <v>109</v>
      </c>
      <c r="H1567" s="145"/>
      <c r="I1567" s="145"/>
      <c r="J1567" s="145"/>
      <c r="L1567" s="149">
        <v>1556</v>
      </c>
      <c r="M1567" s="145">
        <f t="shared" si="144"/>
        <v>0</v>
      </c>
      <c r="N1567" s="149"/>
      <c r="O1567" s="145"/>
      <c r="P1567" s="145">
        <f t="shared" si="142"/>
        <v>0</v>
      </c>
      <c r="Q1567" s="145">
        <f t="shared" si="142"/>
        <v>0</v>
      </c>
      <c r="R1567" s="145">
        <f t="shared" si="145"/>
        <v>0</v>
      </c>
      <c r="S1567" s="145">
        <f t="shared" si="145"/>
        <v>0</v>
      </c>
      <c r="T1567" s="145">
        <f t="shared" si="143"/>
        <v>0</v>
      </c>
    </row>
    <row r="1568" spans="2:20">
      <c r="B1568" s="149">
        <v>1557</v>
      </c>
      <c r="C1568" s="145"/>
      <c r="D1568" s="149"/>
      <c r="E1568" s="149"/>
      <c r="F1568" s="149">
        <v>95.4</v>
      </c>
      <c r="G1568" s="149">
        <v>109.4</v>
      </c>
      <c r="H1568" s="145"/>
      <c r="I1568" s="145"/>
      <c r="J1568" s="145"/>
      <c r="L1568" s="149">
        <v>1557</v>
      </c>
      <c r="M1568" s="145">
        <f t="shared" si="144"/>
        <v>0</v>
      </c>
      <c r="N1568" s="149"/>
      <c r="O1568" s="145"/>
      <c r="P1568" s="145">
        <f t="shared" si="142"/>
        <v>1</v>
      </c>
      <c r="Q1568" s="145">
        <f t="shared" si="142"/>
        <v>1</v>
      </c>
      <c r="R1568" s="145">
        <f t="shared" si="145"/>
        <v>0</v>
      </c>
      <c r="S1568" s="145">
        <f t="shared" si="145"/>
        <v>0</v>
      </c>
      <c r="T1568" s="145">
        <f t="shared" si="143"/>
        <v>0</v>
      </c>
    </row>
    <row r="1569" spans="2:20">
      <c r="B1569" s="149">
        <v>1558</v>
      </c>
      <c r="C1569" s="145"/>
      <c r="D1569" s="149"/>
      <c r="E1569" s="149"/>
      <c r="F1569" s="149">
        <v>96.4</v>
      </c>
      <c r="G1569" s="149">
        <v>110.4</v>
      </c>
      <c r="H1569" s="145"/>
      <c r="I1569" s="145"/>
      <c r="J1569" s="145"/>
      <c r="L1569" s="149">
        <v>1558</v>
      </c>
      <c r="M1569" s="145">
        <f t="shared" si="144"/>
        <v>0</v>
      </c>
      <c r="N1569" s="149"/>
      <c r="O1569" s="145"/>
      <c r="P1569" s="145">
        <f t="shared" si="142"/>
        <v>1</v>
      </c>
      <c r="Q1569" s="145">
        <f t="shared" si="142"/>
        <v>1</v>
      </c>
      <c r="R1569" s="145">
        <f t="shared" si="145"/>
        <v>0</v>
      </c>
      <c r="S1569" s="145">
        <f t="shared" si="145"/>
        <v>0</v>
      </c>
      <c r="T1569" s="145">
        <f t="shared" si="143"/>
        <v>0</v>
      </c>
    </row>
    <row r="1570" spans="2:20">
      <c r="B1570" s="149">
        <v>1559</v>
      </c>
      <c r="C1570" s="145"/>
      <c r="D1570" s="149"/>
      <c r="E1570" s="149"/>
      <c r="F1570" s="149">
        <v>97.3</v>
      </c>
      <c r="G1570" s="149">
        <v>111.3</v>
      </c>
      <c r="H1570" s="145"/>
      <c r="I1570" s="145"/>
      <c r="J1570" s="145"/>
      <c r="L1570" s="149">
        <v>1559</v>
      </c>
      <c r="M1570" s="145">
        <f t="shared" si="144"/>
        <v>0</v>
      </c>
      <c r="N1570" s="149"/>
      <c r="O1570" s="145"/>
      <c r="P1570" s="145">
        <f t="shared" si="142"/>
        <v>1</v>
      </c>
      <c r="Q1570" s="145">
        <f t="shared" si="142"/>
        <v>1</v>
      </c>
      <c r="R1570" s="145">
        <f t="shared" si="145"/>
        <v>0</v>
      </c>
      <c r="S1570" s="145">
        <f t="shared" si="145"/>
        <v>0</v>
      </c>
      <c r="T1570" s="145">
        <f t="shared" si="143"/>
        <v>0</v>
      </c>
    </row>
    <row r="1571" spans="2:20">
      <c r="B1571" s="149">
        <v>1560</v>
      </c>
      <c r="C1571" s="145"/>
      <c r="D1571" s="149"/>
      <c r="E1571" s="149"/>
      <c r="F1571" s="149">
        <v>97.5</v>
      </c>
      <c r="G1571" s="149">
        <v>111.5</v>
      </c>
      <c r="H1571" s="145"/>
      <c r="I1571" s="145"/>
      <c r="J1571" s="145"/>
      <c r="L1571" s="149">
        <v>1560</v>
      </c>
      <c r="M1571" s="145">
        <f t="shared" si="144"/>
        <v>0</v>
      </c>
      <c r="N1571" s="149"/>
      <c r="O1571" s="145"/>
      <c r="P1571" s="145">
        <f t="shared" si="142"/>
        <v>1</v>
      </c>
      <c r="Q1571" s="145">
        <f t="shared" si="142"/>
        <v>1</v>
      </c>
      <c r="R1571" s="145">
        <f t="shared" si="145"/>
        <v>0</v>
      </c>
      <c r="S1571" s="145">
        <f t="shared" si="145"/>
        <v>0</v>
      </c>
      <c r="T1571" s="145">
        <f t="shared" si="143"/>
        <v>0</v>
      </c>
    </row>
    <row r="1572" spans="2:20">
      <c r="B1572" s="149">
        <v>1561</v>
      </c>
      <c r="C1572" s="145"/>
      <c r="D1572" s="149"/>
      <c r="E1572" s="149"/>
      <c r="F1572" s="149">
        <v>96.1</v>
      </c>
      <c r="G1572" s="149">
        <v>110.1</v>
      </c>
      <c r="H1572" s="145"/>
      <c r="I1572" s="145"/>
      <c r="J1572" s="145"/>
      <c r="L1572" s="149">
        <v>1561</v>
      </c>
      <c r="M1572" s="145">
        <f t="shared" si="144"/>
        <v>0</v>
      </c>
      <c r="N1572" s="149"/>
      <c r="O1572" s="145"/>
      <c r="P1572" s="145">
        <f t="shared" si="142"/>
        <v>0</v>
      </c>
      <c r="Q1572" s="145">
        <f t="shared" si="142"/>
        <v>0</v>
      </c>
      <c r="R1572" s="145">
        <f t="shared" si="145"/>
        <v>0</v>
      </c>
      <c r="S1572" s="145">
        <f t="shared" si="145"/>
        <v>0</v>
      </c>
      <c r="T1572" s="145">
        <f t="shared" si="143"/>
        <v>0</v>
      </c>
    </row>
    <row r="1573" spans="2:20">
      <c r="B1573" s="149">
        <v>1562</v>
      </c>
      <c r="C1573" s="145"/>
      <c r="D1573" s="149"/>
      <c r="E1573" s="149"/>
      <c r="F1573" s="149">
        <v>93.4</v>
      </c>
      <c r="G1573" s="149">
        <v>107.4</v>
      </c>
      <c r="H1573" s="145"/>
      <c r="I1573" s="145"/>
      <c r="J1573" s="145"/>
      <c r="L1573" s="149">
        <v>1562</v>
      </c>
      <c r="M1573" s="145">
        <f t="shared" si="144"/>
        <v>0</v>
      </c>
      <c r="N1573" s="149"/>
      <c r="O1573" s="145"/>
      <c r="P1573" s="145">
        <f t="shared" si="142"/>
        <v>0</v>
      </c>
      <c r="Q1573" s="145">
        <f t="shared" si="142"/>
        <v>0</v>
      </c>
      <c r="R1573" s="145">
        <f t="shared" si="145"/>
        <v>0</v>
      </c>
      <c r="S1573" s="145">
        <f t="shared" si="145"/>
        <v>0</v>
      </c>
      <c r="T1573" s="145">
        <f t="shared" si="143"/>
        <v>0</v>
      </c>
    </row>
    <row r="1574" spans="2:20">
      <c r="B1574" s="149">
        <v>1563</v>
      </c>
      <c r="C1574" s="145"/>
      <c r="D1574" s="149"/>
      <c r="E1574" s="149"/>
      <c r="F1574" s="149">
        <v>90.4</v>
      </c>
      <c r="G1574" s="149">
        <v>104.4</v>
      </c>
      <c r="H1574" s="145"/>
      <c r="I1574" s="145"/>
      <c r="J1574" s="145"/>
      <c r="L1574" s="149">
        <v>1563</v>
      </c>
      <c r="M1574" s="145">
        <f t="shared" si="144"/>
        <v>0</v>
      </c>
      <c r="N1574" s="149"/>
      <c r="O1574" s="145"/>
      <c r="P1574" s="145">
        <f t="shared" si="142"/>
        <v>0</v>
      </c>
      <c r="Q1574" s="145">
        <f t="shared" si="142"/>
        <v>0</v>
      </c>
      <c r="R1574" s="145">
        <f t="shared" si="145"/>
        <v>0</v>
      </c>
      <c r="S1574" s="145">
        <f t="shared" si="145"/>
        <v>0</v>
      </c>
      <c r="T1574" s="145">
        <f t="shared" si="143"/>
        <v>0</v>
      </c>
    </row>
    <row r="1575" spans="2:20">
      <c r="B1575" s="149">
        <v>1564</v>
      </c>
      <c r="C1575" s="145"/>
      <c r="D1575" s="149"/>
      <c r="E1575" s="149"/>
      <c r="F1575" s="149">
        <v>87.8</v>
      </c>
      <c r="G1575" s="149">
        <v>101.8</v>
      </c>
      <c r="H1575" s="145"/>
      <c r="I1575" s="145"/>
      <c r="J1575" s="145"/>
      <c r="L1575" s="149">
        <v>1564</v>
      </c>
      <c r="M1575" s="145">
        <f t="shared" si="144"/>
        <v>0</v>
      </c>
      <c r="N1575" s="149"/>
      <c r="O1575" s="145"/>
      <c r="P1575" s="145">
        <f t="shared" si="142"/>
        <v>0</v>
      </c>
      <c r="Q1575" s="145">
        <f t="shared" si="142"/>
        <v>0</v>
      </c>
      <c r="R1575" s="145">
        <f t="shared" si="145"/>
        <v>0</v>
      </c>
      <c r="S1575" s="145">
        <f t="shared" si="145"/>
        <v>0</v>
      </c>
      <c r="T1575" s="145">
        <f t="shared" si="143"/>
        <v>0</v>
      </c>
    </row>
    <row r="1576" spans="2:20">
      <c r="B1576" s="149">
        <v>1565</v>
      </c>
      <c r="C1576" s="145"/>
      <c r="D1576" s="149"/>
      <c r="E1576" s="149"/>
      <c r="F1576" s="149">
        <v>86</v>
      </c>
      <c r="G1576" s="149">
        <v>100</v>
      </c>
      <c r="H1576" s="145"/>
      <c r="I1576" s="145"/>
      <c r="J1576" s="145"/>
      <c r="L1576" s="149">
        <v>1565</v>
      </c>
      <c r="M1576" s="145">
        <f t="shared" si="144"/>
        <v>0</v>
      </c>
      <c r="N1576" s="149"/>
      <c r="O1576" s="145"/>
      <c r="P1576" s="145">
        <f t="shared" si="142"/>
        <v>0</v>
      </c>
      <c r="Q1576" s="145">
        <f t="shared" si="142"/>
        <v>0</v>
      </c>
      <c r="R1576" s="145">
        <f t="shared" si="145"/>
        <v>0</v>
      </c>
      <c r="S1576" s="145">
        <f t="shared" si="145"/>
        <v>0</v>
      </c>
      <c r="T1576" s="145">
        <f t="shared" si="143"/>
        <v>0</v>
      </c>
    </row>
    <row r="1577" spans="2:20">
      <c r="B1577" s="149">
        <v>1566</v>
      </c>
      <c r="C1577" s="145"/>
      <c r="D1577" s="149"/>
      <c r="E1577" s="149"/>
      <c r="F1577" s="149">
        <v>85.1</v>
      </c>
      <c r="G1577" s="149">
        <v>99.1</v>
      </c>
      <c r="H1577" s="145"/>
      <c r="I1577" s="145"/>
      <c r="J1577" s="145"/>
      <c r="L1577" s="149">
        <v>1566</v>
      </c>
      <c r="M1577" s="145">
        <f t="shared" si="144"/>
        <v>0</v>
      </c>
      <c r="N1577" s="149"/>
      <c r="O1577" s="145"/>
      <c r="P1577" s="145">
        <f t="shared" si="142"/>
        <v>0</v>
      </c>
      <c r="Q1577" s="145">
        <f t="shared" si="142"/>
        <v>0</v>
      </c>
      <c r="R1577" s="145">
        <f t="shared" si="145"/>
        <v>0</v>
      </c>
      <c r="S1577" s="145">
        <f t="shared" si="145"/>
        <v>0</v>
      </c>
      <c r="T1577" s="145">
        <f t="shared" si="143"/>
        <v>0</v>
      </c>
    </row>
    <row r="1578" spans="2:20">
      <c r="B1578" s="149">
        <v>1567</v>
      </c>
      <c r="C1578" s="145"/>
      <c r="D1578" s="149"/>
      <c r="E1578" s="149"/>
      <c r="F1578" s="149">
        <v>84.7</v>
      </c>
      <c r="G1578" s="149">
        <v>98.7</v>
      </c>
      <c r="H1578" s="145"/>
      <c r="I1578" s="145"/>
      <c r="J1578" s="145"/>
      <c r="L1578" s="149">
        <v>1567</v>
      </c>
      <c r="M1578" s="145">
        <f t="shared" si="144"/>
        <v>0</v>
      </c>
      <c r="N1578" s="149"/>
      <c r="O1578" s="145"/>
      <c r="P1578" s="145">
        <f t="shared" si="142"/>
        <v>0</v>
      </c>
      <c r="Q1578" s="145">
        <f t="shared" si="142"/>
        <v>0</v>
      </c>
      <c r="R1578" s="145">
        <f t="shared" si="145"/>
        <v>0</v>
      </c>
      <c r="S1578" s="145">
        <f t="shared" si="145"/>
        <v>0</v>
      </c>
      <c r="T1578" s="145">
        <f t="shared" si="143"/>
        <v>0</v>
      </c>
    </row>
    <row r="1579" spans="2:20">
      <c r="B1579" s="149">
        <v>1568</v>
      </c>
      <c r="C1579" s="145"/>
      <c r="D1579" s="149"/>
      <c r="E1579" s="149"/>
      <c r="F1579" s="149">
        <v>84.2</v>
      </c>
      <c r="G1579" s="149">
        <v>98.2</v>
      </c>
      <c r="H1579" s="145"/>
      <c r="I1579" s="145"/>
      <c r="J1579" s="145"/>
      <c r="L1579" s="149">
        <v>1568</v>
      </c>
      <c r="M1579" s="145">
        <f t="shared" si="144"/>
        <v>0</v>
      </c>
      <c r="N1579" s="149"/>
      <c r="O1579" s="145"/>
      <c r="P1579" s="145">
        <f t="shared" si="142"/>
        <v>0</v>
      </c>
      <c r="Q1579" s="145">
        <f t="shared" si="142"/>
        <v>0</v>
      </c>
      <c r="R1579" s="145">
        <f t="shared" si="145"/>
        <v>0</v>
      </c>
      <c r="S1579" s="145">
        <f t="shared" si="145"/>
        <v>0</v>
      </c>
      <c r="T1579" s="145">
        <f t="shared" si="143"/>
        <v>0</v>
      </c>
    </row>
    <row r="1580" spans="2:20">
      <c r="B1580" s="149">
        <v>1569</v>
      </c>
      <c r="C1580" s="145"/>
      <c r="D1580" s="149"/>
      <c r="E1580" s="149"/>
      <c r="F1580" s="149">
        <v>85</v>
      </c>
      <c r="G1580" s="149">
        <v>99</v>
      </c>
      <c r="H1580" s="145"/>
      <c r="I1580" s="145"/>
      <c r="J1580" s="145"/>
      <c r="L1580" s="149">
        <v>1569</v>
      </c>
      <c r="M1580" s="145">
        <f t="shared" si="144"/>
        <v>0</v>
      </c>
      <c r="N1580" s="149"/>
      <c r="O1580" s="145"/>
      <c r="P1580" s="145">
        <f t="shared" si="142"/>
        <v>1</v>
      </c>
      <c r="Q1580" s="145">
        <f t="shared" si="142"/>
        <v>1</v>
      </c>
      <c r="R1580" s="145">
        <f t="shared" si="145"/>
        <v>0</v>
      </c>
      <c r="S1580" s="145">
        <f t="shared" si="145"/>
        <v>0</v>
      </c>
      <c r="T1580" s="145">
        <f t="shared" si="143"/>
        <v>0</v>
      </c>
    </row>
    <row r="1581" spans="2:20">
      <c r="B1581" s="149">
        <v>1570</v>
      </c>
      <c r="C1581" s="145"/>
      <c r="D1581" s="149"/>
      <c r="E1581" s="149"/>
      <c r="F1581" s="149">
        <v>86.5</v>
      </c>
      <c r="G1581" s="149">
        <v>100.5</v>
      </c>
      <c r="H1581" s="145"/>
      <c r="I1581" s="145"/>
      <c r="J1581" s="145"/>
      <c r="L1581" s="149">
        <v>1570</v>
      </c>
      <c r="M1581" s="145">
        <f t="shared" si="144"/>
        <v>0</v>
      </c>
      <c r="N1581" s="149"/>
      <c r="O1581" s="145"/>
      <c r="P1581" s="145">
        <f t="shared" si="142"/>
        <v>1</v>
      </c>
      <c r="Q1581" s="145">
        <f t="shared" si="142"/>
        <v>1</v>
      </c>
      <c r="R1581" s="145">
        <f t="shared" si="145"/>
        <v>0</v>
      </c>
      <c r="S1581" s="145">
        <f t="shared" si="145"/>
        <v>0</v>
      </c>
      <c r="T1581" s="145">
        <f t="shared" si="143"/>
        <v>0</v>
      </c>
    </row>
    <row r="1582" spans="2:20">
      <c r="B1582" s="145">
        <f t="shared" ref="B1582:B1645" si="146">B1581+1</f>
        <v>1571</v>
      </c>
      <c r="C1582" s="145"/>
      <c r="D1582" s="149"/>
      <c r="E1582" s="149"/>
      <c r="F1582" s="149">
        <v>88.3</v>
      </c>
      <c r="G1582" s="149">
        <v>102.3</v>
      </c>
      <c r="H1582" s="145"/>
      <c r="I1582" s="145"/>
      <c r="J1582" s="145"/>
      <c r="L1582" s="145">
        <f t="shared" ref="L1582:L1645" si="147">L1581+1</f>
        <v>1571</v>
      </c>
      <c r="M1582" s="145">
        <f t="shared" si="144"/>
        <v>0</v>
      </c>
      <c r="N1582" s="149"/>
      <c r="O1582" s="145"/>
      <c r="P1582" s="145">
        <f t="shared" si="142"/>
        <v>1</v>
      </c>
      <c r="Q1582" s="145">
        <f t="shared" si="142"/>
        <v>1</v>
      </c>
      <c r="R1582" s="145">
        <f t="shared" si="145"/>
        <v>0</v>
      </c>
      <c r="S1582" s="145">
        <f t="shared" si="145"/>
        <v>0</v>
      </c>
      <c r="T1582" s="145">
        <f t="shared" si="143"/>
        <v>0</v>
      </c>
    </row>
    <row r="1583" spans="2:20">
      <c r="B1583" s="145">
        <f t="shared" si="146"/>
        <v>1572</v>
      </c>
      <c r="C1583" s="145"/>
      <c r="D1583" s="149"/>
      <c r="E1583" s="149"/>
      <c r="F1583" s="149">
        <v>89.9</v>
      </c>
      <c r="G1583" s="149">
        <v>103.9</v>
      </c>
      <c r="H1583" s="145"/>
      <c r="I1583" s="145"/>
      <c r="J1583" s="145"/>
      <c r="L1583" s="145">
        <f t="shared" si="147"/>
        <v>1572</v>
      </c>
      <c r="M1583" s="145">
        <f t="shared" si="144"/>
        <v>0</v>
      </c>
      <c r="N1583" s="149"/>
      <c r="O1583" s="145"/>
      <c r="P1583" s="145">
        <f t="shared" si="142"/>
        <v>1</v>
      </c>
      <c r="Q1583" s="145">
        <f t="shared" si="142"/>
        <v>1</v>
      </c>
      <c r="R1583" s="145">
        <f t="shared" si="145"/>
        <v>0</v>
      </c>
      <c r="S1583" s="145">
        <f t="shared" si="145"/>
        <v>0</v>
      </c>
      <c r="T1583" s="145">
        <f t="shared" si="143"/>
        <v>0</v>
      </c>
    </row>
    <row r="1584" spans="2:20">
      <c r="B1584" s="145">
        <f t="shared" si="146"/>
        <v>1573</v>
      </c>
      <c r="C1584" s="145"/>
      <c r="D1584" s="149"/>
      <c r="E1584" s="149"/>
      <c r="F1584" s="149">
        <v>91</v>
      </c>
      <c r="G1584" s="149">
        <v>105</v>
      </c>
      <c r="H1584" s="145"/>
      <c r="I1584" s="145"/>
      <c r="J1584" s="145"/>
      <c r="L1584" s="145">
        <f t="shared" si="147"/>
        <v>1573</v>
      </c>
      <c r="M1584" s="145">
        <f t="shared" si="144"/>
        <v>0</v>
      </c>
      <c r="N1584" s="149"/>
      <c r="O1584" s="145"/>
      <c r="P1584" s="145">
        <f t="shared" si="142"/>
        <v>1</v>
      </c>
      <c r="Q1584" s="145">
        <f t="shared" si="142"/>
        <v>1</v>
      </c>
      <c r="R1584" s="145">
        <f t="shared" si="145"/>
        <v>0</v>
      </c>
      <c r="S1584" s="145">
        <f t="shared" si="145"/>
        <v>0</v>
      </c>
      <c r="T1584" s="145">
        <f t="shared" si="143"/>
        <v>0</v>
      </c>
    </row>
    <row r="1585" spans="2:20">
      <c r="B1585" s="145">
        <f t="shared" si="146"/>
        <v>1574</v>
      </c>
      <c r="C1585" s="145"/>
      <c r="D1585" s="149"/>
      <c r="E1585" s="149"/>
      <c r="F1585" s="149">
        <v>91.8</v>
      </c>
      <c r="G1585" s="149">
        <v>105.8</v>
      </c>
      <c r="H1585" s="145"/>
      <c r="I1585" s="145"/>
      <c r="J1585" s="145"/>
      <c r="L1585" s="145">
        <f t="shared" si="147"/>
        <v>1574</v>
      </c>
      <c r="M1585" s="145">
        <f t="shared" si="144"/>
        <v>0</v>
      </c>
      <c r="N1585" s="149"/>
      <c r="O1585" s="145"/>
      <c r="P1585" s="145">
        <f t="shared" si="142"/>
        <v>1</v>
      </c>
      <c r="Q1585" s="145">
        <f t="shared" si="142"/>
        <v>1</v>
      </c>
      <c r="R1585" s="145">
        <f t="shared" si="145"/>
        <v>0</v>
      </c>
      <c r="S1585" s="145">
        <f t="shared" si="145"/>
        <v>0</v>
      </c>
      <c r="T1585" s="145">
        <f t="shared" si="143"/>
        <v>0</v>
      </c>
    </row>
    <row r="1586" spans="2:20">
      <c r="B1586" s="145">
        <f t="shared" si="146"/>
        <v>1575</v>
      </c>
      <c r="C1586" s="145"/>
      <c r="D1586" s="149"/>
      <c r="E1586" s="149"/>
      <c r="F1586" s="149">
        <v>92.5</v>
      </c>
      <c r="G1586" s="149">
        <v>106.5</v>
      </c>
      <c r="H1586" s="145"/>
      <c r="I1586" s="145"/>
      <c r="J1586" s="145"/>
      <c r="L1586" s="145">
        <f t="shared" si="147"/>
        <v>1575</v>
      </c>
      <c r="M1586" s="145">
        <f t="shared" si="144"/>
        <v>0</v>
      </c>
      <c r="N1586" s="149"/>
      <c r="O1586" s="145"/>
      <c r="P1586" s="145">
        <f t="shared" si="142"/>
        <v>1</v>
      </c>
      <c r="Q1586" s="145">
        <f t="shared" si="142"/>
        <v>1</v>
      </c>
      <c r="R1586" s="145">
        <f t="shared" si="145"/>
        <v>0</v>
      </c>
      <c r="S1586" s="145">
        <f t="shared" si="145"/>
        <v>0</v>
      </c>
      <c r="T1586" s="145">
        <f t="shared" si="143"/>
        <v>0</v>
      </c>
    </row>
    <row r="1587" spans="2:20">
      <c r="B1587" s="145">
        <f t="shared" si="146"/>
        <v>1576</v>
      </c>
      <c r="C1587" s="145"/>
      <c r="D1587" s="149"/>
      <c r="E1587" s="149"/>
      <c r="F1587" s="149">
        <v>93.1</v>
      </c>
      <c r="G1587" s="149">
        <v>107.1</v>
      </c>
      <c r="H1587" s="145"/>
      <c r="I1587" s="145"/>
      <c r="J1587" s="145"/>
      <c r="L1587" s="145">
        <f t="shared" si="147"/>
        <v>1576</v>
      </c>
      <c r="M1587" s="145">
        <f t="shared" si="144"/>
        <v>0</v>
      </c>
      <c r="N1587" s="149"/>
      <c r="O1587" s="145"/>
      <c r="P1587" s="145">
        <f t="shared" si="142"/>
        <v>1</v>
      </c>
      <c r="Q1587" s="145">
        <f t="shared" si="142"/>
        <v>1</v>
      </c>
      <c r="R1587" s="145">
        <f t="shared" si="145"/>
        <v>0</v>
      </c>
      <c r="S1587" s="145">
        <f t="shared" si="145"/>
        <v>0</v>
      </c>
      <c r="T1587" s="145">
        <f t="shared" si="143"/>
        <v>0</v>
      </c>
    </row>
    <row r="1588" spans="2:20">
      <c r="B1588" s="145">
        <f t="shared" si="146"/>
        <v>1577</v>
      </c>
      <c r="C1588" s="145"/>
      <c r="D1588" s="149"/>
      <c r="E1588" s="149"/>
      <c r="F1588" s="149">
        <v>93.7</v>
      </c>
      <c r="G1588" s="149">
        <v>107.7</v>
      </c>
      <c r="H1588" s="145"/>
      <c r="I1588" s="145"/>
      <c r="J1588" s="145"/>
      <c r="L1588" s="145">
        <f t="shared" si="147"/>
        <v>1577</v>
      </c>
      <c r="M1588" s="145">
        <f t="shared" si="144"/>
        <v>0</v>
      </c>
      <c r="N1588" s="149"/>
      <c r="O1588" s="145"/>
      <c r="P1588" s="145">
        <f t="shared" si="142"/>
        <v>1</v>
      </c>
      <c r="Q1588" s="145">
        <f t="shared" si="142"/>
        <v>1</v>
      </c>
      <c r="R1588" s="145">
        <f t="shared" si="145"/>
        <v>0</v>
      </c>
      <c r="S1588" s="145">
        <f t="shared" si="145"/>
        <v>0</v>
      </c>
      <c r="T1588" s="145">
        <f t="shared" si="143"/>
        <v>0</v>
      </c>
    </row>
    <row r="1589" spans="2:20">
      <c r="B1589" s="145">
        <f t="shared" si="146"/>
        <v>1578</v>
      </c>
      <c r="C1589" s="145"/>
      <c r="D1589" s="149"/>
      <c r="E1589" s="149"/>
      <c r="F1589" s="149">
        <v>94.4</v>
      </c>
      <c r="G1589" s="149">
        <v>108.4</v>
      </c>
      <c r="H1589" s="145"/>
      <c r="I1589" s="145"/>
      <c r="J1589" s="145"/>
      <c r="L1589" s="145">
        <f t="shared" si="147"/>
        <v>1578</v>
      </c>
      <c r="M1589" s="145">
        <f t="shared" si="144"/>
        <v>0</v>
      </c>
      <c r="N1589" s="149"/>
      <c r="O1589" s="145"/>
      <c r="P1589" s="145">
        <f t="shared" si="142"/>
        <v>1</v>
      </c>
      <c r="Q1589" s="145">
        <f t="shared" si="142"/>
        <v>1</v>
      </c>
      <c r="R1589" s="145">
        <f t="shared" si="145"/>
        <v>0</v>
      </c>
      <c r="S1589" s="145">
        <f t="shared" si="145"/>
        <v>0</v>
      </c>
      <c r="T1589" s="145">
        <f t="shared" si="143"/>
        <v>0</v>
      </c>
    </row>
    <row r="1590" spans="2:20">
      <c r="B1590" s="145">
        <f t="shared" si="146"/>
        <v>1579</v>
      </c>
      <c r="C1590" s="145"/>
      <c r="D1590" s="149"/>
      <c r="E1590" s="149"/>
      <c r="F1590" s="149">
        <v>95</v>
      </c>
      <c r="G1590" s="149">
        <v>109</v>
      </c>
      <c r="H1590" s="145"/>
      <c r="I1590" s="145"/>
      <c r="J1590" s="145"/>
      <c r="L1590" s="145">
        <f t="shared" si="147"/>
        <v>1579</v>
      </c>
      <c r="M1590" s="145">
        <f t="shared" si="144"/>
        <v>0</v>
      </c>
      <c r="N1590" s="149"/>
      <c r="O1590" s="145"/>
      <c r="P1590" s="145">
        <f t="shared" si="142"/>
        <v>1</v>
      </c>
      <c r="Q1590" s="145">
        <f t="shared" si="142"/>
        <v>1</v>
      </c>
      <c r="R1590" s="145">
        <f t="shared" si="145"/>
        <v>0</v>
      </c>
      <c r="S1590" s="145">
        <f t="shared" si="145"/>
        <v>0</v>
      </c>
      <c r="T1590" s="145">
        <f t="shared" si="143"/>
        <v>0</v>
      </c>
    </row>
    <row r="1591" spans="2:20">
      <c r="B1591" s="145">
        <f t="shared" si="146"/>
        <v>1580</v>
      </c>
      <c r="C1591" s="145"/>
      <c r="D1591" s="149"/>
      <c r="E1591" s="149"/>
      <c r="F1591" s="149">
        <v>95.6</v>
      </c>
      <c r="G1591" s="149">
        <v>109.6</v>
      </c>
      <c r="H1591" s="145"/>
      <c r="I1591" s="145"/>
      <c r="J1591" s="145"/>
      <c r="L1591" s="145">
        <f t="shared" si="147"/>
        <v>1580</v>
      </c>
      <c r="M1591" s="145">
        <f t="shared" si="144"/>
        <v>0</v>
      </c>
      <c r="N1591" s="149"/>
      <c r="O1591" s="145"/>
      <c r="P1591" s="145">
        <f t="shared" si="142"/>
        <v>1</v>
      </c>
      <c r="Q1591" s="145">
        <f t="shared" si="142"/>
        <v>1</v>
      </c>
      <c r="R1591" s="145">
        <f t="shared" si="145"/>
        <v>0</v>
      </c>
      <c r="S1591" s="145">
        <f t="shared" si="145"/>
        <v>0</v>
      </c>
      <c r="T1591" s="145">
        <f t="shared" si="143"/>
        <v>0</v>
      </c>
    </row>
    <row r="1592" spans="2:20">
      <c r="B1592" s="145">
        <f t="shared" si="146"/>
        <v>1581</v>
      </c>
      <c r="C1592" s="145"/>
      <c r="D1592" s="149"/>
      <c r="E1592" s="149"/>
      <c r="F1592" s="149">
        <v>96.3</v>
      </c>
      <c r="G1592" s="149">
        <v>110.3</v>
      </c>
      <c r="H1592" s="145"/>
      <c r="I1592" s="145"/>
      <c r="J1592" s="145"/>
      <c r="L1592" s="145">
        <f t="shared" si="147"/>
        <v>1581</v>
      </c>
      <c r="M1592" s="145">
        <f t="shared" si="144"/>
        <v>0</v>
      </c>
      <c r="N1592" s="149"/>
      <c r="O1592" s="145"/>
      <c r="P1592" s="145">
        <f t="shared" si="142"/>
        <v>1</v>
      </c>
      <c r="Q1592" s="145">
        <f t="shared" si="142"/>
        <v>1</v>
      </c>
      <c r="R1592" s="145">
        <f t="shared" si="145"/>
        <v>0</v>
      </c>
      <c r="S1592" s="145">
        <f t="shared" si="145"/>
        <v>0</v>
      </c>
      <c r="T1592" s="145">
        <f t="shared" si="143"/>
        <v>0</v>
      </c>
    </row>
    <row r="1593" spans="2:20">
      <c r="B1593" s="145">
        <f t="shared" si="146"/>
        <v>1582</v>
      </c>
      <c r="C1593" s="145"/>
      <c r="D1593" s="149"/>
      <c r="E1593" s="149"/>
      <c r="F1593" s="149">
        <v>96.9</v>
      </c>
      <c r="G1593" s="149">
        <v>110.9</v>
      </c>
      <c r="H1593" s="145"/>
      <c r="I1593" s="145"/>
      <c r="J1593" s="145"/>
      <c r="L1593" s="145">
        <f t="shared" si="147"/>
        <v>1582</v>
      </c>
      <c r="M1593" s="145">
        <f t="shared" si="144"/>
        <v>0</v>
      </c>
      <c r="N1593" s="149"/>
      <c r="O1593" s="145"/>
      <c r="P1593" s="145">
        <f t="shared" si="142"/>
        <v>1</v>
      </c>
      <c r="Q1593" s="145">
        <f t="shared" si="142"/>
        <v>1</v>
      </c>
      <c r="R1593" s="145">
        <f t="shared" si="145"/>
        <v>0</v>
      </c>
      <c r="S1593" s="145">
        <f t="shared" si="145"/>
        <v>0</v>
      </c>
      <c r="T1593" s="145">
        <f t="shared" si="143"/>
        <v>0</v>
      </c>
    </row>
    <row r="1594" spans="2:20">
      <c r="B1594" s="145">
        <f t="shared" si="146"/>
        <v>1583</v>
      </c>
      <c r="C1594" s="145"/>
      <c r="D1594" s="149"/>
      <c r="E1594" s="149"/>
      <c r="F1594" s="149">
        <v>97.5</v>
      </c>
      <c r="G1594" s="149">
        <v>111.5</v>
      </c>
      <c r="H1594" s="145"/>
      <c r="I1594" s="145"/>
      <c r="J1594" s="145"/>
      <c r="L1594" s="145">
        <f t="shared" si="147"/>
        <v>1583</v>
      </c>
      <c r="M1594" s="145">
        <f t="shared" si="144"/>
        <v>0</v>
      </c>
      <c r="N1594" s="149"/>
      <c r="O1594" s="145"/>
      <c r="P1594" s="145">
        <f t="shared" si="142"/>
        <v>1</v>
      </c>
      <c r="Q1594" s="145">
        <f t="shared" si="142"/>
        <v>1</v>
      </c>
      <c r="R1594" s="145">
        <f t="shared" si="145"/>
        <v>0</v>
      </c>
      <c r="S1594" s="145">
        <f t="shared" si="145"/>
        <v>0</v>
      </c>
      <c r="T1594" s="145">
        <f t="shared" si="143"/>
        <v>0</v>
      </c>
    </row>
    <row r="1595" spans="2:20">
      <c r="B1595" s="145">
        <f t="shared" si="146"/>
        <v>1584</v>
      </c>
      <c r="C1595" s="145"/>
      <c r="D1595" s="149"/>
      <c r="E1595" s="149"/>
      <c r="F1595" s="149">
        <v>98</v>
      </c>
      <c r="G1595" s="149">
        <v>112</v>
      </c>
      <c r="H1595" s="145"/>
      <c r="I1595" s="145"/>
      <c r="J1595" s="145"/>
      <c r="L1595" s="145">
        <f t="shared" si="147"/>
        <v>1584</v>
      </c>
      <c r="M1595" s="145">
        <f t="shared" si="144"/>
        <v>0</v>
      </c>
      <c r="N1595" s="149"/>
      <c r="O1595" s="145"/>
      <c r="P1595" s="145">
        <f t="shared" si="142"/>
        <v>1</v>
      </c>
      <c r="Q1595" s="145">
        <f t="shared" si="142"/>
        <v>1</v>
      </c>
      <c r="R1595" s="145">
        <f t="shared" si="145"/>
        <v>0</v>
      </c>
      <c r="S1595" s="145">
        <f t="shared" si="145"/>
        <v>0</v>
      </c>
      <c r="T1595" s="145">
        <f t="shared" si="143"/>
        <v>0</v>
      </c>
    </row>
    <row r="1596" spans="2:20">
      <c r="B1596" s="145">
        <f t="shared" si="146"/>
        <v>1585</v>
      </c>
      <c r="C1596" s="145"/>
      <c r="D1596" s="149"/>
      <c r="E1596" s="149"/>
      <c r="F1596" s="149">
        <v>98.3</v>
      </c>
      <c r="G1596" s="149">
        <v>112.3</v>
      </c>
      <c r="H1596" s="145"/>
      <c r="I1596" s="145"/>
      <c r="J1596" s="145"/>
      <c r="L1596" s="145">
        <f t="shared" si="147"/>
        <v>1585</v>
      </c>
      <c r="M1596" s="145">
        <f t="shared" si="144"/>
        <v>0</v>
      </c>
      <c r="N1596" s="149"/>
      <c r="O1596" s="145"/>
      <c r="P1596" s="145">
        <f t="shared" si="142"/>
        <v>1</v>
      </c>
      <c r="Q1596" s="145">
        <f t="shared" si="142"/>
        <v>1</v>
      </c>
      <c r="R1596" s="145">
        <f t="shared" si="145"/>
        <v>0</v>
      </c>
      <c r="S1596" s="145">
        <f t="shared" si="145"/>
        <v>0</v>
      </c>
      <c r="T1596" s="145">
        <f t="shared" si="143"/>
        <v>0</v>
      </c>
    </row>
    <row r="1597" spans="2:20">
      <c r="B1597" s="145">
        <f t="shared" si="146"/>
        <v>1586</v>
      </c>
      <c r="C1597" s="145"/>
      <c r="D1597" s="149"/>
      <c r="E1597" s="149"/>
      <c r="F1597" s="149">
        <v>98.6</v>
      </c>
      <c r="G1597" s="149">
        <v>112.6</v>
      </c>
      <c r="H1597" s="145"/>
      <c r="I1597" s="145"/>
      <c r="J1597" s="145"/>
      <c r="L1597" s="145">
        <f t="shared" si="147"/>
        <v>1586</v>
      </c>
      <c r="M1597" s="145">
        <f t="shared" si="144"/>
        <v>0</v>
      </c>
      <c r="N1597" s="149"/>
      <c r="O1597" s="145"/>
      <c r="P1597" s="145">
        <f t="shared" si="142"/>
        <v>1</v>
      </c>
      <c r="Q1597" s="145">
        <f t="shared" si="142"/>
        <v>1</v>
      </c>
      <c r="R1597" s="145">
        <f t="shared" si="145"/>
        <v>0</v>
      </c>
      <c r="S1597" s="145">
        <f t="shared" si="145"/>
        <v>0</v>
      </c>
      <c r="T1597" s="145">
        <f t="shared" si="143"/>
        <v>0</v>
      </c>
    </row>
    <row r="1598" spans="2:20">
      <c r="B1598" s="145">
        <f t="shared" si="146"/>
        <v>1587</v>
      </c>
      <c r="C1598" s="145"/>
      <c r="D1598" s="149"/>
      <c r="E1598" s="149"/>
      <c r="F1598" s="149">
        <v>98.9</v>
      </c>
      <c r="G1598" s="149">
        <v>112.9</v>
      </c>
      <c r="H1598" s="145"/>
      <c r="I1598" s="145"/>
      <c r="J1598" s="145"/>
      <c r="L1598" s="145">
        <f t="shared" si="147"/>
        <v>1587</v>
      </c>
      <c r="M1598" s="145">
        <f t="shared" si="144"/>
        <v>0</v>
      </c>
      <c r="N1598" s="149"/>
      <c r="O1598" s="145"/>
      <c r="P1598" s="145">
        <f t="shared" si="142"/>
        <v>1</v>
      </c>
      <c r="Q1598" s="145">
        <f t="shared" si="142"/>
        <v>1</v>
      </c>
      <c r="R1598" s="145">
        <f t="shared" si="145"/>
        <v>0</v>
      </c>
      <c r="S1598" s="145">
        <f t="shared" si="145"/>
        <v>0</v>
      </c>
      <c r="T1598" s="145">
        <f t="shared" si="143"/>
        <v>0</v>
      </c>
    </row>
    <row r="1599" spans="2:20">
      <c r="B1599" s="145">
        <f t="shared" si="146"/>
        <v>1588</v>
      </c>
      <c r="C1599" s="145"/>
      <c r="D1599" s="149"/>
      <c r="E1599" s="149"/>
      <c r="F1599" s="149">
        <v>99.1</v>
      </c>
      <c r="G1599" s="149">
        <v>113.1</v>
      </c>
      <c r="H1599" s="145"/>
      <c r="I1599" s="145"/>
      <c r="J1599" s="145"/>
      <c r="L1599" s="145">
        <f t="shared" si="147"/>
        <v>1588</v>
      </c>
      <c r="M1599" s="145">
        <f t="shared" si="144"/>
        <v>0</v>
      </c>
      <c r="N1599" s="149"/>
      <c r="O1599" s="145"/>
      <c r="P1599" s="145">
        <f t="shared" si="142"/>
        <v>1</v>
      </c>
      <c r="Q1599" s="145">
        <f t="shared" si="142"/>
        <v>1</v>
      </c>
      <c r="R1599" s="145">
        <f t="shared" si="145"/>
        <v>0</v>
      </c>
      <c r="S1599" s="145">
        <f t="shared" si="145"/>
        <v>0</v>
      </c>
      <c r="T1599" s="145">
        <f t="shared" si="143"/>
        <v>0</v>
      </c>
    </row>
    <row r="1600" spans="2:20">
      <c r="B1600" s="145">
        <f t="shared" si="146"/>
        <v>1589</v>
      </c>
      <c r="C1600" s="145"/>
      <c r="D1600" s="149"/>
      <c r="E1600" s="149"/>
      <c r="F1600" s="149">
        <v>99.3</v>
      </c>
      <c r="G1600" s="149">
        <v>113.3</v>
      </c>
      <c r="H1600" s="145"/>
      <c r="I1600" s="145"/>
      <c r="J1600" s="145"/>
      <c r="L1600" s="145">
        <f t="shared" si="147"/>
        <v>1589</v>
      </c>
      <c r="M1600" s="145">
        <f t="shared" si="144"/>
        <v>0</v>
      </c>
      <c r="N1600" s="149"/>
      <c r="O1600" s="145"/>
      <c r="P1600" s="145">
        <f t="shared" si="142"/>
        <v>1</v>
      </c>
      <c r="Q1600" s="145">
        <f t="shared" si="142"/>
        <v>1</v>
      </c>
      <c r="R1600" s="145">
        <f t="shared" si="145"/>
        <v>0</v>
      </c>
      <c r="S1600" s="145">
        <f t="shared" si="145"/>
        <v>0</v>
      </c>
      <c r="T1600" s="145">
        <f t="shared" si="143"/>
        <v>0</v>
      </c>
    </row>
    <row r="1601" spans="2:20">
      <c r="B1601" s="145">
        <f t="shared" si="146"/>
        <v>1590</v>
      </c>
      <c r="C1601" s="145"/>
      <c r="D1601" s="149"/>
      <c r="E1601" s="149"/>
      <c r="F1601" s="149">
        <v>99.3</v>
      </c>
      <c r="G1601" s="149">
        <v>113.3</v>
      </c>
      <c r="H1601" s="145"/>
      <c r="I1601" s="145"/>
      <c r="J1601" s="145"/>
      <c r="L1601" s="145">
        <f t="shared" si="147"/>
        <v>1590</v>
      </c>
      <c r="M1601" s="145">
        <f t="shared" si="144"/>
        <v>0</v>
      </c>
      <c r="N1601" s="149"/>
      <c r="O1601" s="145"/>
      <c r="P1601" s="145">
        <f t="shared" si="142"/>
        <v>1</v>
      </c>
      <c r="Q1601" s="145">
        <f t="shared" si="142"/>
        <v>1</v>
      </c>
      <c r="R1601" s="145">
        <f t="shared" si="145"/>
        <v>0</v>
      </c>
      <c r="S1601" s="145">
        <f t="shared" si="145"/>
        <v>0</v>
      </c>
      <c r="T1601" s="145">
        <f t="shared" si="143"/>
        <v>0</v>
      </c>
    </row>
    <row r="1602" spans="2:20">
      <c r="B1602" s="145">
        <f t="shared" si="146"/>
        <v>1591</v>
      </c>
      <c r="C1602" s="145"/>
      <c r="D1602" s="149"/>
      <c r="E1602" s="149"/>
      <c r="F1602" s="149">
        <v>99.2</v>
      </c>
      <c r="G1602" s="149">
        <v>113.2</v>
      </c>
      <c r="H1602" s="145"/>
      <c r="I1602" s="145"/>
      <c r="J1602" s="145"/>
      <c r="L1602" s="145">
        <f t="shared" si="147"/>
        <v>1591</v>
      </c>
      <c r="M1602" s="145">
        <f t="shared" si="144"/>
        <v>0</v>
      </c>
      <c r="N1602" s="149"/>
      <c r="O1602" s="145"/>
      <c r="P1602" s="145">
        <f t="shared" si="142"/>
        <v>0</v>
      </c>
      <c r="Q1602" s="145">
        <f t="shared" si="142"/>
        <v>0</v>
      </c>
      <c r="R1602" s="145">
        <f t="shared" si="145"/>
        <v>0</v>
      </c>
      <c r="S1602" s="145">
        <f t="shared" si="145"/>
        <v>0</v>
      </c>
      <c r="T1602" s="145">
        <f t="shared" si="143"/>
        <v>0</v>
      </c>
    </row>
    <row r="1603" spans="2:20">
      <c r="B1603" s="145">
        <f t="shared" si="146"/>
        <v>1592</v>
      </c>
      <c r="C1603" s="145"/>
      <c r="D1603" s="149"/>
      <c r="E1603" s="149"/>
      <c r="F1603" s="149">
        <v>99.2</v>
      </c>
      <c r="G1603" s="149">
        <v>113.2</v>
      </c>
      <c r="H1603" s="145"/>
      <c r="I1603" s="145"/>
      <c r="J1603" s="145"/>
      <c r="L1603" s="145">
        <f t="shared" si="147"/>
        <v>1592</v>
      </c>
      <c r="M1603" s="145">
        <f t="shared" si="144"/>
        <v>0</v>
      </c>
      <c r="N1603" s="149"/>
      <c r="O1603" s="145"/>
      <c r="P1603" s="145">
        <f t="shared" si="142"/>
        <v>1</v>
      </c>
      <c r="Q1603" s="145">
        <f t="shared" si="142"/>
        <v>1</v>
      </c>
      <c r="R1603" s="145">
        <f t="shared" si="145"/>
        <v>0</v>
      </c>
      <c r="S1603" s="145">
        <f t="shared" si="145"/>
        <v>0</v>
      </c>
      <c r="T1603" s="145">
        <f t="shared" si="143"/>
        <v>0</v>
      </c>
    </row>
    <row r="1604" spans="2:20">
      <c r="B1604" s="145">
        <f t="shared" si="146"/>
        <v>1593</v>
      </c>
      <c r="C1604" s="145"/>
      <c r="D1604" s="149"/>
      <c r="E1604" s="149"/>
      <c r="F1604" s="149">
        <v>99.3</v>
      </c>
      <c r="G1604" s="149">
        <v>113.3</v>
      </c>
      <c r="H1604" s="145"/>
      <c r="I1604" s="145"/>
      <c r="J1604" s="145"/>
      <c r="L1604" s="145">
        <f t="shared" si="147"/>
        <v>1593</v>
      </c>
      <c r="M1604" s="145">
        <f t="shared" si="144"/>
        <v>0</v>
      </c>
      <c r="N1604" s="149"/>
      <c r="O1604" s="145"/>
      <c r="P1604" s="145">
        <f t="shared" si="142"/>
        <v>1</v>
      </c>
      <c r="Q1604" s="145">
        <f t="shared" si="142"/>
        <v>1</v>
      </c>
      <c r="R1604" s="145">
        <f t="shared" si="145"/>
        <v>0</v>
      </c>
      <c r="S1604" s="145">
        <f t="shared" si="145"/>
        <v>0</v>
      </c>
      <c r="T1604" s="145">
        <f t="shared" si="143"/>
        <v>0</v>
      </c>
    </row>
    <row r="1605" spans="2:20">
      <c r="B1605" s="145">
        <f t="shared" si="146"/>
        <v>1594</v>
      </c>
      <c r="C1605" s="145"/>
      <c r="D1605" s="149"/>
      <c r="E1605" s="149"/>
      <c r="F1605" s="149">
        <v>99.5</v>
      </c>
      <c r="G1605" s="149">
        <v>113.5</v>
      </c>
      <c r="H1605" s="145"/>
      <c r="I1605" s="145"/>
      <c r="J1605" s="145"/>
      <c r="L1605" s="145">
        <f t="shared" si="147"/>
        <v>1594</v>
      </c>
      <c r="M1605" s="145">
        <f t="shared" si="144"/>
        <v>0</v>
      </c>
      <c r="N1605" s="149"/>
      <c r="O1605" s="145"/>
      <c r="P1605" s="145">
        <f t="shared" si="142"/>
        <v>1</v>
      </c>
      <c r="Q1605" s="145">
        <f t="shared" si="142"/>
        <v>1</v>
      </c>
      <c r="R1605" s="145">
        <f t="shared" si="145"/>
        <v>0</v>
      </c>
      <c r="S1605" s="145">
        <f t="shared" si="145"/>
        <v>0</v>
      </c>
      <c r="T1605" s="145">
        <f t="shared" si="143"/>
        <v>0</v>
      </c>
    </row>
    <row r="1606" spans="2:20">
      <c r="B1606" s="145">
        <f t="shared" si="146"/>
        <v>1595</v>
      </c>
      <c r="C1606" s="145"/>
      <c r="D1606" s="149"/>
      <c r="E1606" s="149"/>
      <c r="F1606" s="149">
        <v>99.9</v>
      </c>
      <c r="G1606" s="149">
        <v>113.9</v>
      </c>
      <c r="H1606" s="145"/>
      <c r="I1606" s="145"/>
      <c r="J1606" s="145"/>
      <c r="L1606" s="145">
        <f t="shared" si="147"/>
        <v>1595</v>
      </c>
      <c r="M1606" s="145">
        <f t="shared" si="144"/>
        <v>0</v>
      </c>
      <c r="N1606" s="149"/>
      <c r="O1606" s="145"/>
      <c r="P1606" s="145">
        <f t="shared" si="142"/>
        <v>1</v>
      </c>
      <c r="Q1606" s="145">
        <f t="shared" si="142"/>
        <v>1</v>
      </c>
      <c r="R1606" s="145">
        <f t="shared" si="145"/>
        <v>0</v>
      </c>
      <c r="S1606" s="145">
        <f t="shared" si="145"/>
        <v>0</v>
      </c>
      <c r="T1606" s="145">
        <f t="shared" si="143"/>
        <v>0</v>
      </c>
    </row>
    <row r="1607" spans="2:20">
      <c r="B1607" s="145">
        <f t="shared" si="146"/>
        <v>1596</v>
      </c>
      <c r="C1607" s="145"/>
      <c r="D1607" s="149"/>
      <c r="E1607" s="149"/>
      <c r="F1607" s="149">
        <v>100.3</v>
      </c>
      <c r="G1607" s="149">
        <v>114.3</v>
      </c>
      <c r="H1607" s="145"/>
      <c r="I1607" s="145"/>
      <c r="J1607" s="145"/>
      <c r="L1607" s="145">
        <f t="shared" si="147"/>
        <v>1596</v>
      </c>
      <c r="M1607" s="145">
        <f t="shared" si="144"/>
        <v>0</v>
      </c>
      <c r="N1607" s="149"/>
      <c r="O1607" s="145"/>
      <c r="P1607" s="145">
        <f t="shared" si="142"/>
        <v>1</v>
      </c>
      <c r="Q1607" s="145">
        <f t="shared" si="142"/>
        <v>1</v>
      </c>
      <c r="R1607" s="145">
        <f t="shared" si="145"/>
        <v>0</v>
      </c>
      <c r="S1607" s="145">
        <f t="shared" si="145"/>
        <v>0</v>
      </c>
      <c r="T1607" s="145">
        <f t="shared" si="143"/>
        <v>0</v>
      </c>
    </row>
    <row r="1608" spans="2:20">
      <c r="B1608" s="145">
        <f t="shared" si="146"/>
        <v>1597</v>
      </c>
      <c r="C1608" s="145"/>
      <c r="D1608" s="149"/>
      <c r="E1608" s="149"/>
      <c r="F1608" s="149">
        <v>100.6</v>
      </c>
      <c r="G1608" s="149">
        <v>114.6</v>
      </c>
      <c r="H1608" s="145"/>
      <c r="I1608" s="145"/>
      <c r="J1608" s="145"/>
      <c r="L1608" s="145">
        <f t="shared" si="147"/>
        <v>1597</v>
      </c>
      <c r="M1608" s="145">
        <f t="shared" si="144"/>
        <v>0</v>
      </c>
      <c r="N1608" s="149"/>
      <c r="O1608" s="145"/>
      <c r="P1608" s="145">
        <f t="shared" si="142"/>
        <v>1</v>
      </c>
      <c r="Q1608" s="145">
        <f t="shared" si="142"/>
        <v>1</v>
      </c>
      <c r="R1608" s="145">
        <f t="shared" si="145"/>
        <v>0</v>
      </c>
      <c r="S1608" s="145">
        <f t="shared" si="145"/>
        <v>0</v>
      </c>
      <c r="T1608" s="145">
        <f t="shared" si="143"/>
        <v>0</v>
      </c>
    </row>
    <row r="1609" spans="2:20">
      <c r="B1609" s="145">
        <f t="shared" si="146"/>
        <v>1598</v>
      </c>
      <c r="C1609" s="145"/>
      <c r="D1609" s="149"/>
      <c r="E1609" s="149"/>
      <c r="F1609" s="149">
        <v>100.9</v>
      </c>
      <c r="G1609" s="149">
        <v>114.9</v>
      </c>
      <c r="H1609" s="145"/>
      <c r="I1609" s="145"/>
      <c r="J1609" s="145"/>
      <c r="L1609" s="145">
        <f t="shared" si="147"/>
        <v>1598</v>
      </c>
      <c r="M1609" s="145">
        <f t="shared" si="144"/>
        <v>0</v>
      </c>
      <c r="N1609" s="149"/>
      <c r="O1609" s="145"/>
      <c r="P1609" s="145">
        <f t="shared" si="142"/>
        <v>1</v>
      </c>
      <c r="Q1609" s="145">
        <f t="shared" si="142"/>
        <v>1</v>
      </c>
      <c r="R1609" s="145">
        <f t="shared" si="145"/>
        <v>0</v>
      </c>
      <c r="S1609" s="145">
        <f t="shared" si="145"/>
        <v>0</v>
      </c>
      <c r="T1609" s="145">
        <f t="shared" si="143"/>
        <v>0</v>
      </c>
    </row>
    <row r="1610" spans="2:20">
      <c r="B1610" s="145">
        <f t="shared" si="146"/>
        <v>1599</v>
      </c>
      <c r="C1610" s="145"/>
      <c r="D1610" s="149"/>
      <c r="E1610" s="149"/>
      <c r="F1610" s="149">
        <v>101.1</v>
      </c>
      <c r="G1610" s="149">
        <v>115.1</v>
      </c>
      <c r="H1610" s="145"/>
      <c r="I1610" s="145"/>
      <c r="J1610" s="145"/>
      <c r="L1610" s="145">
        <f t="shared" si="147"/>
        <v>1599</v>
      </c>
      <c r="M1610" s="145">
        <f t="shared" si="144"/>
        <v>0</v>
      </c>
      <c r="N1610" s="149"/>
      <c r="O1610" s="145"/>
      <c r="P1610" s="145">
        <f t="shared" ref="P1610:Q1673" si="148">IF(AND(F1610&gt;0,F1610&gt;=F1609),1,0)</f>
        <v>1</v>
      </c>
      <c r="Q1610" s="145">
        <f t="shared" si="148"/>
        <v>1</v>
      </c>
      <c r="R1610" s="145">
        <f t="shared" si="145"/>
        <v>0</v>
      </c>
      <c r="S1610" s="145">
        <f t="shared" si="145"/>
        <v>0</v>
      </c>
      <c r="T1610" s="145">
        <f t="shared" si="143"/>
        <v>0</v>
      </c>
    </row>
    <row r="1611" spans="2:20">
      <c r="B1611" s="145">
        <f t="shared" si="146"/>
        <v>1600</v>
      </c>
      <c r="C1611" s="145"/>
      <c r="D1611" s="149"/>
      <c r="E1611" s="149"/>
      <c r="F1611" s="149">
        <v>101.3</v>
      </c>
      <c r="G1611" s="149">
        <v>115.3</v>
      </c>
      <c r="H1611" s="145"/>
      <c r="I1611" s="145"/>
      <c r="J1611" s="145"/>
      <c r="L1611" s="145">
        <f t="shared" si="147"/>
        <v>1600</v>
      </c>
      <c r="M1611" s="145">
        <f t="shared" si="144"/>
        <v>0</v>
      </c>
      <c r="N1611" s="149"/>
      <c r="O1611" s="145"/>
      <c r="P1611" s="145">
        <f t="shared" si="148"/>
        <v>1</v>
      </c>
      <c r="Q1611" s="145">
        <f t="shared" si="148"/>
        <v>1</v>
      </c>
      <c r="R1611" s="145">
        <f t="shared" si="145"/>
        <v>0</v>
      </c>
      <c r="S1611" s="145">
        <f t="shared" si="145"/>
        <v>0</v>
      </c>
      <c r="T1611" s="145">
        <f t="shared" si="143"/>
        <v>0</v>
      </c>
    </row>
    <row r="1612" spans="2:20">
      <c r="B1612" s="145">
        <f t="shared" si="146"/>
        <v>1601</v>
      </c>
      <c r="C1612" s="145"/>
      <c r="D1612" s="149"/>
      <c r="E1612" s="149"/>
      <c r="F1612" s="149">
        <v>101.4</v>
      </c>
      <c r="G1612" s="149">
        <v>115.4</v>
      </c>
      <c r="H1612" s="145"/>
      <c r="I1612" s="145"/>
      <c r="J1612" s="145"/>
      <c r="L1612" s="145">
        <f t="shared" si="147"/>
        <v>1601</v>
      </c>
      <c r="M1612" s="145">
        <f t="shared" si="144"/>
        <v>0</v>
      </c>
      <c r="N1612" s="149"/>
      <c r="O1612" s="145"/>
      <c r="P1612" s="145">
        <f t="shared" si="148"/>
        <v>1</v>
      </c>
      <c r="Q1612" s="145">
        <f t="shared" si="148"/>
        <v>1</v>
      </c>
      <c r="R1612" s="145">
        <f t="shared" si="145"/>
        <v>0</v>
      </c>
      <c r="S1612" s="145">
        <f t="shared" si="145"/>
        <v>0</v>
      </c>
      <c r="T1612" s="145">
        <f t="shared" si="143"/>
        <v>0</v>
      </c>
    </row>
    <row r="1613" spans="2:20">
      <c r="B1613" s="145">
        <f t="shared" si="146"/>
        <v>1602</v>
      </c>
      <c r="C1613" s="145"/>
      <c r="D1613" s="149"/>
      <c r="E1613" s="149"/>
      <c r="F1613" s="149">
        <v>101.5</v>
      </c>
      <c r="G1613" s="149">
        <v>115.5</v>
      </c>
      <c r="H1613" s="145"/>
      <c r="I1613" s="145"/>
      <c r="J1613" s="145"/>
      <c r="L1613" s="145">
        <f t="shared" si="147"/>
        <v>1602</v>
      </c>
      <c r="M1613" s="145">
        <f t="shared" si="144"/>
        <v>0</v>
      </c>
      <c r="N1613" s="149"/>
      <c r="O1613" s="145"/>
      <c r="P1613" s="145">
        <f t="shared" si="148"/>
        <v>1</v>
      </c>
      <c r="Q1613" s="145">
        <f t="shared" si="148"/>
        <v>1</v>
      </c>
      <c r="R1613" s="145">
        <f t="shared" si="145"/>
        <v>0</v>
      </c>
      <c r="S1613" s="145">
        <f t="shared" si="145"/>
        <v>0</v>
      </c>
      <c r="T1613" s="145">
        <f t="shared" si="145"/>
        <v>0</v>
      </c>
    </row>
    <row r="1614" spans="2:20">
      <c r="B1614" s="145">
        <f t="shared" si="146"/>
        <v>1603</v>
      </c>
      <c r="C1614" s="145"/>
      <c r="D1614" s="149"/>
      <c r="E1614" s="149"/>
      <c r="F1614" s="149">
        <v>101.6</v>
      </c>
      <c r="G1614" s="149">
        <v>115.6</v>
      </c>
      <c r="H1614" s="145"/>
      <c r="I1614" s="145"/>
      <c r="J1614" s="145"/>
      <c r="L1614" s="145">
        <f t="shared" si="147"/>
        <v>1603</v>
      </c>
      <c r="M1614" s="145">
        <f t="shared" ref="M1614:M1677" si="149">IF(AND(C1614&gt;0,C1614&gt;=C1613),1,0)</f>
        <v>0</v>
      </c>
      <c r="N1614" s="149"/>
      <c r="O1614" s="145"/>
      <c r="P1614" s="145">
        <f t="shared" si="148"/>
        <v>1</v>
      </c>
      <c r="Q1614" s="145">
        <f t="shared" si="148"/>
        <v>1</v>
      </c>
      <c r="R1614" s="145">
        <f t="shared" ref="R1614:T1677" si="150">IF(AND(H1614&gt;0,H1614&gt;=H1613),1,0)</f>
        <v>0</v>
      </c>
      <c r="S1614" s="145">
        <f t="shared" si="150"/>
        <v>0</v>
      </c>
      <c r="T1614" s="145">
        <f t="shared" si="150"/>
        <v>0</v>
      </c>
    </row>
    <row r="1615" spans="2:20">
      <c r="B1615" s="145">
        <f t="shared" si="146"/>
        <v>1604</v>
      </c>
      <c r="C1615" s="145"/>
      <c r="D1615" s="149"/>
      <c r="E1615" s="149"/>
      <c r="F1615" s="149">
        <v>101.8</v>
      </c>
      <c r="G1615" s="149">
        <v>115.8</v>
      </c>
      <c r="H1615" s="145"/>
      <c r="I1615" s="145"/>
      <c r="J1615" s="145"/>
      <c r="L1615" s="145">
        <f t="shared" si="147"/>
        <v>1604</v>
      </c>
      <c r="M1615" s="145">
        <f t="shared" si="149"/>
        <v>0</v>
      </c>
      <c r="N1615" s="149"/>
      <c r="O1615" s="145"/>
      <c r="P1615" s="145">
        <f t="shared" si="148"/>
        <v>1</v>
      </c>
      <c r="Q1615" s="145">
        <f t="shared" si="148"/>
        <v>1</v>
      </c>
      <c r="R1615" s="145">
        <f t="shared" si="150"/>
        <v>0</v>
      </c>
      <c r="S1615" s="145">
        <f t="shared" si="150"/>
        <v>0</v>
      </c>
      <c r="T1615" s="145">
        <f t="shared" si="150"/>
        <v>0</v>
      </c>
    </row>
    <row r="1616" spans="2:20">
      <c r="B1616" s="145">
        <f t="shared" si="146"/>
        <v>1605</v>
      </c>
      <c r="C1616" s="145"/>
      <c r="D1616" s="149"/>
      <c r="E1616" s="149"/>
      <c r="F1616" s="149">
        <v>101.9</v>
      </c>
      <c r="G1616" s="149">
        <v>115.9</v>
      </c>
      <c r="H1616" s="145"/>
      <c r="I1616" s="145"/>
      <c r="J1616" s="145"/>
      <c r="L1616" s="145">
        <f t="shared" si="147"/>
        <v>1605</v>
      </c>
      <c r="M1616" s="145">
        <f t="shared" si="149"/>
        <v>0</v>
      </c>
      <c r="N1616" s="149"/>
      <c r="O1616" s="145"/>
      <c r="P1616" s="145">
        <f t="shared" si="148"/>
        <v>1</v>
      </c>
      <c r="Q1616" s="145">
        <f t="shared" si="148"/>
        <v>1</v>
      </c>
      <c r="R1616" s="145">
        <f t="shared" si="150"/>
        <v>0</v>
      </c>
      <c r="S1616" s="145">
        <f t="shared" si="150"/>
        <v>0</v>
      </c>
      <c r="T1616" s="145">
        <f t="shared" si="150"/>
        <v>0</v>
      </c>
    </row>
    <row r="1617" spans="2:20">
      <c r="B1617" s="145">
        <f t="shared" si="146"/>
        <v>1606</v>
      </c>
      <c r="C1617" s="145"/>
      <c r="D1617" s="149"/>
      <c r="E1617" s="149"/>
      <c r="F1617" s="149">
        <v>102</v>
      </c>
      <c r="G1617" s="149">
        <v>116</v>
      </c>
      <c r="H1617" s="145"/>
      <c r="I1617" s="145"/>
      <c r="J1617" s="145"/>
      <c r="L1617" s="145">
        <f t="shared" si="147"/>
        <v>1606</v>
      </c>
      <c r="M1617" s="145">
        <f t="shared" si="149"/>
        <v>0</v>
      </c>
      <c r="N1617" s="149"/>
      <c r="O1617" s="145"/>
      <c r="P1617" s="145">
        <f t="shared" si="148"/>
        <v>1</v>
      </c>
      <c r="Q1617" s="145">
        <f t="shared" si="148"/>
        <v>1</v>
      </c>
      <c r="R1617" s="145">
        <f t="shared" si="150"/>
        <v>0</v>
      </c>
      <c r="S1617" s="145">
        <f t="shared" si="150"/>
        <v>0</v>
      </c>
      <c r="T1617" s="145">
        <f t="shared" si="150"/>
        <v>0</v>
      </c>
    </row>
    <row r="1618" spans="2:20">
      <c r="B1618" s="145">
        <f t="shared" si="146"/>
        <v>1607</v>
      </c>
      <c r="C1618" s="145"/>
      <c r="D1618" s="149"/>
      <c r="E1618" s="149"/>
      <c r="F1618" s="149">
        <v>102</v>
      </c>
      <c r="G1618" s="149">
        <v>116</v>
      </c>
      <c r="H1618" s="145"/>
      <c r="I1618" s="145"/>
      <c r="J1618" s="145"/>
      <c r="L1618" s="145">
        <f t="shared" si="147"/>
        <v>1607</v>
      </c>
      <c r="M1618" s="145">
        <f t="shared" si="149"/>
        <v>0</v>
      </c>
      <c r="N1618" s="149"/>
      <c r="O1618" s="145"/>
      <c r="P1618" s="145">
        <f t="shared" si="148"/>
        <v>1</v>
      </c>
      <c r="Q1618" s="145">
        <f t="shared" si="148"/>
        <v>1</v>
      </c>
      <c r="R1618" s="145">
        <f t="shared" si="150"/>
        <v>0</v>
      </c>
      <c r="S1618" s="145">
        <f t="shared" si="150"/>
        <v>0</v>
      </c>
      <c r="T1618" s="145">
        <f t="shared" si="150"/>
        <v>0</v>
      </c>
    </row>
    <row r="1619" spans="2:20">
      <c r="B1619" s="145">
        <f t="shared" si="146"/>
        <v>1608</v>
      </c>
      <c r="C1619" s="145"/>
      <c r="D1619" s="149"/>
      <c r="E1619" s="149"/>
      <c r="F1619" s="149">
        <v>102</v>
      </c>
      <c r="G1619" s="149">
        <v>116</v>
      </c>
      <c r="H1619" s="145"/>
      <c r="I1619" s="145"/>
      <c r="J1619" s="145"/>
      <c r="L1619" s="145">
        <f t="shared" si="147"/>
        <v>1608</v>
      </c>
      <c r="M1619" s="145">
        <f t="shared" si="149"/>
        <v>0</v>
      </c>
      <c r="N1619" s="149"/>
      <c r="O1619" s="145"/>
      <c r="P1619" s="145">
        <f t="shared" si="148"/>
        <v>1</v>
      </c>
      <c r="Q1619" s="145">
        <f t="shared" si="148"/>
        <v>1</v>
      </c>
      <c r="R1619" s="145">
        <f t="shared" si="150"/>
        <v>0</v>
      </c>
      <c r="S1619" s="145">
        <f t="shared" si="150"/>
        <v>0</v>
      </c>
      <c r="T1619" s="145">
        <f t="shared" si="150"/>
        <v>0</v>
      </c>
    </row>
    <row r="1620" spans="2:20">
      <c r="B1620" s="145">
        <f t="shared" si="146"/>
        <v>1609</v>
      </c>
      <c r="C1620" s="145"/>
      <c r="D1620" s="149"/>
      <c r="E1620" s="149"/>
      <c r="F1620" s="149">
        <v>102</v>
      </c>
      <c r="G1620" s="149">
        <v>116</v>
      </c>
      <c r="H1620" s="145"/>
      <c r="I1620" s="145"/>
      <c r="J1620" s="145"/>
      <c r="L1620" s="145">
        <f t="shared" si="147"/>
        <v>1609</v>
      </c>
      <c r="M1620" s="145">
        <f t="shared" si="149"/>
        <v>0</v>
      </c>
      <c r="N1620" s="149"/>
      <c r="O1620" s="145"/>
      <c r="P1620" s="145">
        <f t="shared" si="148"/>
        <v>1</v>
      </c>
      <c r="Q1620" s="145">
        <f t="shared" si="148"/>
        <v>1</v>
      </c>
      <c r="R1620" s="145">
        <f t="shared" si="150"/>
        <v>0</v>
      </c>
      <c r="S1620" s="145">
        <f t="shared" si="150"/>
        <v>0</v>
      </c>
      <c r="T1620" s="145">
        <f t="shared" si="150"/>
        <v>0</v>
      </c>
    </row>
    <row r="1621" spans="2:20">
      <c r="B1621" s="145">
        <f t="shared" si="146"/>
        <v>1610</v>
      </c>
      <c r="C1621" s="145"/>
      <c r="D1621" s="149"/>
      <c r="E1621" s="149"/>
      <c r="F1621" s="149">
        <v>101.9</v>
      </c>
      <c r="G1621" s="149">
        <v>115.9</v>
      </c>
      <c r="H1621" s="145"/>
      <c r="I1621" s="145"/>
      <c r="J1621" s="145"/>
      <c r="L1621" s="145">
        <f t="shared" si="147"/>
        <v>1610</v>
      </c>
      <c r="M1621" s="145">
        <f t="shared" si="149"/>
        <v>0</v>
      </c>
      <c r="N1621" s="149"/>
      <c r="O1621" s="145"/>
      <c r="P1621" s="145">
        <f t="shared" si="148"/>
        <v>0</v>
      </c>
      <c r="Q1621" s="145">
        <f t="shared" si="148"/>
        <v>0</v>
      </c>
      <c r="R1621" s="145">
        <f t="shared" si="150"/>
        <v>0</v>
      </c>
      <c r="S1621" s="145">
        <f t="shared" si="150"/>
        <v>0</v>
      </c>
      <c r="T1621" s="145">
        <f t="shared" si="150"/>
        <v>0</v>
      </c>
    </row>
    <row r="1622" spans="2:20">
      <c r="B1622" s="145">
        <f t="shared" si="146"/>
        <v>1611</v>
      </c>
      <c r="C1622" s="145"/>
      <c r="D1622" s="149"/>
      <c r="E1622" s="149"/>
      <c r="F1622" s="149">
        <v>101.9</v>
      </c>
      <c r="G1622" s="149">
        <v>115.9</v>
      </c>
      <c r="H1622" s="145"/>
      <c r="I1622" s="145"/>
      <c r="J1622" s="145"/>
      <c r="L1622" s="145">
        <f t="shared" si="147"/>
        <v>1611</v>
      </c>
      <c r="M1622" s="145">
        <f t="shared" si="149"/>
        <v>0</v>
      </c>
      <c r="N1622" s="149"/>
      <c r="O1622" s="145"/>
      <c r="P1622" s="145">
        <f t="shared" si="148"/>
        <v>1</v>
      </c>
      <c r="Q1622" s="145">
        <f t="shared" si="148"/>
        <v>1</v>
      </c>
      <c r="R1622" s="145">
        <f t="shared" si="150"/>
        <v>0</v>
      </c>
      <c r="S1622" s="145">
        <f t="shared" si="150"/>
        <v>0</v>
      </c>
      <c r="T1622" s="145">
        <f t="shared" si="150"/>
        <v>0</v>
      </c>
    </row>
    <row r="1623" spans="2:20">
      <c r="B1623" s="145">
        <f t="shared" si="146"/>
        <v>1612</v>
      </c>
      <c r="C1623" s="145"/>
      <c r="D1623" s="149"/>
      <c r="E1623" s="149"/>
      <c r="F1623" s="149">
        <v>101.9</v>
      </c>
      <c r="G1623" s="149">
        <v>115.9</v>
      </c>
      <c r="H1623" s="145"/>
      <c r="I1623" s="145"/>
      <c r="J1623" s="145"/>
      <c r="L1623" s="145">
        <f t="shared" si="147"/>
        <v>1612</v>
      </c>
      <c r="M1623" s="145">
        <f t="shared" si="149"/>
        <v>0</v>
      </c>
      <c r="N1623" s="149"/>
      <c r="O1623" s="145"/>
      <c r="P1623" s="145">
        <f t="shared" si="148"/>
        <v>1</v>
      </c>
      <c r="Q1623" s="145">
        <f t="shared" si="148"/>
        <v>1</v>
      </c>
      <c r="R1623" s="145">
        <f t="shared" si="150"/>
        <v>0</v>
      </c>
      <c r="S1623" s="145">
        <f t="shared" si="150"/>
        <v>0</v>
      </c>
      <c r="T1623" s="145">
        <f t="shared" si="150"/>
        <v>0</v>
      </c>
    </row>
    <row r="1624" spans="2:20">
      <c r="B1624" s="145">
        <f t="shared" si="146"/>
        <v>1613</v>
      </c>
      <c r="C1624" s="145"/>
      <c r="D1624" s="149"/>
      <c r="E1624" s="149"/>
      <c r="F1624" s="149">
        <v>101.8</v>
      </c>
      <c r="G1624" s="149">
        <v>115.8</v>
      </c>
      <c r="H1624" s="145"/>
      <c r="I1624" s="145"/>
      <c r="J1624" s="145"/>
      <c r="L1624" s="145">
        <f t="shared" si="147"/>
        <v>1613</v>
      </c>
      <c r="M1624" s="145">
        <f t="shared" si="149"/>
        <v>0</v>
      </c>
      <c r="N1624" s="149"/>
      <c r="O1624" s="145"/>
      <c r="P1624" s="145">
        <f t="shared" si="148"/>
        <v>0</v>
      </c>
      <c r="Q1624" s="145">
        <f t="shared" si="148"/>
        <v>0</v>
      </c>
      <c r="R1624" s="145">
        <f t="shared" si="150"/>
        <v>0</v>
      </c>
      <c r="S1624" s="145">
        <f t="shared" si="150"/>
        <v>0</v>
      </c>
      <c r="T1624" s="145">
        <f t="shared" si="150"/>
        <v>0</v>
      </c>
    </row>
    <row r="1625" spans="2:20">
      <c r="B1625" s="145">
        <f t="shared" si="146"/>
        <v>1614</v>
      </c>
      <c r="C1625" s="145"/>
      <c r="D1625" s="149"/>
      <c r="E1625" s="149"/>
      <c r="F1625" s="149">
        <v>101.8</v>
      </c>
      <c r="G1625" s="149">
        <v>115.8</v>
      </c>
      <c r="H1625" s="145"/>
      <c r="I1625" s="145"/>
      <c r="J1625" s="145"/>
      <c r="L1625" s="145">
        <f t="shared" si="147"/>
        <v>1614</v>
      </c>
      <c r="M1625" s="145">
        <f t="shared" si="149"/>
        <v>0</v>
      </c>
      <c r="N1625" s="149"/>
      <c r="O1625" s="145"/>
      <c r="P1625" s="145">
        <f t="shared" si="148"/>
        <v>1</v>
      </c>
      <c r="Q1625" s="145">
        <f t="shared" si="148"/>
        <v>1</v>
      </c>
      <c r="R1625" s="145">
        <f t="shared" si="150"/>
        <v>0</v>
      </c>
      <c r="S1625" s="145">
        <f t="shared" si="150"/>
        <v>0</v>
      </c>
      <c r="T1625" s="145">
        <f t="shared" si="150"/>
        <v>0</v>
      </c>
    </row>
    <row r="1626" spans="2:20">
      <c r="B1626" s="145">
        <f t="shared" si="146"/>
        <v>1615</v>
      </c>
      <c r="C1626" s="145"/>
      <c r="D1626" s="149"/>
      <c r="E1626" s="149"/>
      <c r="F1626" s="149">
        <v>101.8</v>
      </c>
      <c r="G1626" s="149">
        <v>115.8</v>
      </c>
      <c r="H1626" s="145"/>
      <c r="I1626" s="145"/>
      <c r="J1626" s="145"/>
      <c r="L1626" s="145">
        <f t="shared" si="147"/>
        <v>1615</v>
      </c>
      <c r="M1626" s="145">
        <f t="shared" si="149"/>
        <v>0</v>
      </c>
      <c r="N1626" s="149"/>
      <c r="O1626" s="145"/>
      <c r="P1626" s="145">
        <f t="shared" si="148"/>
        <v>1</v>
      </c>
      <c r="Q1626" s="145">
        <f t="shared" si="148"/>
        <v>1</v>
      </c>
      <c r="R1626" s="145">
        <f t="shared" si="150"/>
        <v>0</v>
      </c>
      <c r="S1626" s="145">
        <f t="shared" si="150"/>
        <v>0</v>
      </c>
      <c r="T1626" s="145">
        <f t="shared" si="150"/>
        <v>0</v>
      </c>
    </row>
    <row r="1627" spans="2:20">
      <c r="B1627" s="145">
        <f t="shared" si="146"/>
        <v>1616</v>
      </c>
      <c r="C1627" s="145"/>
      <c r="D1627" s="149"/>
      <c r="E1627" s="149"/>
      <c r="F1627" s="149">
        <v>101.8</v>
      </c>
      <c r="G1627" s="149">
        <v>115.8</v>
      </c>
      <c r="H1627" s="145"/>
      <c r="I1627" s="145"/>
      <c r="J1627" s="145"/>
      <c r="L1627" s="145">
        <f t="shared" si="147"/>
        <v>1616</v>
      </c>
      <c r="M1627" s="145">
        <f t="shared" si="149"/>
        <v>0</v>
      </c>
      <c r="N1627" s="149"/>
      <c r="O1627" s="145"/>
      <c r="P1627" s="145">
        <f t="shared" si="148"/>
        <v>1</v>
      </c>
      <c r="Q1627" s="145">
        <f t="shared" si="148"/>
        <v>1</v>
      </c>
      <c r="R1627" s="145">
        <f t="shared" si="150"/>
        <v>0</v>
      </c>
      <c r="S1627" s="145">
        <f t="shared" si="150"/>
        <v>0</v>
      </c>
      <c r="T1627" s="145">
        <f t="shared" si="150"/>
        <v>0</v>
      </c>
    </row>
    <row r="1628" spans="2:20">
      <c r="B1628" s="145">
        <f t="shared" si="146"/>
        <v>1617</v>
      </c>
      <c r="C1628" s="145"/>
      <c r="D1628" s="149"/>
      <c r="E1628" s="149"/>
      <c r="F1628" s="149">
        <v>101.8</v>
      </c>
      <c r="G1628" s="149">
        <v>115.8</v>
      </c>
      <c r="H1628" s="145"/>
      <c r="I1628" s="145"/>
      <c r="J1628" s="145"/>
      <c r="L1628" s="145">
        <f t="shared" si="147"/>
        <v>1617</v>
      </c>
      <c r="M1628" s="145">
        <f t="shared" si="149"/>
        <v>0</v>
      </c>
      <c r="N1628" s="149"/>
      <c r="O1628" s="145"/>
      <c r="P1628" s="145">
        <f t="shared" si="148"/>
        <v>1</v>
      </c>
      <c r="Q1628" s="145">
        <f t="shared" si="148"/>
        <v>1</v>
      </c>
      <c r="R1628" s="145">
        <f t="shared" si="150"/>
        <v>0</v>
      </c>
      <c r="S1628" s="145">
        <f t="shared" si="150"/>
        <v>0</v>
      </c>
      <c r="T1628" s="145">
        <f t="shared" si="150"/>
        <v>0</v>
      </c>
    </row>
    <row r="1629" spans="2:20">
      <c r="B1629" s="145">
        <f t="shared" si="146"/>
        <v>1618</v>
      </c>
      <c r="C1629" s="145"/>
      <c r="D1629" s="149"/>
      <c r="E1629" s="149"/>
      <c r="F1629" s="149">
        <v>101.8</v>
      </c>
      <c r="G1629" s="149">
        <v>115.8</v>
      </c>
      <c r="H1629" s="145"/>
      <c r="I1629" s="145"/>
      <c r="J1629" s="145"/>
      <c r="L1629" s="145">
        <f t="shared" si="147"/>
        <v>1618</v>
      </c>
      <c r="M1629" s="145">
        <f t="shared" si="149"/>
        <v>0</v>
      </c>
      <c r="N1629" s="149"/>
      <c r="O1629" s="145"/>
      <c r="P1629" s="145">
        <f t="shared" si="148"/>
        <v>1</v>
      </c>
      <c r="Q1629" s="145">
        <f t="shared" si="148"/>
        <v>1</v>
      </c>
      <c r="R1629" s="145">
        <f t="shared" si="150"/>
        <v>0</v>
      </c>
      <c r="S1629" s="145">
        <f t="shared" si="150"/>
        <v>0</v>
      </c>
      <c r="T1629" s="145">
        <f t="shared" si="150"/>
        <v>0</v>
      </c>
    </row>
    <row r="1630" spans="2:20">
      <c r="B1630" s="145">
        <f t="shared" si="146"/>
        <v>1619</v>
      </c>
      <c r="C1630" s="145"/>
      <c r="D1630" s="149"/>
      <c r="E1630" s="149"/>
      <c r="F1630" s="149">
        <v>101.9</v>
      </c>
      <c r="G1630" s="149">
        <v>115.9</v>
      </c>
      <c r="H1630" s="145"/>
      <c r="I1630" s="145"/>
      <c r="J1630" s="145"/>
      <c r="L1630" s="145">
        <f t="shared" si="147"/>
        <v>1619</v>
      </c>
      <c r="M1630" s="145">
        <f t="shared" si="149"/>
        <v>0</v>
      </c>
      <c r="N1630" s="149"/>
      <c r="O1630" s="145"/>
      <c r="P1630" s="145">
        <f t="shared" si="148"/>
        <v>1</v>
      </c>
      <c r="Q1630" s="145">
        <f t="shared" si="148"/>
        <v>1</v>
      </c>
      <c r="R1630" s="145">
        <f t="shared" si="150"/>
        <v>0</v>
      </c>
      <c r="S1630" s="145">
        <f t="shared" si="150"/>
        <v>0</v>
      </c>
      <c r="T1630" s="145">
        <f t="shared" si="150"/>
        <v>0</v>
      </c>
    </row>
    <row r="1631" spans="2:20">
      <c r="B1631" s="145">
        <f t="shared" si="146"/>
        <v>1620</v>
      </c>
      <c r="C1631" s="145"/>
      <c r="D1631" s="149"/>
      <c r="E1631" s="149"/>
      <c r="F1631" s="149">
        <v>102</v>
      </c>
      <c r="G1631" s="149">
        <v>116</v>
      </c>
      <c r="H1631" s="145"/>
      <c r="I1631" s="145"/>
      <c r="J1631" s="145"/>
      <c r="L1631" s="145">
        <f t="shared" si="147"/>
        <v>1620</v>
      </c>
      <c r="M1631" s="145">
        <f t="shared" si="149"/>
        <v>0</v>
      </c>
      <c r="N1631" s="149"/>
      <c r="O1631" s="145"/>
      <c r="P1631" s="145">
        <f t="shared" si="148"/>
        <v>1</v>
      </c>
      <c r="Q1631" s="145">
        <f t="shared" si="148"/>
        <v>1</v>
      </c>
      <c r="R1631" s="145">
        <f t="shared" si="150"/>
        <v>0</v>
      </c>
      <c r="S1631" s="145">
        <f t="shared" si="150"/>
        <v>0</v>
      </c>
      <c r="T1631" s="145">
        <f t="shared" si="150"/>
        <v>0</v>
      </c>
    </row>
    <row r="1632" spans="2:20">
      <c r="B1632" s="145">
        <f t="shared" si="146"/>
        <v>1621</v>
      </c>
      <c r="C1632" s="145"/>
      <c r="D1632" s="149"/>
      <c r="E1632" s="149"/>
      <c r="F1632" s="149">
        <v>102.2</v>
      </c>
      <c r="G1632" s="149">
        <v>116.2</v>
      </c>
      <c r="H1632" s="145"/>
      <c r="I1632" s="145"/>
      <c r="J1632" s="145"/>
      <c r="L1632" s="145">
        <f t="shared" si="147"/>
        <v>1621</v>
      </c>
      <c r="M1632" s="145">
        <f t="shared" si="149"/>
        <v>0</v>
      </c>
      <c r="N1632" s="149"/>
      <c r="O1632" s="145"/>
      <c r="P1632" s="145">
        <f t="shared" si="148"/>
        <v>1</v>
      </c>
      <c r="Q1632" s="145">
        <f t="shared" si="148"/>
        <v>1</v>
      </c>
      <c r="R1632" s="145">
        <f t="shared" si="150"/>
        <v>0</v>
      </c>
      <c r="S1632" s="145">
        <f t="shared" si="150"/>
        <v>0</v>
      </c>
      <c r="T1632" s="145">
        <f t="shared" si="150"/>
        <v>0</v>
      </c>
    </row>
    <row r="1633" spans="2:20">
      <c r="B1633" s="145">
        <f t="shared" si="146"/>
        <v>1622</v>
      </c>
      <c r="C1633" s="145"/>
      <c r="D1633" s="149"/>
      <c r="E1633" s="149"/>
      <c r="F1633" s="149">
        <v>102.4</v>
      </c>
      <c r="G1633" s="149">
        <v>116.4</v>
      </c>
      <c r="H1633" s="145"/>
      <c r="I1633" s="145"/>
      <c r="J1633" s="145"/>
      <c r="L1633" s="145">
        <f t="shared" si="147"/>
        <v>1622</v>
      </c>
      <c r="M1633" s="145">
        <f t="shared" si="149"/>
        <v>0</v>
      </c>
      <c r="N1633" s="149"/>
      <c r="O1633" s="145"/>
      <c r="P1633" s="145">
        <f t="shared" si="148"/>
        <v>1</v>
      </c>
      <c r="Q1633" s="145">
        <f t="shared" si="148"/>
        <v>1</v>
      </c>
      <c r="R1633" s="145">
        <f t="shared" si="150"/>
        <v>0</v>
      </c>
      <c r="S1633" s="145">
        <f t="shared" si="150"/>
        <v>0</v>
      </c>
      <c r="T1633" s="145">
        <f t="shared" si="150"/>
        <v>0</v>
      </c>
    </row>
    <row r="1634" spans="2:20">
      <c r="B1634" s="145">
        <f t="shared" si="146"/>
        <v>1623</v>
      </c>
      <c r="C1634" s="145"/>
      <c r="D1634" s="149"/>
      <c r="E1634" s="149"/>
      <c r="F1634" s="149">
        <v>102.6</v>
      </c>
      <c r="G1634" s="149">
        <v>116.6</v>
      </c>
      <c r="H1634" s="145"/>
      <c r="I1634" s="145"/>
      <c r="J1634" s="145"/>
      <c r="L1634" s="145">
        <f t="shared" si="147"/>
        <v>1623</v>
      </c>
      <c r="M1634" s="145">
        <f t="shared" si="149"/>
        <v>0</v>
      </c>
      <c r="N1634" s="149"/>
      <c r="O1634" s="145"/>
      <c r="P1634" s="145">
        <f t="shared" si="148"/>
        <v>1</v>
      </c>
      <c r="Q1634" s="145">
        <f t="shared" si="148"/>
        <v>1</v>
      </c>
      <c r="R1634" s="145">
        <f t="shared" si="150"/>
        <v>0</v>
      </c>
      <c r="S1634" s="145">
        <f t="shared" si="150"/>
        <v>0</v>
      </c>
      <c r="T1634" s="145">
        <f t="shared" si="150"/>
        <v>0</v>
      </c>
    </row>
    <row r="1635" spans="2:20">
      <c r="B1635" s="145">
        <f t="shared" si="146"/>
        <v>1624</v>
      </c>
      <c r="C1635" s="145"/>
      <c r="D1635" s="149"/>
      <c r="E1635" s="149"/>
      <c r="F1635" s="149">
        <v>102.8</v>
      </c>
      <c r="G1635" s="149">
        <v>116.8</v>
      </c>
      <c r="H1635" s="145"/>
      <c r="I1635" s="145"/>
      <c r="J1635" s="145"/>
      <c r="L1635" s="145">
        <f t="shared" si="147"/>
        <v>1624</v>
      </c>
      <c r="M1635" s="145">
        <f t="shared" si="149"/>
        <v>0</v>
      </c>
      <c r="N1635" s="149"/>
      <c r="O1635" s="145"/>
      <c r="P1635" s="145">
        <f t="shared" si="148"/>
        <v>1</v>
      </c>
      <c r="Q1635" s="145">
        <f t="shared" si="148"/>
        <v>1</v>
      </c>
      <c r="R1635" s="145">
        <f t="shared" si="150"/>
        <v>0</v>
      </c>
      <c r="S1635" s="145">
        <f t="shared" si="150"/>
        <v>0</v>
      </c>
      <c r="T1635" s="145">
        <f t="shared" si="150"/>
        <v>0</v>
      </c>
    </row>
    <row r="1636" spans="2:20">
      <c r="B1636" s="145">
        <f t="shared" si="146"/>
        <v>1625</v>
      </c>
      <c r="C1636" s="145"/>
      <c r="D1636" s="149"/>
      <c r="E1636" s="149"/>
      <c r="F1636" s="149">
        <v>103.1</v>
      </c>
      <c r="G1636" s="149">
        <v>117.1</v>
      </c>
      <c r="H1636" s="145"/>
      <c r="I1636" s="145"/>
      <c r="J1636" s="145"/>
      <c r="L1636" s="145">
        <f t="shared" si="147"/>
        <v>1625</v>
      </c>
      <c r="M1636" s="145">
        <f t="shared" si="149"/>
        <v>0</v>
      </c>
      <c r="N1636" s="149"/>
      <c r="O1636" s="145"/>
      <c r="P1636" s="145">
        <f t="shared" si="148"/>
        <v>1</v>
      </c>
      <c r="Q1636" s="145">
        <f t="shared" si="148"/>
        <v>1</v>
      </c>
      <c r="R1636" s="145">
        <f t="shared" si="150"/>
        <v>0</v>
      </c>
      <c r="S1636" s="145">
        <f t="shared" si="150"/>
        <v>0</v>
      </c>
      <c r="T1636" s="145">
        <f t="shared" si="150"/>
        <v>0</v>
      </c>
    </row>
    <row r="1637" spans="2:20">
      <c r="B1637" s="145">
        <f t="shared" si="146"/>
        <v>1626</v>
      </c>
      <c r="C1637" s="145"/>
      <c r="D1637" s="149"/>
      <c r="E1637" s="149"/>
      <c r="F1637" s="149">
        <v>103.4</v>
      </c>
      <c r="G1637" s="149">
        <v>117.4</v>
      </c>
      <c r="H1637" s="145"/>
      <c r="I1637" s="145"/>
      <c r="J1637" s="145"/>
      <c r="L1637" s="145">
        <f t="shared" si="147"/>
        <v>1626</v>
      </c>
      <c r="M1637" s="145">
        <f t="shared" si="149"/>
        <v>0</v>
      </c>
      <c r="N1637" s="149"/>
      <c r="O1637" s="145"/>
      <c r="P1637" s="145">
        <f t="shared" si="148"/>
        <v>1</v>
      </c>
      <c r="Q1637" s="145">
        <f t="shared" si="148"/>
        <v>1</v>
      </c>
      <c r="R1637" s="145">
        <f t="shared" si="150"/>
        <v>0</v>
      </c>
      <c r="S1637" s="145">
        <f t="shared" si="150"/>
        <v>0</v>
      </c>
      <c r="T1637" s="145">
        <f t="shared" si="150"/>
        <v>0</v>
      </c>
    </row>
    <row r="1638" spans="2:20">
      <c r="B1638" s="145">
        <f t="shared" si="146"/>
        <v>1627</v>
      </c>
      <c r="C1638" s="145"/>
      <c r="D1638" s="149"/>
      <c r="E1638" s="149"/>
      <c r="F1638" s="149">
        <v>103.9</v>
      </c>
      <c r="G1638" s="149">
        <v>117.9</v>
      </c>
      <c r="H1638" s="145"/>
      <c r="I1638" s="145"/>
      <c r="J1638" s="145"/>
      <c r="L1638" s="145">
        <f t="shared" si="147"/>
        <v>1627</v>
      </c>
      <c r="M1638" s="145">
        <f t="shared" si="149"/>
        <v>0</v>
      </c>
      <c r="N1638" s="149"/>
      <c r="O1638" s="145"/>
      <c r="P1638" s="145">
        <f t="shared" si="148"/>
        <v>1</v>
      </c>
      <c r="Q1638" s="145">
        <f t="shared" si="148"/>
        <v>1</v>
      </c>
      <c r="R1638" s="145">
        <f t="shared" si="150"/>
        <v>0</v>
      </c>
      <c r="S1638" s="145">
        <f t="shared" si="150"/>
        <v>0</v>
      </c>
      <c r="T1638" s="145">
        <f t="shared" si="150"/>
        <v>0</v>
      </c>
    </row>
    <row r="1639" spans="2:20">
      <c r="B1639" s="145">
        <f t="shared" si="146"/>
        <v>1628</v>
      </c>
      <c r="C1639" s="145"/>
      <c r="D1639" s="149"/>
      <c r="E1639" s="149"/>
      <c r="F1639" s="149">
        <v>104.4</v>
      </c>
      <c r="G1639" s="149">
        <v>118.4</v>
      </c>
      <c r="H1639" s="145"/>
      <c r="I1639" s="145"/>
      <c r="J1639" s="145"/>
      <c r="L1639" s="145">
        <f t="shared" si="147"/>
        <v>1628</v>
      </c>
      <c r="M1639" s="145">
        <f t="shared" si="149"/>
        <v>0</v>
      </c>
      <c r="N1639" s="149"/>
      <c r="O1639" s="145"/>
      <c r="P1639" s="145">
        <f t="shared" si="148"/>
        <v>1</v>
      </c>
      <c r="Q1639" s="145">
        <f t="shared" si="148"/>
        <v>1</v>
      </c>
      <c r="R1639" s="145">
        <f t="shared" si="150"/>
        <v>0</v>
      </c>
      <c r="S1639" s="145">
        <f t="shared" si="150"/>
        <v>0</v>
      </c>
      <c r="T1639" s="145">
        <f t="shared" si="150"/>
        <v>0</v>
      </c>
    </row>
    <row r="1640" spans="2:20">
      <c r="B1640" s="145">
        <f t="shared" si="146"/>
        <v>1629</v>
      </c>
      <c r="C1640" s="145"/>
      <c r="D1640" s="149"/>
      <c r="E1640" s="149"/>
      <c r="F1640" s="149">
        <v>104.9</v>
      </c>
      <c r="G1640" s="149">
        <v>118.9</v>
      </c>
      <c r="H1640" s="145"/>
      <c r="I1640" s="145"/>
      <c r="J1640" s="145"/>
      <c r="L1640" s="145">
        <f t="shared" si="147"/>
        <v>1629</v>
      </c>
      <c r="M1640" s="145">
        <f t="shared" si="149"/>
        <v>0</v>
      </c>
      <c r="N1640" s="149"/>
      <c r="O1640" s="145"/>
      <c r="P1640" s="145">
        <f t="shared" si="148"/>
        <v>1</v>
      </c>
      <c r="Q1640" s="145">
        <f t="shared" si="148"/>
        <v>1</v>
      </c>
      <c r="R1640" s="145">
        <f t="shared" si="150"/>
        <v>0</v>
      </c>
      <c r="S1640" s="145">
        <f t="shared" si="150"/>
        <v>0</v>
      </c>
      <c r="T1640" s="145">
        <f t="shared" si="150"/>
        <v>0</v>
      </c>
    </row>
    <row r="1641" spans="2:20">
      <c r="B1641" s="145">
        <f t="shared" si="146"/>
        <v>1630</v>
      </c>
      <c r="C1641" s="145"/>
      <c r="D1641" s="149"/>
      <c r="E1641" s="149"/>
      <c r="F1641" s="149">
        <v>105.2</v>
      </c>
      <c r="G1641" s="149">
        <v>119.2</v>
      </c>
      <c r="H1641" s="145"/>
      <c r="I1641" s="145"/>
      <c r="J1641" s="145"/>
      <c r="L1641" s="145">
        <f t="shared" si="147"/>
        <v>1630</v>
      </c>
      <c r="M1641" s="145">
        <f t="shared" si="149"/>
        <v>0</v>
      </c>
      <c r="N1641" s="149"/>
      <c r="O1641" s="145"/>
      <c r="P1641" s="145">
        <f t="shared" si="148"/>
        <v>1</v>
      </c>
      <c r="Q1641" s="145">
        <f t="shared" si="148"/>
        <v>1</v>
      </c>
      <c r="R1641" s="145">
        <f t="shared" si="150"/>
        <v>0</v>
      </c>
      <c r="S1641" s="145">
        <f t="shared" si="150"/>
        <v>0</v>
      </c>
      <c r="T1641" s="145">
        <f t="shared" si="150"/>
        <v>0</v>
      </c>
    </row>
    <row r="1642" spans="2:20">
      <c r="B1642" s="145">
        <f t="shared" si="146"/>
        <v>1631</v>
      </c>
      <c r="C1642" s="145"/>
      <c r="D1642" s="149"/>
      <c r="E1642" s="149"/>
      <c r="F1642" s="149">
        <v>105.5</v>
      </c>
      <c r="G1642" s="149">
        <v>119.5</v>
      </c>
      <c r="H1642" s="145"/>
      <c r="I1642" s="145"/>
      <c r="J1642" s="145"/>
      <c r="L1642" s="145">
        <f t="shared" si="147"/>
        <v>1631</v>
      </c>
      <c r="M1642" s="145">
        <f t="shared" si="149"/>
        <v>0</v>
      </c>
      <c r="N1642" s="149"/>
      <c r="O1642" s="145"/>
      <c r="P1642" s="145">
        <f t="shared" si="148"/>
        <v>1</v>
      </c>
      <c r="Q1642" s="145">
        <f t="shared" si="148"/>
        <v>1</v>
      </c>
      <c r="R1642" s="145">
        <f t="shared" si="150"/>
        <v>0</v>
      </c>
      <c r="S1642" s="145">
        <f t="shared" si="150"/>
        <v>0</v>
      </c>
      <c r="T1642" s="145">
        <f t="shared" si="150"/>
        <v>0</v>
      </c>
    </row>
    <row r="1643" spans="2:20">
      <c r="B1643" s="145">
        <f t="shared" si="146"/>
        <v>1632</v>
      </c>
      <c r="C1643" s="145"/>
      <c r="D1643" s="149"/>
      <c r="E1643" s="149"/>
      <c r="F1643" s="149">
        <v>105.7</v>
      </c>
      <c r="G1643" s="149">
        <v>119.7</v>
      </c>
      <c r="H1643" s="145"/>
      <c r="I1643" s="145"/>
      <c r="J1643" s="145"/>
      <c r="L1643" s="145">
        <f t="shared" si="147"/>
        <v>1632</v>
      </c>
      <c r="M1643" s="145">
        <f t="shared" si="149"/>
        <v>0</v>
      </c>
      <c r="N1643" s="149"/>
      <c r="O1643" s="145"/>
      <c r="P1643" s="145">
        <f t="shared" si="148"/>
        <v>1</v>
      </c>
      <c r="Q1643" s="145">
        <f t="shared" si="148"/>
        <v>1</v>
      </c>
      <c r="R1643" s="145">
        <f t="shared" si="150"/>
        <v>0</v>
      </c>
      <c r="S1643" s="145">
        <f t="shared" si="150"/>
        <v>0</v>
      </c>
      <c r="T1643" s="145">
        <f t="shared" si="150"/>
        <v>0</v>
      </c>
    </row>
    <row r="1644" spans="2:20">
      <c r="B1644" s="145">
        <f t="shared" si="146"/>
        <v>1633</v>
      </c>
      <c r="C1644" s="145"/>
      <c r="D1644" s="149"/>
      <c r="E1644" s="149"/>
      <c r="F1644" s="149">
        <v>105.9</v>
      </c>
      <c r="G1644" s="149">
        <v>119.9</v>
      </c>
      <c r="H1644" s="145"/>
      <c r="I1644" s="145"/>
      <c r="J1644" s="145"/>
      <c r="L1644" s="145">
        <f t="shared" si="147"/>
        <v>1633</v>
      </c>
      <c r="M1644" s="145">
        <f t="shared" si="149"/>
        <v>0</v>
      </c>
      <c r="N1644" s="149"/>
      <c r="O1644" s="145"/>
      <c r="P1644" s="145">
        <f t="shared" si="148"/>
        <v>1</v>
      </c>
      <c r="Q1644" s="145">
        <f t="shared" si="148"/>
        <v>1</v>
      </c>
      <c r="R1644" s="145">
        <f t="shared" si="150"/>
        <v>0</v>
      </c>
      <c r="S1644" s="145">
        <f t="shared" si="150"/>
        <v>0</v>
      </c>
      <c r="T1644" s="145">
        <f t="shared" si="150"/>
        <v>0</v>
      </c>
    </row>
    <row r="1645" spans="2:20">
      <c r="B1645" s="145">
        <f t="shared" si="146"/>
        <v>1634</v>
      </c>
      <c r="C1645" s="145"/>
      <c r="D1645" s="149"/>
      <c r="E1645" s="149"/>
      <c r="F1645" s="149">
        <v>106.1</v>
      </c>
      <c r="G1645" s="149">
        <v>120.1</v>
      </c>
      <c r="H1645" s="145"/>
      <c r="I1645" s="145"/>
      <c r="J1645" s="145"/>
      <c r="L1645" s="145">
        <f t="shared" si="147"/>
        <v>1634</v>
      </c>
      <c r="M1645" s="145">
        <f t="shared" si="149"/>
        <v>0</v>
      </c>
      <c r="N1645" s="149"/>
      <c r="O1645" s="145"/>
      <c r="P1645" s="145">
        <f t="shared" si="148"/>
        <v>1</v>
      </c>
      <c r="Q1645" s="145">
        <f t="shared" si="148"/>
        <v>1</v>
      </c>
      <c r="R1645" s="145">
        <f t="shared" si="150"/>
        <v>0</v>
      </c>
      <c r="S1645" s="145">
        <f t="shared" si="150"/>
        <v>0</v>
      </c>
      <c r="T1645" s="145">
        <f t="shared" si="150"/>
        <v>0</v>
      </c>
    </row>
    <row r="1646" spans="2:20">
      <c r="B1646" s="145">
        <f t="shared" ref="B1646:B1709" si="151">B1645+1</f>
        <v>1635</v>
      </c>
      <c r="C1646" s="145"/>
      <c r="D1646" s="149"/>
      <c r="E1646" s="149"/>
      <c r="F1646" s="149">
        <v>106.3</v>
      </c>
      <c r="G1646" s="149">
        <v>120.3</v>
      </c>
      <c r="H1646" s="145"/>
      <c r="I1646" s="145"/>
      <c r="J1646" s="145"/>
      <c r="L1646" s="145">
        <f t="shared" ref="L1646:L1709" si="152">L1645+1</f>
        <v>1635</v>
      </c>
      <c r="M1646" s="145">
        <f t="shared" si="149"/>
        <v>0</v>
      </c>
      <c r="N1646" s="149"/>
      <c r="O1646" s="145"/>
      <c r="P1646" s="145">
        <f t="shared" si="148"/>
        <v>1</v>
      </c>
      <c r="Q1646" s="145">
        <f t="shared" si="148"/>
        <v>1</v>
      </c>
      <c r="R1646" s="145">
        <f t="shared" si="150"/>
        <v>0</v>
      </c>
      <c r="S1646" s="145">
        <f t="shared" si="150"/>
        <v>0</v>
      </c>
      <c r="T1646" s="145">
        <f t="shared" si="150"/>
        <v>0</v>
      </c>
    </row>
    <row r="1647" spans="2:20">
      <c r="B1647" s="145">
        <f t="shared" si="151"/>
        <v>1636</v>
      </c>
      <c r="C1647" s="145"/>
      <c r="D1647" s="149"/>
      <c r="E1647" s="149"/>
      <c r="F1647" s="149">
        <v>106.5</v>
      </c>
      <c r="G1647" s="149">
        <v>120.5</v>
      </c>
      <c r="H1647" s="145"/>
      <c r="I1647" s="145"/>
      <c r="J1647" s="145"/>
      <c r="L1647" s="145">
        <f t="shared" si="152"/>
        <v>1636</v>
      </c>
      <c r="M1647" s="145">
        <f t="shared" si="149"/>
        <v>0</v>
      </c>
      <c r="N1647" s="149"/>
      <c r="O1647" s="145"/>
      <c r="P1647" s="145">
        <f t="shared" si="148"/>
        <v>1</v>
      </c>
      <c r="Q1647" s="145">
        <f t="shared" si="148"/>
        <v>1</v>
      </c>
      <c r="R1647" s="145">
        <f t="shared" si="150"/>
        <v>0</v>
      </c>
      <c r="S1647" s="145">
        <f t="shared" si="150"/>
        <v>0</v>
      </c>
      <c r="T1647" s="145">
        <f t="shared" si="150"/>
        <v>0</v>
      </c>
    </row>
    <row r="1648" spans="2:20">
      <c r="B1648" s="145">
        <f t="shared" si="151"/>
        <v>1637</v>
      </c>
      <c r="C1648" s="145"/>
      <c r="D1648" s="149"/>
      <c r="E1648" s="149"/>
      <c r="F1648" s="149">
        <v>106.8</v>
      </c>
      <c r="G1648" s="149">
        <v>120.8</v>
      </c>
      <c r="H1648" s="145"/>
      <c r="I1648" s="145"/>
      <c r="J1648" s="145"/>
      <c r="L1648" s="145">
        <f t="shared" si="152"/>
        <v>1637</v>
      </c>
      <c r="M1648" s="145">
        <f t="shared" si="149"/>
        <v>0</v>
      </c>
      <c r="N1648" s="149"/>
      <c r="O1648" s="145"/>
      <c r="P1648" s="145">
        <f t="shared" si="148"/>
        <v>1</v>
      </c>
      <c r="Q1648" s="145">
        <f t="shared" si="148"/>
        <v>1</v>
      </c>
      <c r="R1648" s="145">
        <f t="shared" si="150"/>
        <v>0</v>
      </c>
      <c r="S1648" s="145">
        <f t="shared" si="150"/>
        <v>0</v>
      </c>
      <c r="T1648" s="145">
        <f t="shared" si="150"/>
        <v>0</v>
      </c>
    </row>
    <row r="1649" spans="2:20">
      <c r="B1649" s="145">
        <f t="shared" si="151"/>
        <v>1638</v>
      </c>
      <c r="C1649" s="145"/>
      <c r="D1649" s="149"/>
      <c r="E1649" s="149"/>
      <c r="F1649" s="149">
        <v>107.1</v>
      </c>
      <c r="G1649" s="149">
        <v>121.1</v>
      </c>
      <c r="H1649" s="145"/>
      <c r="I1649" s="145"/>
      <c r="J1649" s="145"/>
      <c r="L1649" s="145">
        <f t="shared" si="152"/>
        <v>1638</v>
      </c>
      <c r="M1649" s="145">
        <f t="shared" si="149"/>
        <v>0</v>
      </c>
      <c r="N1649" s="149"/>
      <c r="O1649" s="145"/>
      <c r="P1649" s="145">
        <f t="shared" si="148"/>
        <v>1</v>
      </c>
      <c r="Q1649" s="145">
        <f t="shared" si="148"/>
        <v>1</v>
      </c>
      <c r="R1649" s="145">
        <f t="shared" si="150"/>
        <v>0</v>
      </c>
      <c r="S1649" s="145">
        <f t="shared" si="150"/>
        <v>0</v>
      </c>
      <c r="T1649" s="145">
        <f t="shared" si="150"/>
        <v>0</v>
      </c>
    </row>
    <row r="1650" spans="2:20">
      <c r="B1650" s="145">
        <f t="shared" si="151"/>
        <v>1639</v>
      </c>
      <c r="C1650" s="145"/>
      <c r="D1650" s="149"/>
      <c r="E1650" s="149"/>
      <c r="F1650" s="149">
        <v>107.5</v>
      </c>
      <c r="G1650" s="149">
        <v>121.5</v>
      </c>
      <c r="H1650" s="145"/>
      <c r="I1650" s="145"/>
      <c r="J1650" s="145"/>
      <c r="L1650" s="145">
        <f t="shared" si="152"/>
        <v>1639</v>
      </c>
      <c r="M1650" s="145">
        <f t="shared" si="149"/>
        <v>0</v>
      </c>
      <c r="N1650" s="149"/>
      <c r="O1650" s="145"/>
      <c r="P1650" s="145">
        <f t="shared" si="148"/>
        <v>1</v>
      </c>
      <c r="Q1650" s="145">
        <f t="shared" si="148"/>
        <v>1</v>
      </c>
      <c r="R1650" s="145">
        <f t="shared" si="150"/>
        <v>0</v>
      </c>
      <c r="S1650" s="145">
        <f t="shared" si="150"/>
        <v>0</v>
      </c>
      <c r="T1650" s="145">
        <f t="shared" si="150"/>
        <v>0</v>
      </c>
    </row>
    <row r="1651" spans="2:20">
      <c r="B1651" s="145">
        <f t="shared" si="151"/>
        <v>1640</v>
      </c>
      <c r="C1651" s="145"/>
      <c r="D1651" s="149"/>
      <c r="E1651" s="149"/>
      <c r="F1651" s="149">
        <v>108</v>
      </c>
      <c r="G1651" s="149">
        <v>122</v>
      </c>
      <c r="H1651" s="145"/>
      <c r="I1651" s="145"/>
      <c r="J1651" s="145"/>
      <c r="L1651" s="145">
        <f t="shared" si="152"/>
        <v>1640</v>
      </c>
      <c r="M1651" s="145">
        <f t="shared" si="149"/>
        <v>0</v>
      </c>
      <c r="N1651" s="149"/>
      <c r="O1651" s="145"/>
      <c r="P1651" s="145">
        <f t="shared" si="148"/>
        <v>1</v>
      </c>
      <c r="Q1651" s="145">
        <f t="shared" si="148"/>
        <v>1</v>
      </c>
      <c r="R1651" s="145">
        <f t="shared" si="150"/>
        <v>0</v>
      </c>
      <c r="S1651" s="145">
        <f t="shared" si="150"/>
        <v>0</v>
      </c>
      <c r="T1651" s="145">
        <f t="shared" si="150"/>
        <v>0</v>
      </c>
    </row>
    <row r="1652" spans="2:20">
      <c r="B1652" s="145">
        <f t="shared" si="151"/>
        <v>1641</v>
      </c>
      <c r="C1652" s="145"/>
      <c r="D1652" s="149"/>
      <c r="E1652" s="149"/>
      <c r="F1652" s="149">
        <v>108.3</v>
      </c>
      <c r="G1652" s="149">
        <v>122.3</v>
      </c>
      <c r="H1652" s="145"/>
      <c r="I1652" s="145"/>
      <c r="J1652" s="145"/>
      <c r="L1652" s="145">
        <f t="shared" si="152"/>
        <v>1641</v>
      </c>
      <c r="M1652" s="145">
        <f t="shared" si="149"/>
        <v>0</v>
      </c>
      <c r="N1652" s="149"/>
      <c r="O1652" s="145"/>
      <c r="P1652" s="145">
        <f t="shared" si="148"/>
        <v>1</v>
      </c>
      <c r="Q1652" s="145">
        <f t="shared" si="148"/>
        <v>1</v>
      </c>
      <c r="R1652" s="145">
        <f t="shared" si="150"/>
        <v>0</v>
      </c>
      <c r="S1652" s="145">
        <f t="shared" si="150"/>
        <v>0</v>
      </c>
      <c r="T1652" s="145">
        <f t="shared" si="150"/>
        <v>0</v>
      </c>
    </row>
    <row r="1653" spans="2:20">
      <c r="B1653" s="145">
        <f t="shared" si="151"/>
        <v>1642</v>
      </c>
      <c r="C1653" s="145"/>
      <c r="D1653" s="149"/>
      <c r="E1653" s="149"/>
      <c r="F1653" s="149">
        <v>108.6</v>
      </c>
      <c r="G1653" s="149">
        <v>122.6</v>
      </c>
      <c r="H1653" s="145"/>
      <c r="I1653" s="145"/>
      <c r="J1653" s="145"/>
      <c r="L1653" s="145">
        <f t="shared" si="152"/>
        <v>1642</v>
      </c>
      <c r="M1653" s="145">
        <f t="shared" si="149"/>
        <v>0</v>
      </c>
      <c r="N1653" s="149"/>
      <c r="O1653" s="145"/>
      <c r="P1653" s="145">
        <f t="shared" si="148"/>
        <v>1</v>
      </c>
      <c r="Q1653" s="145">
        <f t="shared" si="148"/>
        <v>1</v>
      </c>
      <c r="R1653" s="145">
        <f t="shared" si="150"/>
        <v>0</v>
      </c>
      <c r="S1653" s="145">
        <f t="shared" si="150"/>
        <v>0</v>
      </c>
      <c r="T1653" s="145">
        <f t="shared" si="150"/>
        <v>0</v>
      </c>
    </row>
    <row r="1654" spans="2:20">
      <c r="B1654" s="145">
        <f t="shared" si="151"/>
        <v>1643</v>
      </c>
      <c r="C1654" s="145"/>
      <c r="D1654" s="149"/>
      <c r="E1654" s="149"/>
      <c r="F1654" s="149">
        <v>108.9</v>
      </c>
      <c r="G1654" s="149">
        <v>122.9</v>
      </c>
      <c r="H1654" s="145"/>
      <c r="I1654" s="145"/>
      <c r="J1654" s="145"/>
      <c r="L1654" s="145">
        <f t="shared" si="152"/>
        <v>1643</v>
      </c>
      <c r="M1654" s="145">
        <f t="shared" si="149"/>
        <v>0</v>
      </c>
      <c r="N1654" s="149"/>
      <c r="O1654" s="145"/>
      <c r="P1654" s="145">
        <f t="shared" si="148"/>
        <v>1</v>
      </c>
      <c r="Q1654" s="145">
        <f t="shared" si="148"/>
        <v>1</v>
      </c>
      <c r="R1654" s="145">
        <f t="shared" si="150"/>
        <v>0</v>
      </c>
      <c r="S1654" s="145">
        <f t="shared" si="150"/>
        <v>0</v>
      </c>
      <c r="T1654" s="145">
        <f t="shared" si="150"/>
        <v>0</v>
      </c>
    </row>
    <row r="1655" spans="2:20">
      <c r="B1655" s="145">
        <f t="shared" si="151"/>
        <v>1644</v>
      </c>
      <c r="C1655" s="145"/>
      <c r="D1655" s="149"/>
      <c r="E1655" s="149"/>
      <c r="F1655" s="149">
        <v>109.1</v>
      </c>
      <c r="G1655" s="149">
        <v>123.1</v>
      </c>
      <c r="H1655" s="145"/>
      <c r="I1655" s="145"/>
      <c r="J1655" s="145"/>
      <c r="L1655" s="145">
        <f t="shared" si="152"/>
        <v>1644</v>
      </c>
      <c r="M1655" s="145">
        <f t="shared" si="149"/>
        <v>0</v>
      </c>
      <c r="N1655" s="149"/>
      <c r="O1655" s="145"/>
      <c r="P1655" s="145">
        <f t="shared" si="148"/>
        <v>1</v>
      </c>
      <c r="Q1655" s="145">
        <f t="shared" si="148"/>
        <v>1</v>
      </c>
      <c r="R1655" s="145">
        <f t="shared" si="150"/>
        <v>0</v>
      </c>
      <c r="S1655" s="145">
        <f t="shared" si="150"/>
        <v>0</v>
      </c>
      <c r="T1655" s="145">
        <f t="shared" si="150"/>
        <v>0</v>
      </c>
    </row>
    <row r="1656" spans="2:20">
      <c r="B1656" s="145">
        <f t="shared" si="151"/>
        <v>1645</v>
      </c>
      <c r="C1656" s="145"/>
      <c r="D1656" s="149"/>
      <c r="E1656" s="149"/>
      <c r="F1656" s="149">
        <v>109.2</v>
      </c>
      <c r="G1656" s="149">
        <v>123.2</v>
      </c>
      <c r="H1656" s="145"/>
      <c r="I1656" s="145"/>
      <c r="J1656" s="145"/>
      <c r="L1656" s="145">
        <f t="shared" si="152"/>
        <v>1645</v>
      </c>
      <c r="M1656" s="145">
        <f t="shared" si="149"/>
        <v>0</v>
      </c>
      <c r="N1656" s="149"/>
      <c r="O1656" s="145"/>
      <c r="P1656" s="145">
        <f t="shared" si="148"/>
        <v>1</v>
      </c>
      <c r="Q1656" s="145">
        <f t="shared" si="148"/>
        <v>1</v>
      </c>
      <c r="R1656" s="145">
        <f t="shared" si="150"/>
        <v>0</v>
      </c>
      <c r="S1656" s="145">
        <f t="shared" si="150"/>
        <v>0</v>
      </c>
      <c r="T1656" s="145">
        <f t="shared" si="150"/>
        <v>0</v>
      </c>
    </row>
    <row r="1657" spans="2:20">
      <c r="B1657" s="145">
        <f t="shared" si="151"/>
        <v>1646</v>
      </c>
      <c r="C1657" s="145"/>
      <c r="D1657" s="149"/>
      <c r="E1657" s="149"/>
      <c r="F1657" s="149">
        <v>109.4</v>
      </c>
      <c r="G1657" s="149">
        <v>123.4</v>
      </c>
      <c r="H1657" s="145"/>
      <c r="I1657" s="145"/>
      <c r="J1657" s="145"/>
      <c r="L1657" s="145">
        <f t="shared" si="152"/>
        <v>1646</v>
      </c>
      <c r="M1657" s="145">
        <f t="shared" si="149"/>
        <v>0</v>
      </c>
      <c r="N1657" s="149"/>
      <c r="O1657" s="145"/>
      <c r="P1657" s="145">
        <f t="shared" si="148"/>
        <v>1</v>
      </c>
      <c r="Q1657" s="145">
        <f t="shared" si="148"/>
        <v>1</v>
      </c>
      <c r="R1657" s="145">
        <f t="shared" si="150"/>
        <v>0</v>
      </c>
      <c r="S1657" s="145">
        <f t="shared" si="150"/>
        <v>0</v>
      </c>
      <c r="T1657" s="145">
        <f t="shared" si="150"/>
        <v>0</v>
      </c>
    </row>
    <row r="1658" spans="2:20">
      <c r="B1658" s="145">
        <f t="shared" si="151"/>
        <v>1647</v>
      </c>
      <c r="C1658" s="145"/>
      <c r="D1658" s="149"/>
      <c r="E1658" s="149"/>
      <c r="F1658" s="149">
        <v>109.5</v>
      </c>
      <c r="G1658" s="149">
        <v>123.5</v>
      </c>
      <c r="H1658" s="145"/>
      <c r="I1658" s="145"/>
      <c r="J1658" s="145"/>
      <c r="L1658" s="145">
        <f t="shared" si="152"/>
        <v>1647</v>
      </c>
      <c r="M1658" s="145">
        <f t="shared" si="149"/>
        <v>0</v>
      </c>
      <c r="N1658" s="149"/>
      <c r="O1658" s="145"/>
      <c r="P1658" s="145">
        <f t="shared" si="148"/>
        <v>1</v>
      </c>
      <c r="Q1658" s="145">
        <f t="shared" si="148"/>
        <v>1</v>
      </c>
      <c r="R1658" s="145">
        <f t="shared" si="150"/>
        <v>0</v>
      </c>
      <c r="S1658" s="145">
        <f t="shared" si="150"/>
        <v>0</v>
      </c>
      <c r="T1658" s="145">
        <f t="shared" si="150"/>
        <v>0</v>
      </c>
    </row>
    <row r="1659" spans="2:20">
      <c r="B1659" s="145">
        <f t="shared" si="151"/>
        <v>1648</v>
      </c>
      <c r="C1659" s="145"/>
      <c r="D1659" s="149"/>
      <c r="E1659" s="149"/>
      <c r="F1659" s="149">
        <v>109.7</v>
      </c>
      <c r="G1659" s="149">
        <v>123.7</v>
      </c>
      <c r="H1659" s="145"/>
      <c r="I1659" s="145"/>
      <c r="J1659" s="145"/>
      <c r="L1659" s="145">
        <f t="shared" si="152"/>
        <v>1648</v>
      </c>
      <c r="M1659" s="145">
        <f t="shared" si="149"/>
        <v>0</v>
      </c>
      <c r="N1659" s="149"/>
      <c r="O1659" s="145"/>
      <c r="P1659" s="145">
        <f t="shared" si="148"/>
        <v>1</v>
      </c>
      <c r="Q1659" s="145">
        <f t="shared" si="148"/>
        <v>1</v>
      </c>
      <c r="R1659" s="145">
        <f t="shared" si="150"/>
        <v>0</v>
      </c>
      <c r="S1659" s="145">
        <f t="shared" si="150"/>
        <v>0</v>
      </c>
      <c r="T1659" s="145">
        <f t="shared" si="150"/>
        <v>0</v>
      </c>
    </row>
    <row r="1660" spans="2:20">
      <c r="B1660" s="145">
        <f t="shared" si="151"/>
        <v>1649</v>
      </c>
      <c r="C1660" s="145"/>
      <c r="D1660" s="149"/>
      <c r="E1660" s="149"/>
      <c r="F1660" s="149">
        <v>109.9</v>
      </c>
      <c r="G1660" s="149">
        <v>123.9</v>
      </c>
      <c r="H1660" s="145"/>
      <c r="I1660" s="145"/>
      <c r="J1660" s="145"/>
      <c r="L1660" s="145">
        <f t="shared" si="152"/>
        <v>1649</v>
      </c>
      <c r="M1660" s="145">
        <f t="shared" si="149"/>
        <v>0</v>
      </c>
      <c r="N1660" s="149"/>
      <c r="O1660" s="145"/>
      <c r="P1660" s="145">
        <f t="shared" si="148"/>
        <v>1</v>
      </c>
      <c r="Q1660" s="145">
        <f t="shared" si="148"/>
        <v>1</v>
      </c>
      <c r="R1660" s="145">
        <f t="shared" si="150"/>
        <v>0</v>
      </c>
      <c r="S1660" s="145">
        <f t="shared" si="150"/>
        <v>0</v>
      </c>
      <c r="T1660" s="145">
        <f t="shared" si="150"/>
        <v>0</v>
      </c>
    </row>
    <row r="1661" spans="2:20">
      <c r="B1661" s="145">
        <f t="shared" si="151"/>
        <v>1650</v>
      </c>
      <c r="C1661" s="145"/>
      <c r="D1661" s="149"/>
      <c r="E1661" s="149"/>
      <c r="F1661" s="149">
        <v>110.2</v>
      </c>
      <c r="G1661" s="149">
        <v>124.2</v>
      </c>
      <c r="H1661" s="145"/>
      <c r="I1661" s="145"/>
      <c r="J1661" s="145"/>
      <c r="L1661" s="145">
        <f t="shared" si="152"/>
        <v>1650</v>
      </c>
      <c r="M1661" s="145">
        <f t="shared" si="149"/>
        <v>0</v>
      </c>
      <c r="N1661" s="149"/>
      <c r="O1661" s="145"/>
      <c r="P1661" s="145">
        <f t="shared" si="148"/>
        <v>1</v>
      </c>
      <c r="Q1661" s="145">
        <f t="shared" si="148"/>
        <v>1</v>
      </c>
      <c r="R1661" s="145">
        <f t="shared" si="150"/>
        <v>0</v>
      </c>
      <c r="S1661" s="145">
        <f t="shared" si="150"/>
        <v>0</v>
      </c>
      <c r="T1661" s="145">
        <f t="shared" si="150"/>
        <v>0</v>
      </c>
    </row>
    <row r="1662" spans="2:20">
      <c r="B1662" s="145">
        <f t="shared" si="151"/>
        <v>1651</v>
      </c>
      <c r="C1662" s="145"/>
      <c r="D1662" s="149"/>
      <c r="E1662" s="149"/>
      <c r="F1662" s="149">
        <v>110.5</v>
      </c>
      <c r="G1662" s="149">
        <v>124.5</v>
      </c>
      <c r="H1662" s="145"/>
      <c r="I1662" s="145"/>
      <c r="J1662" s="145"/>
      <c r="L1662" s="145">
        <f t="shared" si="152"/>
        <v>1651</v>
      </c>
      <c r="M1662" s="145">
        <f t="shared" si="149"/>
        <v>0</v>
      </c>
      <c r="N1662" s="149"/>
      <c r="O1662" s="145"/>
      <c r="P1662" s="145">
        <f t="shared" si="148"/>
        <v>1</v>
      </c>
      <c r="Q1662" s="145">
        <f t="shared" si="148"/>
        <v>1</v>
      </c>
      <c r="R1662" s="145">
        <f t="shared" si="150"/>
        <v>0</v>
      </c>
      <c r="S1662" s="145">
        <f t="shared" si="150"/>
        <v>0</v>
      </c>
      <c r="T1662" s="145">
        <f t="shared" si="150"/>
        <v>0</v>
      </c>
    </row>
    <row r="1663" spans="2:20">
      <c r="B1663" s="145">
        <f t="shared" si="151"/>
        <v>1652</v>
      </c>
      <c r="C1663" s="145"/>
      <c r="D1663" s="149"/>
      <c r="E1663" s="149"/>
      <c r="F1663" s="149">
        <v>110.8</v>
      </c>
      <c r="G1663" s="149">
        <v>124.8</v>
      </c>
      <c r="H1663" s="145"/>
      <c r="I1663" s="145"/>
      <c r="J1663" s="145"/>
      <c r="L1663" s="145">
        <f t="shared" si="152"/>
        <v>1652</v>
      </c>
      <c r="M1663" s="145">
        <f t="shared" si="149"/>
        <v>0</v>
      </c>
      <c r="N1663" s="149"/>
      <c r="O1663" s="145"/>
      <c r="P1663" s="145">
        <f t="shared" si="148"/>
        <v>1</v>
      </c>
      <c r="Q1663" s="145">
        <f t="shared" si="148"/>
        <v>1</v>
      </c>
      <c r="R1663" s="145">
        <f t="shared" si="150"/>
        <v>0</v>
      </c>
      <c r="S1663" s="145">
        <f t="shared" si="150"/>
        <v>0</v>
      </c>
      <c r="T1663" s="145">
        <f t="shared" si="150"/>
        <v>0</v>
      </c>
    </row>
    <row r="1664" spans="2:20">
      <c r="B1664" s="145">
        <f t="shared" si="151"/>
        <v>1653</v>
      </c>
      <c r="C1664" s="145"/>
      <c r="D1664" s="149"/>
      <c r="E1664" s="149"/>
      <c r="F1664" s="149">
        <v>111</v>
      </c>
      <c r="G1664" s="149">
        <v>125</v>
      </c>
      <c r="H1664" s="145"/>
      <c r="I1664" s="145"/>
      <c r="J1664" s="145"/>
      <c r="L1664" s="145">
        <f t="shared" si="152"/>
        <v>1653</v>
      </c>
      <c r="M1664" s="145">
        <f t="shared" si="149"/>
        <v>0</v>
      </c>
      <c r="N1664" s="149"/>
      <c r="O1664" s="145"/>
      <c r="P1664" s="145">
        <f t="shared" si="148"/>
        <v>1</v>
      </c>
      <c r="Q1664" s="145">
        <f t="shared" si="148"/>
        <v>1</v>
      </c>
      <c r="R1664" s="145">
        <f t="shared" si="150"/>
        <v>0</v>
      </c>
      <c r="S1664" s="145">
        <f t="shared" si="150"/>
        <v>0</v>
      </c>
      <c r="T1664" s="145">
        <f t="shared" si="150"/>
        <v>0</v>
      </c>
    </row>
    <row r="1665" spans="2:20">
      <c r="B1665" s="145">
        <f t="shared" si="151"/>
        <v>1654</v>
      </c>
      <c r="C1665" s="145"/>
      <c r="D1665" s="149"/>
      <c r="E1665" s="149"/>
      <c r="F1665" s="149">
        <v>111.2</v>
      </c>
      <c r="G1665" s="149">
        <v>125.2</v>
      </c>
      <c r="H1665" s="145"/>
      <c r="I1665" s="145"/>
      <c r="J1665" s="145"/>
      <c r="L1665" s="145">
        <f t="shared" si="152"/>
        <v>1654</v>
      </c>
      <c r="M1665" s="145">
        <f t="shared" si="149"/>
        <v>0</v>
      </c>
      <c r="N1665" s="149"/>
      <c r="O1665" s="145"/>
      <c r="P1665" s="145">
        <f t="shared" si="148"/>
        <v>1</v>
      </c>
      <c r="Q1665" s="145">
        <f t="shared" si="148"/>
        <v>1</v>
      </c>
      <c r="R1665" s="145">
        <f t="shared" si="150"/>
        <v>0</v>
      </c>
      <c r="S1665" s="145">
        <f t="shared" si="150"/>
        <v>0</v>
      </c>
      <c r="T1665" s="145">
        <f t="shared" si="150"/>
        <v>0</v>
      </c>
    </row>
    <row r="1666" spans="2:20">
      <c r="B1666" s="145">
        <f t="shared" si="151"/>
        <v>1655</v>
      </c>
      <c r="C1666" s="145"/>
      <c r="D1666" s="149"/>
      <c r="E1666" s="149"/>
      <c r="F1666" s="149">
        <v>111.3</v>
      </c>
      <c r="G1666" s="149">
        <v>125.3</v>
      </c>
      <c r="H1666" s="145"/>
      <c r="I1666" s="145"/>
      <c r="J1666" s="145"/>
      <c r="L1666" s="145">
        <f t="shared" si="152"/>
        <v>1655</v>
      </c>
      <c r="M1666" s="145">
        <f t="shared" si="149"/>
        <v>0</v>
      </c>
      <c r="N1666" s="149"/>
      <c r="O1666" s="145"/>
      <c r="P1666" s="145">
        <f t="shared" si="148"/>
        <v>1</v>
      </c>
      <c r="Q1666" s="145">
        <f t="shared" si="148"/>
        <v>1</v>
      </c>
      <c r="R1666" s="145">
        <f t="shared" si="150"/>
        <v>0</v>
      </c>
      <c r="S1666" s="145">
        <f t="shared" si="150"/>
        <v>0</v>
      </c>
      <c r="T1666" s="145">
        <f t="shared" si="150"/>
        <v>0</v>
      </c>
    </row>
    <row r="1667" spans="2:20">
      <c r="B1667" s="145">
        <f t="shared" si="151"/>
        <v>1656</v>
      </c>
      <c r="C1667" s="145"/>
      <c r="D1667" s="149"/>
      <c r="E1667" s="149"/>
      <c r="F1667" s="149">
        <v>111.1</v>
      </c>
      <c r="G1667" s="149">
        <v>125.1</v>
      </c>
      <c r="H1667" s="145"/>
      <c r="I1667" s="145"/>
      <c r="J1667" s="145"/>
      <c r="L1667" s="145">
        <f t="shared" si="152"/>
        <v>1656</v>
      </c>
      <c r="M1667" s="145">
        <f t="shared" si="149"/>
        <v>0</v>
      </c>
      <c r="N1667" s="149"/>
      <c r="O1667" s="145"/>
      <c r="P1667" s="145">
        <f t="shared" si="148"/>
        <v>0</v>
      </c>
      <c r="Q1667" s="145">
        <f t="shared" si="148"/>
        <v>0</v>
      </c>
      <c r="R1667" s="145">
        <f t="shared" si="150"/>
        <v>0</v>
      </c>
      <c r="S1667" s="145">
        <f t="shared" si="150"/>
        <v>0</v>
      </c>
      <c r="T1667" s="145">
        <f t="shared" si="150"/>
        <v>0</v>
      </c>
    </row>
    <row r="1668" spans="2:20">
      <c r="B1668" s="145">
        <f t="shared" si="151"/>
        <v>1657</v>
      </c>
      <c r="C1668" s="145"/>
      <c r="D1668" s="149"/>
      <c r="E1668" s="149"/>
      <c r="F1668" s="149">
        <v>110.4</v>
      </c>
      <c r="G1668" s="149">
        <v>124.4</v>
      </c>
      <c r="H1668" s="145"/>
      <c r="I1668" s="145"/>
      <c r="J1668" s="145"/>
      <c r="L1668" s="145">
        <f t="shared" si="152"/>
        <v>1657</v>
      </c>
      <c r="M1668" s="145">
        <f t="shared" si="149"/>
        <v>0</v>
      </c>
      <c r="N1668" s="149"/>
      <c r="O1668" s="145"/>
      <c r="P1668" s="145">
        <f t="shared" si="148"/>
        <v>0</v>
      </c>
      <c r="Q1668" s="145">
        <f t="shared" si="148"/>
        <v>0</v>
      </c>
      <c r="R1668" s="145">
        <f t="shared" si="150"/>
        <v>0</v>
      </c>
      <c r="S1668" s="145">
        <f t="shared" si="150"/>
        <v>0</v>
      </c>
      <c r="T1668" s="145">
        <f t="shared" si="150"/>
        <v>0</v>
      </c>
    </row>
    <row r="1669" spans="2:20">
      <c r="B1669" s="145">
        <f t="shared" si="151"/>
        <v>1658</v>
      </c>
      <c r="C1669" s="145"/>
      <c r="D1669" s="149"/>
      <c r="E1669" s="149"/>
      <c r="F1669" s="149">
        <v>109.3</v>
      </c>
      <c r="G1669" s="149">
        <v>123.3</v>
      </c>
      <c r="H1669" s="145"/>
      <c r="I1669" s="145"/>
      <c r="J1669" s="145"/>
      <c r="L1669" s="145">
        <f t="shared" si="152"/>
        <v>1658</v>
      </c>
      <c r="M1669" s="145">
        <f t="shared" si="149"/>
        <v>0</v>
      </c>
      <c r="N1669" s="149"/>
      <c r="O1669" s="145"/>
      <c r="P1669" s="145">
        <f t="shared" si="148"/>
        <v>0</v>
      </c>
      <c r="Q1669" s="145">
        <f t="shared" si="148"/>
        <v>0</v>
      </c>
      <c r="R1669" s="145">
        <f t="shared" si="150"/>
        <v>0</v>
      </c>
      <c r="S1669" s="145">
        <f t="shared" si="150"/>
        <v>0</v>
      </c>
      <c r="T1669" s="145">
        <f t="shared" si="150"/>
        <v>0</v>
      </c>
    </row>
    <row r="1670" spans="2:20">
      <c r="B1670" s="145">
        <f t="shared" si="151"/>
        <v>1659</v>
      </c>
      <c r="C1670" s="145"/>
      <c r="D1670" s="149"/>
      <c r="E1670" s="149"/>
      <c r="F1670" s="149">
        <v>108.1</v>
      </c>
      <c r="G1670" s="149">
        <v>122.1</v>
      </c>
      <c r="H1670" s="145"/>
      <c r="I1670" s="145"/>
      <c r="J1670" s="145"/>
      <c r="L1670" s="145">
        <f t="shared" si="152"/>
        <v>1659</v>
      </c>
      <c r="M1670" s="145">
        <f t="shared" si="149"/>
        <v>0</v>
      </c>
      <c r="N1670" s="149"/>
      <c r="O1670" s="145"/>
      <c r="P1670" s="145">
        <f t="shared" si="148"/>
        <v>0</v>
      </c>
      <c r="Q1670" s="145">
        <f t="shared" si="148"/>
        <v>0</v>
      </c>
      <c r="R1670" s="145">
        <f t="shared" si="150"/>
        <v>0</v>
      </c>
      <c r="S1670" s="145">
        <f t="shared" si="150"/>
        <v>0</v>
      </c>
      <c r="T1670" s="145">
        <f t="shared" si="150"/>
        <v>0</v>
      </c>
    </row>
    <row r="1671" spans="2:20">
      <c r="B1671" s="145">
        <f t="shared" si="151"/>
        <v>1660</v>
      </c>
      <c r="C1671" s="145"/>
      <c r="D1671" s="149"/>
      <c r="E1671" s="149"/>
      <c r="F1671" s="149">
        <v>106.8</v>
      </c>
      <c r="G1671" s="149">
        <v>120.8</v>
      </c>
      <c r="H1671" s="145"/>
      <c r="I1671" s="145"/>
      <c r="J1671" s="145"/>
      <c r="L1671" s="145">
        <f t="shared" si="152"/>
        <v>1660</v>
      </c>
      <c r="M1671" s="145">
        <f t="shared" si="149"/>
        <v>0</v>
      </c>
      <c r="N1671" s="149"/>
      <c r="O1671" s="145"/>
      <c r="P1671" s="145">
        <f t="shared" si="148"/>
        <v>0</v>
      </c>
      <c r="Q1671" s="145">
        <f t="shared" si="148"/>
        <v>0</v>
      </c>
      <c r="R1671" s="145">
        <f t="shared" si="150"/>
        <v>0</v>
      </c>
      <c r="S1671" s="145">
        <f t="shared" si="150"/>
        <v>0</v>
      </c>
      <c r="T1671" s="145">
        <f t="shared" si="150"/>
        <v>0</v>
      </c>
    </row>
    <row r="1672" spans="2:20">
      <c r="B1672" s="145">
        <f t="shared" si="151"/>
        <v>1661</v>
      </c>
      <c r="C1672" s="145"/>
      <c r="D1672" s="149"/>
      <c r="E1672" s="149"/>
      <c r="F1672" s="149">
        <v>105.5</v>
      </c>
      <c r="G1672" s="149">
        <v>119.5</v>
      </c>
      <c r="H1672" s="145"/>
      <c r="I1672" s="145"/>
      <c r="J1672" s="145"/>
      <c r="L1672" s="145">
        <f t="shared" si="152"/>
        <v>1661</v>
      </c>
      <c r="M1672" s="145">
        <f t="shared" si="149"/>
        <v>0</v>
      </c>
      <c r="N1672" s="149"/>
      <c r="O1672" s="145"/>
      <c r="P1672" s="145">
        <f t="shared" si="148"/>
        <v>0</v>
      </c>
      <c r="Q1672" s="145">
        <f t="shared" si="148"/>
        <v>0</v>
      </c>
      <c r="R1672" s="145">
        <f t="shared" si="150"/>
        <v>0</v>
      </c>
      <c r="S1672" s="145">
        <f t="shared" si="150"/>
        <v>0</v>
      </c>
      <c r="T1672" s="145">
        <f t="shared" si="150"/>
        <v>0</v>
      </c>
    </row>
    <row r="1673" spans="2:20">
      <c r="B1673" s="145">
        <f t="shared" si="151"/>
        <v>1662</v>
      </c>
      <c r="C1673" s="145"/>
      <c r="D1673" s="149"/>
      <c r="E1673" s="149"/>
      <c r="F1673" s="149">
        <v>104.4</v>
      </c>
      <c r="G1673" s="149">
        <v>118.4</v>
      </c>
      <c r="H1673" s="145"/>
      <c r="I1673" s="145"/>
      <c r="J1673" s="145"/>
      <c r="L1673" s="145">
        <f t="shared" si="152"/>
        <v>1662</v>
      </c>
      <c r="M1673" s="145">
        <f t="shared" si="149"/>
        <v>0</v>
      </c>
      <c r="N1673" s="149"/>
      <c r="O1673" s="145"/>
      <c r="P1673" s="145">
        <f t="shared" si="148"/>
        <v>0</v>
      </c>
      <c r="Q1673" s="145">
        <f t="shared" si="148"/>
        <v>0</v>
      </c>
      <c r="R1673" s="145">
        <f t="shared" si="150"/>
        <v>0</v>
      </c>
      <c r="S1673" s="145">
        <f t="shared" si="150"/>
        <v>0</v>
      </c>
      <c r="T1673" s="145">
        <f t="shared" si="150"/>
        <v>0</v>
      </c>
    </row>
    <row r="1674" spans="2:20">
      <c r="B1674" s="145">
        <f t="shared" si="151"/>
        <v>1663</v>
      </c>
      <c r="C1674" s="145"/>
      <c r="D1674" s="149"/>
      <c r="E1674" s="149"/>
      <c r="F1674" s="149">
        <v>103.8</v>
      </c>
      <c r="G1674" s="149">
        <v>117.8</v>
      </c>
      <c r="H1674" s="145"/>
      <c r="I1674" s="145"/>
      <c r="J1674" s="145"/>
      <c r="L1674" s="145">
        <f t="shared" si="152"/>
        <v>1663</v>
      </c>
      <c r="M1674" s="145">
        <f t="shared" si="149"/>
        <v>0</v>
      </c>
      <c r="N1674" s="149"/>
      <c r="O1674" s="145"/>
      <c r="P1674" s="145">
        <f t="shared" ref="P1674:Q1737" si="153">IF(AND(F1674&gt;0,F1674&gt;=F1673),1,0)</f>
        <v>0</v>
      </c>
      <c r="Q1674" s="145">
        <f t="shared" si="153"/>
        <v>0</v>
      </c>
      <c r="R1674" s="145">
        <f t="shared" si="150"/>
        <v>0</v>
      </c>
      <c r="S1674" s="145">
        <f t="shared" si="150"/>
        <v>0</v>
      </c>
      <c r="T1674" s="145">
        <f t="shared" si="150"/>
        <v>0</v>
      </c>
    </row>
    <row r="1675" spans="2:20">
      <c r="B1675" s="145">
        <f t="shared" si="151"/>
        <v>1664</v>
      </c>
      <c r="C1675" s="145"/>
      <c r="D1675" s="149"/>
      <c r="E1675" s="149"/>
      <c r="F1675" s="149">
        <v>103.6</v>
      </c>
      <c r="G1675" s="149">
        <v>117.6</v>
      </c>
      <c r="H1675" s="145"/>
      <c r="I1675" s="145"/>
      <c r="J1675" s="145"/>
      <c r="L1675" s="145">
        <f t="shared" si="152"/>
        <v>1664</v>
      </c>
      <c r="M1675" s="145">
        <f t="shared" si="149"/>
        <v>0</v>
      </c>
      <c r="N1675" s="149"/>
      <c r="O1675" s="145"/>
      <c r="P1675" s="145">
        <f t="shared" si="153"/>
        <v>0</v>
      </c>
      <c r="Q1675" s="145">
        <f t="shared" si="153"/>
        <v>0</v>
      </c>
      <c r="R1675" s="145">
        <f t="shared" si="150"/>
        <v>0</v>
      </c>
      <c r="S1675" s="145">
        <f t="shared" si="150"/>
        <v>0</v>
      </c>
      <c r="T1675" s="145">
        <f t="shared" si="150"/>
        <v>0</v>
      </c>
    </row>
    <row r="1676" spans="2:20">
      <c r="B1676" s="145">
        <f t="shared" si="151"/>
        <v>1665</v>
      </c>
      <c r="C1676" s="145"/>
      <c r="D1676" s="149"/>
      <c r="E1676" s="149"/>
      <c r="F1676" s="149">
        <v>103.5</v>
      </c>
      <c r="G1676" s="149">
        <v>117.5</v>
      </c>
      <c r="H1676" s="145"/>
      <c r="I1676" s="145"/>
      <c r="J1676" s="145"/>
      <c r="L1676" s="145">
        <f t="shared" si="152"/>
        <v>1665</v>
      </c>
      <c r="M1676" s="145">
        <f t="shared" si="149"/>
        <v>0</v>
      </c>
      <c r="N1676" s="149"/>
      <c r="O1676" s="145"/>
      <c r="P1676" s="145">
        <f t="shared" si="153"/>
        <v>0</v>
      </c>
      <c r="Q1676" s="145">
        <f t="shared" si="153"/>
        <v>0</v>
      </c>
      <c r="R1676" s="145">
        <f t="shared" si="150"/>
        <v>0</v>
      </c>
      <c r="S1676" s="145">
        <f t="shared" si="150"/>
        <v>0</v>
      </c>
      <c r="T1676" s="145">
        <f t="shared" si="150"/>
        <v>0</v>
      </c>
    </row>
    <row r="1677" spans="2:20">
      <c r="B1677" s="145">
        <f t="shared" si="151"/>
        <v>1666</v>
      </c>
      <c r="C1677" s="145"/>
      <c r="D1677" s="149"/>
      <c r="E1677" s="149"/>
      <c r="F1677" s="149">
        <v>103.5</v>
      </c>
      <c r="G1677" s="149">
        <v>117.5</v>
      </c>
      <c r="H1677" s="145"/>
      <c r="I1677" s="145"/>
      <c r="J1677" s="145"/>
      <c r="L1677" s="145">
        <f t="shared" si="152"/>
        <v>1666</v>
      </c>
      <c r="M1677" s="145">
        <f t="shared" si="149"/>
        <v>0</v>
      </c>
      <c r="N1677" s="149"/>
      <c r="O1677" s="145"/>
      <c r="P1677" s="145">
        <f t="shared" si="153"/>
        <v>1</v>
      </c>
      <c r="Q1677" s="145">
        <f t="shared" si="153"/>
        <v>1</v>
      </c>
      <c r="R1677" s="145">
        <f t="shared" si="150"/>
        <v>0</v>
      </c>
      <c r="S1677" s="145">
        <f t="shared" si="150"/>
        <v>0</v>
      </c>
      <c r="T1677" s="145">
        <f t="shared" ref="T1677:T1740" si="154">IF(AND(J1677&gt;0,J1677&gt;=J1676),1,0)</f>
        <v>0</v>
      </c>
    </row>
    <row r="1678" spans="2:20">
      <c r="B1678" s="145">
        <f t="shared" si="151"/>
        <v>1667</v>
      </c>
      <c r="C1678" s="145"/>
      <c r="D1678" s="149"/>
      <c r="E1678" s="149"/>
      <c r="F1678" s="149">
        <v>103.4</v>
      </c>
      <c r="G1678" s="149">
        <v>117.4</v>
      </c>
      <c r="H1678" s="145"/>
      <c r="I1678" s="145"/>
      <c r="J1678" s="145"/>
      <c r="L1678" s="145">
        <f t="shared" si="152"/>
        <v>1667</v>
      </c>
      <c r="M1678" s="145">
        <f t="shared" ref="M1678:M1741" si="155">IF(AND(C1678&gt;0,C1678&gt;=C1677),1,0)</f>
        <v>0</v>
      </c>
      <c r="N1678" s="149"/>
      <c r="O1678" s="145"/>
      <c r="P1678" s="145">
        <f t="shared" si="153"/>
        <v>0</v>
      </c>
      <c r="Q1678" s="145">
        <f t="shared" si="153"/>
        <v>0</v>
      </c>
      <c r="R1678" s="145">
        <f t="shared" ref="R1678:T1741" si="156">IF(AND(H1678&gt;0,H1678&gt;=H1677),1,0)</f>
        <v>0</v>
      </c>
      <c r="S1678" s="145">
        <f t="shared" si="156"/>
        <v>0</v>
      </c>
      <c r="T1678" s="145">
        <f t="shared" si="154"/>
        <v>0</v>
      </c>
    </row>
    <row r="1679" spans="2:20">
      <c r="B1679" s="145">
        <f t="shared" si="151"/>
        <v>1668</v>
      </c>
      <c r="C1679" s="145"/>
      <c r="D1679" s="149"/>
      <c r="E1679" s="149"/>
      <c r="F1679" s="149">
        <v>103.3</v>
      </c>
      <c r="G1679" s="149">
        <v>117.3</v>
      </c>
      <c r="H1679" s="145"/>
      <c r="I1679" s="145"/>
      <c r="J1679" s="145"/>
      <c r="L1679" s="145">
        <f t="shared" si="152"/>
        <v>1668</v>
      </c>
      <c r="M1679" s="145">
        <f t="shared" si="155"/>
        <v>0</v>
      </c>
      <c r="N1679" s="149"/>
      <c r="O1679" s="145"/>
      <c r="P1679" s="145">
        <f t="shared" si="153"/>
        <v>0</v>
      </c>
      <c r="Q1679" s="145">
        <f t="shared" si="153"/>
        <v>0</v>
      </c>
      <c r="R1679" s="145">
        <f t="shared" si="156"/>
        <v>0</v>
      </c>
      <c r="S1679" s="145">
        <f t="shared" si="156"/>
        <v>0</v>
      </c>
      <c r="T1679" s="145">
        <f t="shared" si="154"/>
        <v>0</v>
      </c>
    </row>
    <row r="1680" spans="2:20">
      <c r="B1680" s="145">
        <f t="shared" si="151"/>
        <v>1669</v>
      </c>
      <c r="C1680" s="145"/>
      <c r="D1680" s="149"/>
      <c r="E1680" s="149"/>
      <c r="F1680" s="149">
        <v>103.1</v>
      </c>
      <c r="G1680" s="149">
        <v>117.1</v>
      </c>
      <c r="H1680" s="145"/>
      <c r="I1680" s="145"/>
      <c r="J1680" s="145"/>
      <c r="L1680" s="145">
        <f t="shared" si="152"/>
        <v>1669</v>
      </c>
      <c r="M1680" s="145">
        <f t="shared" si="155"/>
        <v>0</v>
      </c>
      <c r="N1680" s="149"/>
      <c r="O1680" s="145"/>
      <c r="P1680" s="145">
        <f t="shared" si="153"/>
        <v>0</v>
      </c>
      <c r="Q1680" s="145">
        <f t="shared" si="153"/>
        <v>0</v>
      </c>
      <c r="R1680" s="145">
        <f t="shared" si="156"/>
        <v>0</v>
      </c>
      <c r="S1680" s="145">
        <f t="shared" si="156"/>
        <v>0</v>
      </c>
      <c r="T1680" s="145">
        <f t="shared" si="154"/>
        <v>0</v>
      </c>
    </row>
    <row r="1681" spans="2:20">
      <c r="B1681" s="145">
        <f t="shared" si="151"/>
        <v>1670</v>
      </c>
      <c r="C1681" s="145"/>
      <c r="D1681" s="149"/>
      <c r="E1681" s="149"/>
      <c r="F1681" s="149">
        <v>102.9</v>
      </c>
      <c r="G1681" s="149">
        <v>116.9</v>
      </c>
      <c r="H1681" s="145"/>
      <c r="I1681" s="145"/>
      <c r="J1681" s="145"/>
      <c r="L1681" s="145">
        <f t="shared" si="152"/>
        <v>1670</v>
      </c>
      <c r="M1681" s="145">
        <f t="shared" si="155"/>
        <v>0</v>
      </c>
      <c r="N1681" s="149"/>
      <c r="O1681" s="145"/>
      <c r="P1681" s="145">
        <f t="shared" si="153"/>
        <v>0</v>
      </c>
      <c r="Q1681" s="145">
        <f t="shared" si="153"/>
        <v>0</v>
      </c>
      <c r="R1681" s="145">
        <f t="shared" si="156"/>
        <v>0</v>
      </c>
      <c r="S1681" s="145">
        <f t="shared" si="156"/>
        <v>0</v>
      </c>
      <c r="T1681" s="145">
        <f t="shared" si="154"/>
        <v>0</v>
      </c>
    </row>
    <row r="1682" spans="2:20">
      <c r="B1682" s="145">
        <f t="shared" si="151"/>
        <v>1671</v>
      </c>
      <c r="C1682" s="145"/>
      <c r="D1682" s="149"/>
      <c r="E1682" s="149"/>
      <c r="F1682" s="149">
        <v>102.6</v>
      </c>
      <c r="G1682" s="149">
        <v>116.6</v>
      </c>
      <c r="H1682" s="145"/>
      <c r="I1682" s="145"/>
      <c r="J1682" s="145"/>
      <c r="L1682" s="145">
        <f t="shared" si="152"/>
        <v>1671</v>
      </c>
      <c r="M1682" s="145">
        <f t="shared" si="155"/>
        <v>0</v>
      </c>
      <c r="N1682" s="149"/>
      <c r="O1682" s="145"/>
      <c r="P1682" s="145">
        <f t="shared" si="153"/>
        <v>0</v>
      </c>
      <c r="Q1682" s="145">
        <f t="shared" si="153"/>
        <v>0</v>
      </c>
      <c r="R1682" s="145">
        <f t="shared" si="156"/>
        <v>0</v>
      </c>
      <c r="S1682" s="145">
        <f t="shared" si="156"/>
        <v>0</v>
      </c>
      <c r="T1682" s="145">
        <f t="shared" si="154"/>
        <v>0</v>
      </c>
    </row>
    <row r="1683" spans="2:20">
      <c r="B1683" s="145">
        <f t="shared" si="151"/>
        <v>1672</v>
      </c>
      <c r="C1683" s="145"/>
      <c r="D1683" s="149"/>
      <c r="E1683" s="149"/>
      <c r="F1683" s="149">
        <v>102.5</v>
      </c>
      <c r="G1683" s="149">
        <v>116.5</v>
      </c>
      <c r="H1683" s="145"/>
      <c r="I1683" s="145"/>
      <c r="J1683" s="145"/>
      <c r="L1683" s="145">
        <f t="shared" si="152"/>
        <v>1672</v>
      </c>
      <c r="M1683" s="145">
        <f t="shared" si="155"/>
        <v>0</v>
      </c>
      <c r="N1683" s="149"/>
      <c r="O1683" s="145"/>
      <c r="P1683" s="145">
        <f t="shared" si="153"/>
        <v>0</v>
      </c>
      <c r="Q1683" s="145">
        <f t="shared" si="153"/>
        <v>0</v>
      </c>
      <c r="R1683" s="145">
        <f t="shared" si="156"/>
        <v>0</v>
      </c>
      <c r="S1683" s="145">
        <f t="shared" si="156"/>
        <v>0</v>
      </c>
      <c r="T1683" s="145">
        <f t="shared" si="154"/>
        <v>0</v>
      </c>
    </row>
    <row r="1684" spans="2:20">
      <c r="B1684" s="145">
        <f t="shared" si="151"/>
        <v>1673</v>
      </c>
      <c r="C1684" s="145"/>
      <c r="D1684" s="149"/>
      <c r="E1684" s="149"/>
      <c r="F1684" s="149">
        <v>102.4</v>
      </c>
      <c r="G1684" s="149">
        <v>116.4</v>
      </c>
      <c r="H1684" s="145"/>
      <c r="I1684" s="145"/>
      <c r="J1684" s="145"/>
      <c r="L1684" s="145">
        <f t="shared" si="152"/>
        <v>1673</v>
      </c>
      <c r="M1684" s="145">
        <f t="shared" si="155"/>
        <v>0</v>
      </c>
      <c r="N1684" s="149"/>
      <c r="O1684" s="145"/>
      <c r="P1684" s="145">
        <f t="shared" si="153"/>
        <v>0</v>
      </c>
      <c r="Q1684" s="145">
        <f t="shared" si="153"/>
        <v>0</v>
      </c>
      <c r="R1684" s="145">
        <f t="shared" si="156"/>
        <v>0</v>
      </c>
      <c r="S1684" s="145">
        <f t="shared" si="156"/>
        <v>0</v>
      </c>
      <c r="T1684" s="145">
        <f t="shared" si="154"/>
        <v>0</v>
      </c>
    </row>
    <row r="1685" spans="2:20">
      <c r="B1685" s="145">
        <f t="shared" si="151"/>
        <v>1674</v>
      </c>
      <c r="C1685" s="145"/>
      <c r="D1685" s="149"/>
      <c r="E1685" s="149"/>
      <c r="F1685" s="149">
        <v>102.4</v>
      </c>
      <c r="G1685" s="149">
        <v>116.4</v>
      </c>
      <c r="H1685" s="145"/>
      <c r="I1685" s="145"/>
      <c r="J1685" s="145"/>
      <c r="L1685" s="145">
        <f t="shared" si="152"/>
        <v>1674</v>
      </c>
      <c r="M1685" s="145">
        <f t="shared" si="155"/>
        <v>0</v>
      </c>
      <c r="N1685" s="149"/>
      <c r="O1685" s="145"/>
      <c r="P1685" s="145">
        <f t="shared" si="153"/>
        <v>1</v>
      </c>
      <c r="Q1685" s="145">
        <f t="shared" si="153"/>
        <v>1</v>
      </c>
      <c r="R1685" s="145">
        <f t="shared" si="156"/>
        <v>0</v>
      </c>
      <c r="S1685" s="145">
        <f t="shared" si="156"/>
        <v>0</v>
      </c>
      <c r="T1685" s="145">
        <f t="shared" si="154"/>
        <v>0</v>
      </c>
    </row>
    <row r="1686" spans="2:20">
      <c r="B1686" s="145">
        <f t="shared" si="151"/>
        <v>1675</v>
      </c>
      <c r="C1686" s="145"/>
      <c r="D1686" s="149"/>
      <c r="E1686" s="149"/>
      <c r="F1686" s="149">
        <v>102.5</v>
      </c>
      <c r="G1686" s="149">
        <v>116.5</v>
      </c>
      <c r="H1686" s="145"/>
      <c r="I1686" s="145"/>
      <c r="J1686" s="145"/>
      <c r="L1686" s="145">
        <f t="shared" si="152"/>
        <v>1675</v>
      </c>
      <c r="M1686" s="145">
        <f t="shared" si="155"/>
        <v>0</v>
      </c>
      <c r="N1686" s="149"/>
      <c r="O1686" s="145"/>
      <c r="P1686" s="145">
        <f t="shared" si="153"/>
        <v>1</v>
      </c>
      <c r="Q1686" s="145">
        <f t="shared" si="153"/>
        <v>1</v>
      </c>
      <c r="R1686" s="145">
        <f t="shared" si="156"/>
        <v>0</v>
      </c>
      <c r="S1686" s="145">
        <f t="shared" si="156"/>
        <v>0</v>
      </c>
      <c r="T1686" s="145">
        <f t="shared" si="154"/>
        <v>0</v>
      </c>
    </row>
    <row r="1687" spans="2:20">
      <c r="B1687" s="145">
        <f t="shared" si="151"/>
        <v>1676</v>
      </c>
      <c r="C1687" s="145"/>
      <c r="D1687" s="149"/>
      <c r="E1687" s="149"/>
      <c r="F1687" s="149">
        <v>102.7</v>
      </c>
      <c r="G1687" s="149">
        <v>116.7</v>
      </c>
      <c r="H1687" s="145"/>
      <c r="I1687" s="145"/>
      <c r="J1687" s="145"/>
      <c r="L1687" s="145">
        <f t="shared" si="152"/>
        <v>1676</v>
      </c>
      <c r="M1687" s="145">
        <f t="shared" si="155"/>
        <v>0</v>
      </c>
      <c r="N1687" s="149"/>
      <c r="O1687" s="145"/>
      <c r="P1687" s="145">
        <f t="shared" si="153"/>
        <v>1</v>
      </c>
      <c r="Q1687" s="145">
        <f t="shared" si="153"/>
        <v>1</v>
      </c>
      <c r="R1687" s="145">
        <f t="shared" si="156"/>
        <v>0</v>
      </c>
      <c r="S1687" s="145">
        <f t="shared" si="156"/>
        <v>0</v>
      </c>
      <c r="T1687" s="145">
        <f t="shared" si="154"/>
        <v>0</v>
      </c>
    </row>
    <row r="1688" spans="2:20">
      <c r="B1688" s="145">
        <f t="shared" si="151"/>
        <v>1677</v>
      </c>
      <c r="C1688" s="145"/>
      <c r="D1688" s="149"/>
      <c r="E1688" s="149"/>
      <c r="F1688" s="149">
        <v>103</v>
      </c>
      <c r="G1688" s="149">
        <v>117</v>
      </c>
      <c r="H1688" s="145"/>
      <c r="I1688" s="145"/>
      <c r="J1688" s="145"/>
      <c r="L1688" s="145">
        <f t="shared" si="152"/>
        <v>1677</v>
      </c>
      <c r="M1688" s="145">
        <f t="shared" si="155"/>
        <v>0</v>
      </c>
      <c r="N1688" s="149"/>
      <c r="O1688" s="145"/>
      <c r="P1688" s="145">
        <f t="shared" si="153"/>
        <v>1</v>
      </c>
      <c r="Q1688" s="145">
        <f t="shared" si="153"/>
        <v>1</v>
      </c>
      <c r="R1688" s="145">
        <f t="shared" si="156"/>
        <v>0</v>
      </c>
      <c r="S1688" s="145">
        <f t="shared" si="156"/>
        <v>0</v>
      </c>
      <c r="T1688" s="145">
        <f t="shared" si="154"/>
        <v>0</v>
      </c>
    </row>
    <row r="1689" spans="2:20">
      <c r="B1689" s="145">
        <f t="shared" si="151"/>
        <v>1678</v>
      </c>
      <c r="C1689" s="145"/>
      <c r="D1689" s="149"/>
      <c r="E1689" s="149"/>
      <c r="F1689" s="149">
        <v>103.3</v>
      </c>
      <c r="G1689" s="149">
        <v>117.3</v>
      </c>
      <c r="H1689" s="145"/>
      <c r="I1689" s="145"/>
      <c r="J1689" s="145"/>
      <c r="L1689" s="145">
        <f t="shared" si="152"/>
        <v>1678</v>
      </c>
      <c r="M1689" s="145">
        <f t="shared" si="155"/>
        <v>0</v>
      </c>
      <c r="N1689" s="149"/>
      <c r="O1689" s="145"/>
      <c r="P1689" s="145">
        <f t="shared" si="153"/>
        <v>1</v>
      </c>
      <c r="Q1689" s="145">
        <f t="shared" si="153"/>
        <v>1</v>
      </c>
      <c r="R1689" s="145">
        <f t="shared" si="156"/>
        <v>0</v>
      </c>
      <c r="S1689" s="145">
        <f t="shared" si="156"/>
        <v>0</v>
      </c>
      <c r="T1689" s="145">
        <f t="shared" si="154"/>
        <v>0</v>
      </c>
    </row>
    <row r="1690" spans="2:20">
      <c r="B1690" s="145">
        <f t="shared" si="151"/>
        <v>1679</v>
      </c>
      <c r="C1690" s="145"/>
      <c r="D1690" s="149"/>
      <c r="E1690" s="149"/>
      <c r="F1690" s="149">
        <v>103.7</v>
      </c>
      <c r="G1690" s="149">
        <v>117.7</v>
      </c>
      <c r="H1690" s="145"/>
      <c r="I1690" s="145"/>
      <c r="J1690" s="145"/>
      <c r="L1690" s="145">
        <f t="shared" si="152"/>
        <v>1679</v>
      </c>
      <c r="M1690" s="145">
        <f t="shared" si="155"/>
        <v>0</v>
      </c>
      <c r="N1690" s="149"/>
      <c r="O1690" s="145"/>
      <c r="P1690" s="145">
        <f t="shared" si="153"/>
        <v>1</v>
      </c>
      <c r="Q1690" s="145">
        <f t="shared" si="153"/>
        <v>1</v>
      </c>
      <c r="R1690" s="145">
        <f t="shared" si="156"/>
        <v>0</v>
      </c>
      <c r="S1690" s="145">
        <f t="shared" si="156"/>
        <v>0</v>
      </c>
      <c r="T1690" s="145">
        <f t="shared" si="154"/>
        <v>0</v>
      </c>
    </row>
    <row r="1691" spans="2:20">
      <c r="B1691" s="145">
        <f t="shared" si="151"/>
        <v>1680</v>
      </c>
      <c r="C1691" s="145"/>
      <c r="D1691" s="149"/>
      <c r="E1691" s="149"/>
      <c r="F1691" s="149">
        <v>104.1</v>
      </c>
      <c r="G1691" s="149">
        <v>118.1</v>
      </c>
      <c r="H1691" s="145"/>
      <c r="I1691" s="145"/>
      <c r="J1691" s="145"/>
      <c r="L1691" s="145">
        <f t="shared" si="152"/>
        <v>1680</v>
      </c>
      <c r="M1691" s="145">
        <f t="shared" si="155"/>
        <v>0</v>
      </c>
      <c r="N1691" s="149"/>
      <c r="O1691" s="145"/>
      <c r="P1691" s="145">
        <f t="shared" si="153"/>
        <v>1</v>
      </c>
      <c r="Q1691" s="145">
        <f t="shared" si="153"/>
        <v>1</v>
      </c>
      <c r="R1691" s="145">
        <f t="shared" si="156"/>
        <v>0</v>
      </c>
      <c r="S1691" s="145">
        <f t="shared" si="156"/>
        <v>0</v>
      </c>
      <c r="T1691" s="145">
        <f t="shared" si="154"/>
        <v>0</v>
      </c>
    </row>
    <row r="1692" spans="2:20">
      <c r="B1692" s="145">
        <f t="shared" si="151"/>
        <v>1681</v>
      </c>
      <c r="C1692" s="145"/>
      <c r="D1692" s="149"/>
      <c r="E1692" s="149"/>
      <c r="F1692" s="149">
        <v>104.5</v>
      </c>
      <c r="G1692" s="149">
        <v>118.5</v>
      </c>
      <c r="H1692" s="145"/>
      <c r="I1692" s="145"/>
      <c r="J1692" s="145"/>
      <c r="L1692" s="145">
        <f t="shared" si="152"/>
        <v>1681</v>
      </c>
      <c r="M1692" s="145">
        <f t="shared" si="155"/>
        <v>0</v>
      </c>
      <c r="N1692" s="149"/>
      <c r="O1692" s="145"/>
      <c r="P1692" s="145">
        <f t="shared" si="153"/>
        <v>1</v>
      </c>
      <c r="Q1692" s="145">
        <f t="shared" si="153"/>
        <v>1</v>
      </c>
      <c r="R1692" s="145">
        <f t="shared" si="156"/>
        <v>0</v>
      </c>
      <c r="S1692" s="145">
        <f t="shared" si="156"/>
        <v>0</v>
      </c>
      <c r="T1692" s="145">
        <f t="shared" si="154"/>
        <v>0</v>
      </c>
    </row>
    <row r="1693" spans="2:20">
      <c r="B1693" s="145">
        <f t="shared" si="151"/>
        <v>1682</v>
      </c>
      <c r="C1693" s="145"/>
      <c r="D1693" s="149"/>
      <c r="E1693" s="149"/>
      <c r="F1693" s="149">
        <v>104.8</v>
      </c>
      <c r="G1693" s="149">
        <v>118.8</v>
      </c>
      <c r="H1693" s="145"/>
      <c r="I1693" s="145"/>
      <c r="J1693" s="145"/>
      <c r="L1693" s="145">
        <f t="shared" si="152"/>
        <v>1682</v>
      </c>
      <c r="M1693" s="145">
        <f t="shared" si="155"/>
        <v>0</v>
      </c>
      <c r="N1693" s="149"/>
      <c r="O1693" s="145"/>
      <c r="P1693" s="145">
        <f t="shared" si="153"/>
        <v>1</v>
      </c>
      <c r="Q1693" s="145">
        <f t="shared" si="153"/>
        <v>1</v>
      </c>
      <c r="R1693" s="145">
        <f t="shared" si="156"/>
        <v>0</v>
      </c>
      <c r="S1693" s="145">
        <f t="shared" si="156"/>
        <v>0</v>
      </c>
      <c r="T1693" s="145">
        <f t="shared" si="154"/>
        <v>0</v>
      </c>
    </row>
    <row r="1694" spans="2:20">
      <c r="B1694" s="145">
        <f t="shared" si="151"/>
        <v>1683</v>
      </c>
      <c r="C1694" s="145"/>
      <c r="D1694" s="149"/>
      <c r="E1694" s="149"/>
      <c r="F1694" s="149">
        <v>104.9</v>
      </c>
      <c r="G1694" s="149">
        <v>118.9</v>
      </c>
      <c r="H1694" s="145"/>
      <c r="I1694" s="145"/>
      <c r="J1694" s="145"/>
      <c r="L1694" s="145">
        <f t="shared" si="152"/>
        <v>1683</v>
      </c>
      <c r="M1694" s="145">
        <f t="shared" si="155"/>
        <v>0</v>
      </c>
      <c r="N1694" s="149"/>
      <c r="O1694" s="145"/>
      <c r="P1694" s="145">
        <f t="shared" si="153"/>
        <v>1</v>
      </c>
      <c r="Q1694" s="145">
        <f t="shared" si="153"/>
        <v>1</v>
      </c>
      <c r="R1694" s="145">
        <f t="shared" si="156"/>
        <v>0</v>
      </c>
      <c r="S1694" s="145">
        <f t="shared" si="156"/>
        <v>0</v>
      </c>
      <c r="T1694" s="145">
        <f t="shared" si="154"/>
        <v>0</v>
      </c>
    </row>
    <row r="1695" spans="2:20">
      <c r="B1695" s="145">
        <f t="shared" si="151"/>
        <v>1684</v>
      </c>
      <c r="C1695" s="145"/>
      <c r="D1695" s="149"/>
      <c r="E1695" s="149"/>
      <c r="F1695" s="149">
        <v>105.1</v>
      </c>
      <c r="G1695" s="149">
        <v>119.1</v>
      </c>
      <c r="H1695" s="145"/>
      <c r="I1695" s="145"/>
      <c r="J1695" s="145"/>
      <c r="L1695" s="145">
        <f t="shared" si="152"/>
        <v>1684</v>
      </c>
      <c r="M1695" s="145">
        <f t="shared" si="155"/>
        <v>0</v>
      </c>
      <c r="N1695" s="149"/>
      <c r="O1695" s="145"/>
      <c r="P1695" s="145">
        <f t="shared" si="153"/>
        <v>1</v>
      </c>
      <c r="Q1695" s="145">
        <f t="shared" si="153"/>
        <v>1</v>
      </c>
      <c r="R1695" s="145">
        <f t="shared" si="156"/>
        <v>0</v>
      </c>
      <c r="S1695" s="145">
        <f t="shared" si="156"/>
        <v>0</v>
      </c>
      <c r="T1695" s="145">
        <f t="shared" si="154"/>
        <v>0</v>
      </c>
    </row>
    <row r="1696" spans="2:20">
      <c r="B1696" s="145">
        <f t="shared" si="151"/>
        <v>1685</v>
      </c>
      <c r="C1696" s="145"/>
      <c r="D1696" s="149"/>
      <c r="E1696" s="149"/>
      <c r="F1696" s="149">
        <v>105.1</v>
      </c>
      <c r="G1696" s="149">
        <v>119.1</v>
      </c>
      <c r="H1696" s="145"/>
      <c r="I1696" s="145"/>
      <c r="J1696" s="145"/>
      <c r="L1696" s="145">
        <f t="shared" si="152"/>
        <v>1685</v>
      </c>
      <c r="M1696" s="145">
        <f t="shared" si="155"/>
        <v>0</v>
      </c>
      <c r="N1696" s="149"/>
      <c r="O1696" s="145"/>
      <c r="P1696" s="145">
        <f t="shared" si="153"/>
        <v>1</v>
      </c>
      <c r="Q1696" s="145">
        <f t="shared" si="153"/>
        <v>1</v>
      </c>
      <c r="R1696" s="145">
        <f t="shared" si="156"/>
        <v>0</v>
      </c>
      <c r="S1696" s="145">
        <f t="shared" si="156"/>
        <v>0</v>
      </c>
      <c r="T1696" s="145">
        <f t="shared" si="154"/>
        <v>0</v>
      </c>
    </row>
    <row r="1697" spans="2:20">
      <c r="B1697" s="145">
        <f t="shared" si="151"/>
        <v>1686</v>
      </c>
      <c r="C1697" s="145"/>
      <c r="D1697" s="149"/>
      <c r="E1697" s="149"/>
      <c r="F1697" s="149">
        <v>105.2</v>
      </c>
      <c r="G1697" s="149">
        <v>119.2</v>
      </c>
      <c r="H1697" s="145"/>
      <c r="I1697" s="145"/>
      <c r="J1697" s="145"/>
      <c r="L1697" s="145">
        <f t="shared" si="152"/>
        <v>1686</v>
      </c>
      <c r="M1697" s="145">
        <f t="shared" si="155"/>
        <v>0</v>
      </c>
      <c r="N1697" s="149"/>
      <c r="O1697" s="145"/>
      <c r="P1697" s="145">
        <f t="shared" si="153"/>
        <v>1</v>
      </c>
      <c r="Q1697" s="145">
        <f t="shared" si="153"/>
        <v>1</v>
      </c>
      <c r="R1697" s="145">
        <f t="shared" si="156"/>
        <v>0</v>
      </c>
      <c r="S1697" s="145">
        <f t="shared" si="156"/>
        <v>0</v>
      </c>
      <c r="T1697" s="145">
        <f t="shared" si="154"/>
        <v>0</v>
      </c>
    </row>
    <row r="1698" spans="2:20">
      <c r="B1698" s="145">
        <f t="shared" si="151"/>
        <v>1687</v>
      </c>
      <c r="C1698" s="145"/>
      <c r="D1698" s="149"/>
      <c r="E1698" s="149"/>
      <c r="F1698" s="149">
        <v>105.2</v>
      </c>
      <c r="G1698" s="149">
        <v>119.2</v>
      </c>
      <c r="H1698" s="145"/>
      <c r="I1698" s="145"/>
      <c r="J1698" s="145"/>
      <c r="L1698" s="145">
        <f t="shared" si="152"/>
        <v>1687</v>
      </c>
      <c r="M1698" s="145">
        <f t="shared" si="155"/>
        <v>0</v>
      </c>
      <c r="N1698" s="149"/>
      <c r="O1698" s="145"/>
      <c r="P1698" s="145">
        <f t="shared" si="153"/>
        <v>1</v>
      </c>
      <c r="Q1698" s="145">
        <f t="shared" si="153"/>
        <v>1</v>
      </c>
      <c r="R1698" s="145">
        <f t="shared" si="156"/>
        <v>0</v>
      </c>
      <c r="S1698" s="145">
        <f t="shared" si="156"/>
        <v>0</v>
      </c>
      <c r="T1698" s="145">
        <f t="shared" si="154"/>
        <v>0</v>
      </c>
    </row>
    <row r="1699" spans="2:20">
      <c r="B1699" s="145">
        <f t="shared" si="151"/>
        <v>1688</v>
      </c>
      <c r="C1699" s="145"/>
      <c r="D1699" s="149"/>
      <c r="E1699" s="149"/>
      <c r="F1699" s="149">
        <v>105.2</v>
      </c>
      <c r="G1699" s="149">
        <v>119.2</v>
      </c>
      <c r="H1699" s="145"/>
      <c r="I1699" s="145"/>
      <c r="J1699" s="145"/>
      <c r="L1699" s="145">
        <f t="shared" si="152"/>
        <v>1688</v>
      </c>
      <c r="M1699" s="145">
        <f t="shared" si="155"/>
        <v>0</v>
      </c>
      <c r="N1699" s="149"/>
      <c r="O1699" s="145"/>
      <c r="P1699" s="145">
        <f t="shared" si="153"/>
        <v>1</v>
      </c>
      <c r="Q1699" s="145">
        <f t="shared" si="153"/>
        <v>1</v>
      </c>
      <c r="R1699" s="145">
        <f t="shared" si="156"/>
        <v>0</v>
      </c>
      <c r="S1699" s="145">
        <f t="shared" si="156"/>
        <v>0</v>
      </c>
      <c r="T1699" s="145">
        <f t="shared" si="154"/>
        <v>0</v>
      </c>
    </row>
    <row r="1700" spans="2:20">
      <c r="B1700" s="145">
        <f t="shared" si="151"/>
        <v>1689</v>
      </c>
      <c r="C1700" s="145"/>
      <c r="D1700" s="149"/>
      <c r="E1700" s="149"/>
      <c r="F1700" s="149">
        <v>105.3</v>
      </c>
      <c r="G1700" s="149">
        <v>119.3</v>
      </c>
      <c r="H1700" s="145"/>
      <c r="I1700" s="145"/>
      <c r="J1700" s="145"/>
      <c r="L1700" s="145">
        <f t="shared" si="152"/>
        <v>1689</v>
      </c>
      <c r="M1700" s="145">
        <f t="shared" si="155"/>
        <v>0</v>
      </c>
      <c r="N1700" s="149"/>
      <c r="O1700" s="145"/>
      <c r="P1700" s="145">
        <f t="shared" si="153"/>
        <v>1</v>
      </c>
      <c r="Q1700" s="145">
        <f t="shared" si="153"/>
        <v>1</v>
      </c>
      <c r="R1700" s="145">
        <f t="shared" si="156"/>
        <v>0</v>
      </c>
      <c r="S1700" s="145">
        <f t="shared" si="156"/>
        <v>0</v>
      </c>
      <c r="T1700" s="145">
        <f t="shared" si="154"/>
        <v>0</v>
      </c>
    </row>
    <row r="1701" spans="2:20">
      <c r="B1701" s="145">
        <f t="shared" si="151"/>
        <v>1690</v>
      </c>
      <c r="C1701" s="145"/>
      <c r="D1701" s="149"/>
      <c r="E1701" s="149"/>
      <c r="F1701" s="149">
        <v>105.3</v>
      </c>
      <c r="G1701" s="149">
        <v>119.3</v>
      </c>
      <c r="H1701" s="145"/>
      <c r="I1701" s="145"/>
      <c r="J1701" s="145"/>
      <c r="L1701" s="145">
        <f t="shared" si="152"/>
        <v>1690</v>
      </c>
      <c r="M1701" s="145">
        <f t="shared" si="155"/>
        <v>0</v>
      </c>
      <c r="N1701" s="149"/>
      <c r="O1701" s="145"/>
      <c r="P1701" s="145">
        <f t="shared" si="153"/>
        <v>1</v>
      </c>
      <c r="Q1701" s="145">
        <f t="shared" si="153"/>
        <v>1</v>
      </c>
      <c r="R1701" s="145">
        <f t="shared" si="156"/>
        <v>0</v>
      </c>
      <c r="S1701" s="145">
        <f t="shared" si="156"/>
        <v>0</v>
      </c>
      <c r="T1701" s="145">
        <f t="shared" si="154"/>
        <v>0</v>
      </c>
    </row>
    <row r="1702" spans="2:20">
      <c r="B1702" s="145">
        <f t="shared" si="151"/>
        <v>1691</v>
      </c>
      <c r="C1702" s="145"/>
      <c r="D1702" s="149"/>
      <c r="E1702" s="149"/>
      <c r="F1702" s="149">
        <v>105.4</v>
      </c>
      <c r="G1702" s="149">
        <v>119.4</v>
      </c>
      <c r="H1702" s="145"/>
      <c r="I1702" s="145"/>
      <c r="J1702" s="145"/>
      <c r="L1702" s="145">
        <f t="shared" si="152"/>
        <v>1691</v>
      </c>
      <c r="M1702" s="145">
        <f t="shared" si="155"/>
        <v>0</v>
      </c>
      <c r="N1702" s="149"/>
      <c r="O1702" s="145"/>
      <c r="P1702" s="145">
        <f t="shared" si="153"/>
        <v>1</v>
      </c>
      <c r="Q1702" s="145">
        <f t="shared" si="153"/>
        <v>1</v>
      </c>
      <c r="R1702" s="145">
        <f t="shared" si="156"/>
        <v>0</v>
      </c>
      <c r="S1702" s="145">
        <f t="shared" si="156"/>
        <v>0</v>
      </c>
      <c r="T1702" s="145">
        <f t="shared" si="154"/>
        <v>0</v>
      </c>
    </row>
    <row r="1703" spans="2:20">
      <c r="B1703" s="145">
        <f t="shared" si="151"/>
        <v>1692</v>
      </c>
      <c r="C1703" s="145"/>
      <c r="D1703" s="149"/>
      <c r="E1703" s="149"/>
      <c r="F1703" s="149">
        <v>105.5</v>
      </c>
      <c r="G1703" s="149">
        <v>119.5</v>
      </c>
      <c r="H1703" s="145"/>
      <c r="I1703" s="145"/>
      <c r="J1703" s="145"/>
      <c r="L1703" s="145">
        <f t="shared" si="152"/>
        <v>1692</v>
      </c>
      <c r="M1703" s="145">
        <f t="shared" si="155"/>
        <v>0</v>
      </c>
      <c r="N1703" s="149"/>
      <c r="O1703" s="145"/>
      <c r="P1703" s="145">
        <f t="shared" si="153"/>
        <v>1</v>
      </c>
      <c r="Q1703" s="145">
        <f t="shared" si="153"/>
        <v>1</v>
      </c>
      <c r="R1703" s="145">
        <f t="shared" si="156"/>
        <v>0</v>
      </c>
      <c r="S1703" s="145">
        <f t="shared" si="156"/>
        <v>0</v>
      </c>
      <c r="T1703" s="145">
        <f t="shared" si="154"/>
        <v>0</v>
      </c>
    </row>
    <row r="1704" spans="2:20">
      <c r="B1704" s="145">
        <f t="shared" si="151"/>
        <v>1693</v>
      </c>
      <c r="C1704" s="145"/>
      <c r="D1704" s="149"/>
      <c r="E1704" s="149"/>
      <c r="F1704" s="149">
        <v>105.5</v>
      </c>
      <c r="G1704" s="149">
        <v>119.5</v>
      </c>
      <c r="H1704" s="145"/>
      <c r="I1704" s="145"/>
      <c r="J1704" s="145"/>
      <c r="L1704" s="145">
        <f t="shared" si="152"/>
        <v>1693</v>
      </c>
      <c r="M1704" s="145">
        <f t="shared" si="155"/>
        <v>0</v>
      </c>
      <c r="N1704" s="149"/>
      <c r="O1704" s="145"/>
      <c r="P1704" s="145">
        <f t="shared" si="153"/>
        <v>1</v>
      </c>
      <c r="Q1704" s="145">
        <f t="shared" si="153"/>
        <v>1</v>
      </c>
      <c r="R1704" s="145">
        <f t="shared" si="156"/>
        <v>0</v>
      </c>
      <c r="S1704" s="145">
        <f t="shared" si="156"/>
        <v>0</v>
      </c>
      <c r="T1704" s="145">
        <f t="shared" si="154"/>
        <v>0</v>
      </c>
    </row>
    <row r="1705" spans="2:20">
      <c r="B1705" s="145">
        <f t="shared" si="151"/>
        <v>1694</v>
      </c>
      <c r="C1705" s="145"/>
      <c r="D1705" s="149"/>
      <c r="E1705" s="149"/>
      <c r="F1705" s="149">
        <v>105.3</v>
      </c>
      <c r="G1705" s="149">
        <v>119.3</v>
      </c>
      <c r="H1705" s="145"/>
      <c r="I1705" s="145"/>
      <c r="J1705" s="145"/>
      <c r="L1705" s="145">
        <f t="shared" si="152"/>
        <v>1694</v>
      </c>
      <c r="M1705" s="145">
        <f t="shared" si="155"/>
        <v>0</v>
      </c>
      <c r="N1705" s="149"/>
      <c r="O1705" s="145"/>
      <c r="P1705" s="145">
        <f t="shared" si="153"/>
        <v>0</v>
      </c>
      <c r="Q1705" s="145">
        <f t="shared" si="153"/>
        <v>0</v>
      </c>
      <c r="R1705" s="145">
        <f t="shared" si="156"/>
        <v>0</v>
      </c>
      <c r="S1705" s="145">
        <f t="shared" si="156"/>
        <v>0</v>
      </c>
      <c r="T1705" s="145">
        <f t="shared" si="154"/>
        <v>0</v>
      </c>
    </row>
    <row r="1706" spans="2:20">
      <c r="B1706" s="145">
        <f t="shared" si="151"/>
        <v>1695</v>
      </c>
      <c r="C1706" s="145"/>
      <c r="D1706" s="149"/>
      <c r="E1706" s="149"/>
      <c r="F1706" s="149">
        <v>105.1</v>
      </c>
      <c r="G1706" s="149">
        <v>119.1</v>
      </c>
      <c r="H1706" s="145"/>
      <c r="I1706" s="145"/>
      <c r="J1706" s="145"/>
      <c r="L1706" s="145">
        <f t="shared" si="152"/>
        <v>1695</v>
      </c>
      <c r="M1706" s="145">
        <f t="shared" si="155"/>
        <v>0</v>
      </c>
      <c r="N1706" s="149"/>
      <c r="O1706" s="145"/>
      <c r="P1706" s="145">
        <f t="shared" si="153"/>
        <v>0</v>
      </c>
      <c r="Q1706" s="145">
        <f t="shared" si="153"/>
        <v>0</v>
      </c>
      <c r="R1706" s="145">
        <f t="shared" si="156"/>
        <v>0</v>
      </c>
      <c r="S1706" s="145">
        <f t="shared" si="156"/>
        <v>0</v>
      </c>
      <c r="T1706" s="145">
        <f t="shared" si="154"/>
        <v>0</v>
      </c>
    </row>
    <row r="1707" spans="2:20">
      <c r="B1707" s="145">
        <f t="shared" si="151"/>
        <v>1696</v>
      </c>
      <c r="C1707" s="145"/>
      <c r="D1707" s="149"/>
      <c r="E1707" s="149"/>
      <c r="F1707" s="149">
        <v>104.7</v>
      </c>
      <c r="G1707" s="149">
        <v>118.7</v>
      </c>
      <c r="H1707" s="145"/>
      <c r="I1707" s="145"/>
      <c r="J1707" s="145"/>
      <c r="L1707" s="145">
        <f t="shared" si="152"/>
        <v>1696</v>
      </c>
      <c r="M1707" s="145">
        <f t="shared" si="155"/>
        <v>0</v>
      </c>
      <c r="N1707" s="149"/>
      <c r="O1707" s="145"/>
      <c r="P1707" s="145">
        <f t="shared" si="153"/>
        <v>0</v>
      </c>
      <c r="Q1707" s="145">
        <f t="shared" si="153"/>
        <v>0</v>
      </c>
      <c r="R1707" s="145">
        <f t="shared" si="156"/>
        <v>0</v>
      </c>
      <c r="S1707" s="145">
        <f t="shared" si="156"/>
        <v>0</v>
      </c>
      <c r="T1707" s="145">
        <f t="shared" si="154"/>
        <v>0</v>
      </c>
    </row>
    <row r="1708" spans="2:20">
      <c r="B1708" s="145">
        <f t="shared" si="151"/>
        <v>1697</v>
      </c>
      <c r="C1708" s="145"/>
      <c r="D1708" s="149"/>
      <c r="E1708" s="149"/>
      <c r="F1708" s="149">
        <v>104.2</v>
      </c>
      <c r="G1708" s="149">
        <v>118.2</v>
      </c>
      <c r="H1708" s="145"/>
      <c r="I1708" s="145"/>
      <c r="J1708" s="145"/>
      <c r="L1708" s="145">
        <f t="shared" si="152"/>
        <v>1697</v>
      </c>
      <c r="M1708" s="145">
        <f t="shared" si="155"/>
        <v>0</v>
      </c>
      <c r="N1708" s="149"/>
      <c r="O1708" s="145"/>
      <c r="P1708" s="145">
        <f t="shared" si="153"/>
        <v>0</v>
      </c>
      <c r="Q1708" s="145">
        <f t="shared" si="153"/>
        <v>0</v>
      </c>
      <c r="R1708" s="145">
        <f t="shared" si="156"/>
        <v>0</v>
      </c>
      <c r="S1708" s="145">
        <f t="shared" si="156"/>
        <v>0</v>
      </c>
      <c r="T1708" s="145">
        <f t="shared" si="154"/>
        <v>0</v>
      </c>
    </row>
    <row r="1709" spans="2:20">
      <c r="B1709" s="145">
        <f t="shared" si="151"/>
        <v>1698</v>
      </c>
      <c r="C1709" s="145"/>
      <c r="D1709" s="149"/>
      <c r="E1709" s="149"/>
      <c r="F1709" s="149">
        <v>103.9</v>
      </c>
      <c r="G1709" s="149">
        <v>117.9</v>
      </c>
      <c r="H1709" s="145"/>
      <c r="I1709" s="145"/>
      <c r="J1709" s="145"/>
      <c r="L1709" s="145">
        <f t="shared" si="152"/>
        <v>1698</v>
      </c>
      <c r="M1709" s="145">
        <f t="shared" si="155"/>
        <v>0</v>
      </c>
      <c r="N1709" s="149"/>
      <c r="O1709" s="145"/>
      <c r="P1709" s="145">
        <f t="shared" si="153"/>
        <v>0</v>
      </c>
      <c r="Q1709" s="145">
        <f t="shared" si="153"/>
        <v>0</v>
      </c>
      <c r="R1709" s="145">
        <f t="shared" si="156"/>
        <v>0</v>
      </c>
      <c r="S1709" s="145">
        <f t="shared" si="156"/>
        <v>0</v>
      </c>
      <c r="T1709" s="145">
        <f t="shared" si="154"/>
        <v>0</v>
      </c>
    </row>
    <row r="1710" spans="2:20">
      <c r="B1710" s="145">
        <f t="shared" ref="B1710:B1773" si="157">B1709+1</f>
        <v>1699</v>
      </c>
      <c r="C1710" s="145"/>
      <c r="D1710" s="149"/>
      <c r="E1710" s="149"/>
      <c r="F1710" s="149">
        <v>103.6</v>
      </c>
      <c r="G1710" s="149">
        <v>117.6</v>
      </c>
      <c r="H1710" s="145"/>
      <c r="I1710" s="145"/>
      <c r="J1710" s="145"/>
      <c r="L1710" s="145">
        <f t="shared" ref="L1710:L1773" si="158">L1709+1</f>
        <v>1699</v>
      </c>
      <c r="M1710" s="145">
        <f t="shared" si="155"/>
        <v>0</v>
      </c>
      <c r="N1710" s="149"/>
      <c r="O1710" s="145"/>
      <c r="P1710" s="145">
        <f t="shared" si="153"/>
        <v>0</v>
      </c>
      <c r="Q1710" s="145">
        <f t="shared" si="153"/>
        <v>0</v>
      </c>
      <c r="R1710" s="145">
        <f t="shared" si="156"/>
        <v>0</v>
      </c>
      <c r="S1710" s="145">
        <f t="shared" si="156"/>
        <v>0</v>
      </c>
      <c r="T1710" s="145">
        <f t="shared" si="154"/>
        <v>0</v>
      </c>
    </row>
    <row r="1711" spans="2:20">
      <c r="B1711" s="145">
        <f t="shared" si="157"/>
        <v>1700</v>
      </c>
      <c r="C1711" s="145"/>
      <c r="D1711" s="149"/>
      <c r="E1711" s="149"/>
      <c r="F1711" s="149">
        <v>103.5</v>
      </c>
      <c r="G1711" s="149">
        <v>117.5</v>
      </c>
      <c r="H1711" s="145"/>
      <c r="I1711" s="145"/>
      <c r="J1711" s="145"/>
      <c r="L1711" s="145">
        <f t="shared" si="158"/>
        <v>1700</v>
      </c>
      <c r="M1711" s="145">
        <f t="shared" si="155"/>
        <v>0</v>
      </c>
      <c r="N1711" s="149"/>
      <c r="O1711" s="145"/>
      <c r="P1711" s="145">
        <f t="shared" si="153"/>
        <v>0</v>
      </c>
      <c r="Q1711" s="145">
        <f t="shared" si="153"/>
        <v>0</v>
      </c>
      <c r="R1711" s="145">
        <f t="shared" si="156"/>
        <v>0</v>
      </c>
      <c r="S1711" s="145">
        <f t="shared" si="156"/>
        <v>0</v>
      </c>
      <c r="T1711" s="145">
        <f t="shared" si="154"/>
        <v>0</v>
      </c>
    </row>
    <row r="1712" spans="2:20">
      <c r="B1712" s="145">
        <f t="shared" si="157"/>
        <v>1701</v>
      </c>
      <c r="C1712" s="145"/>
      <c r="D1712" s="149"/>
      <c r="E1712" s="149"/>
      <c r="F1712" s="149">
        <v>103.5</v>
      </c>
      <c r="G1712" s="149">
        <v>117.5</v>
      </c>
      <c r="H1712" s="145"/>
      <c r="I1712" s="145"/>
      <c r="J1712" s="145"/>
      <c r="L1712" s="145">
        <f t="shared" si="158"/>
        <v>1701</v>
      </c>
      <c r="M1712" s="145">
        <f t="shared" si="155"/>
        <v>0</v>
      </c>
      <c r="N1712" s="149"/>
      <c r="O1712" s="145"/>
      <c r="P1712" s="145">
        <f t="shared" si="153"/>
        <v>1</v>
      </c>
      <c r="Q1712" s="145">
        <f t="shared" si="153"/>
        <v>1</v>
      </c>
      <c r="R1712" s="145">
        <f t="shared" si="156"/>
        <v>0</v>
      </c>
      <c r="S1712" s="145">
        <f t="shared" si="156"/>
        <v>0</v>
      </c>
      <c r="T1712" s="145">
        <f t="shared" si="154"/>
        <v>0</v>
      </c>
    </row>
    <row r="1713" spans="2:20">
      <c r="B1713" s="145">
        <f t="shared" si="157"/>
        <v>1702</v>
      </c>
      <c r="C1713" s="145"/>
      <c r="D1713" s="149"/>
      <c r="E1713" s="149"/>
      <c r="F1713" s="149">
        <v>103.4</v>
      </c>
      <c r="G1713" s="149">
        <v>117.4</v>
      </c>
      <c r="H1713" s="145"/>
      <c r="I1713" s="145"/>
      <c r="J1713" s="145"/>
      <c r="L1713" s="145">
        <f t="shared" si="158"/>
        <v>1702</v>
      </c>
      <c r="M1713" s="145">
        <f t="shared" si="155"/>
        <v>0</v>
      </c>
      <c r="N1713" s="149"/>
      <c r="O1713" s="145"/>
      <c r="P1713" s="145">
        <f t="shared" si="153"/>
        <v>0</v>
      </c>
      <c r="Q1713" s="145">
        <f t="shared" si="153"/>
        <v>0</v>
      </c>
      <c r="R1713" s="145">
        <f t="shared" si="156"/>
        <v>0</v>
      </c>
      <c r="S1713" s="145">
        <f t="shared" si="156"/>
        <v>0</v>
      </c>
      <c r="T1713" s="145">
        <f t="shared" si="154"/>
        <v>0</v>
      </c>
    </row>
    <row r="1714" spans="2:20">
      <c r="B1714" s="145">
        <f t="shared" si="157"/>
        <v>1703</v>
      </c>
      <c r="C1714" s="145"/>
      <c r="D1714" s="149"/>
      <c r="E1714" s="149"/>
      <c r="F1714" s="149">
        <v>103.3</v>
      </c>
      <c r="G1714" s="149">
        <v>117.3</v>
      </c>
      <c r="H1714" s="145"/>
      <c r="I1714" s="145"/>
      <c r="J1714" s="145"/>
      <c r="L1714" s="145">
        <f t="shared" si="158"/>
        <v>1703</v>
      </c>
      <c r="M1714" s="145">
        <f t="shared" si="155"/>
        <v>0</v>
      </c>
      <c r="N1714" s="149"/>
      <c r="O1714" s="145"/>
      <c r="P1714" s="145">
        <f t="shared" si="153"/>
        <v>0</v>
      </c>
      <c r="Q1714" s="145">
        <f t="shared" si="153"/>
        <v>0</v>
      </c>
      <c r="R1714" s="145">
        <f t="shared" si="156"/>
        <v>0</v>
      </c>
      <c r="S1714" s="145">
        <f t="shared" si="156"/>
        <v>0</v>
      </c>
      <c r="T1714" s="145">
        <f t="shared" si="154"/>
        <v>0</v>
      </c>
    </row>
    <row r="1715" spans="2:20">
      <c r="B1715" s="145">
        <f t="shared" si="157"/>
        <v>1704</v>
      </c>
      <c r="C1715" s="145"/>
      <c r="D1715" s="149"/>
      <c r="E1715" s="149"/>
      <c r="F1715" s="149">
        <v>103</v>
      </c>
      <c r="G1715" s="149">
        <v>117</v>
      </c>
      <c r="H1715" s="145"/>
      <c r="I1715" s="145"/>
      <c r="J1715" s="145"/>
      <c r="L1715" s="145">
        <f t="shared" si="158"/>
        <v>1704</v>
      </c>
      <c r="M1715" s="145">
        <f t="shared" si="155"/>
        <v>0</v>
      </c>
      <c r="N1715" s="149"/>
      <c r="O1715" s="145"/>
      <c r="P1715" s="145">
        <f t="shared" si="153"/>
        <v>0</v>
      </c>
      <c r="Q1715" s="145">
        <f t="shared" si="153"/>
        <v>0</v>
      </c>
      <c r="R1715" s="145">
        <f t="shared" si="156"/>
        <v>0</v>
      </c>
      <c r="S1715" s="145">
        <f t="shared" si="156"/>
        <v>0</v>
      </c>
      <c r="T1715" s="145">
        <f t="shared" si="154"/>
        <v>0</v>
      </c>
    </row>
    <row r="1716" spans="2:20">
      <c r="B1716" s="145">
        <f t="shared" si="157"/>
        <v>1705</v>
      </c>
      <c r="C1716" s="145"/>
      <c r="D1716" s="149"/>
      <c r="E1716" s="149"/>
      <c r="F1716" s="149">
        <v>102.7</v>
      </c>
      <c r="G1716" s="149">
        <v>116.7</v>
      </c>
      <c r="H1716" s="145"/>
      <c r="I1716" s="145"/>
      <c r="J1716" s="145"/>
      <c r="L1716" s="145">
        <f t="shared" si="158"/>
        <v>1705</v>
      </c>
      <c r="M1716" s="145">
        <f t="shared" si="155"/>
        <v>0</v>
      </c>
      <c r="N1716" s="149"/>
      <c r="O1716" s="145"/>
      <c r="P1716" s="145">
        <f t="shared" si="153"/>
        <v>0</v>
      </c>
      <c r="Q1716" s="145">
        <f t="shared" si="153"/>
        <v>0</v>
      </c>
      <c r="R1716" s="145">
        <f t="shared" si="156"/>
        <v>0</v>
      </c>
      <c r="S1716" s="145">
        <f t="shared" si="156"/>
        <v>0</v>
      </c>
      <c r="T1716" s="145">
        <f t="shared" si="154"/>
        <v>0</v>
      </c>
    </row>
    <row r="1717" spans="2:20">
      <c r="B1717" s="145">
        <f t="shared" si="157"/>
        <v>1706</v>
      </c>
      <c r="C1717" s="145"/>
      <c r="D1717" s="149"/>
      <c r="E1717" s="149"/>
      <c r="F1717" s="149">
        <v>102.4</v>
      </c>
      <c r="G1717" s="149">
        <v>116.4</v>
      </c>
      <c r="H1717" s="145"/>
      <c r="I1717" s="145"/>
      <c r="J1717" s="145"/>
      <c r="L1717" s="145">
        <f t="shared" si="158"/>
        <v>1706</v>
      </c>
      <c r="M1717" s="145">
        <f t="shared" si="155"/>
        <v>0</v>
      </c>
      <c r="N1717" s="149"/>
      <c r="O1717" s="145"/>
      <c r="P1717" s="145">
        <f t="shared" si="153"/>
        <v>0</v>
      </c>
      <c r="Q1717" s="145">
        <f t="shared" si="153"/>
        <v>0</v>
      </c>
      <c r="R1717" s="145">
        <f t="shared" si="156"/>
        <v>0</v>
      </c>
      <c r="S1717" s="145">
        <f t="shared" si="156"/>
        <v>0</v>
      </c>
      <c r="T1717" s="145">
        <f t="shared" si="154"/>
        <v>0</v>
      </c>
    </row>
    <row r="1718" spans="2:20">
      <c r="B1718" s="145">
        <f t="shared" si="157"/>
        <v>1707</v>
      </c>
      <c r="C1718" s="145"/>
      <c r="D1718" s="149"/>
      <c r="E1718" s="149"/>
      <c r="F1718" s="149">
        <v>102.1</v>
      </c>
      <c r="G1718" s="149">
        <v>116.1</v>
      </c>
      <c r="H1718" s="145"/>
      <c r="I1718" s="145"/>
      <c r="J1718" s="145"/>
      <c r="L1718" s="145">
        <f t="shared" si="158"/>
        <v>1707</v>
      </c>
      <c r="M1718" s="145">
        <f t="shared" si="155"/>
        <v>0</v>
      </c>
      <c r="N1718" s="149"/>
      <c r="O1718" s="145"/>
      <c r="P1718" s="145">
        <f t="shared" si="153"/>
        <v>0</v>
      </c>
      <c r="Q1718" s="145">
        <f t="shared" si="153"/>
        <v>0</v>
      </c>
      <c r="R1718" s="145">
        <f t="shared" si="156"/>
        <v>0</v>
      </c>
      <c r="S1718" s="145">
        <f t="shared" si="156"/>
        <v>0</v>
      </c>
      <c r="T1718" s="145">
        <f t="shared" si="154"/>
        <v>0</v>
      </c>
    </row>
    <row r="1719" spans="2:20">
      <c r="B1719" s="145">
        <f t="shared" si="157"/>
        <v>1708</v>
      </c>
      <c r="C1719" s="145"/>
      <c r="D1719" s="149"/>
      <c r="E1719" s="149"/>
      <c r="F1719" s="149">
        <v>101.9</v>
      </c>
      <c r="G1719" s="149">
        <v>115.9</v>
      </c>
      <c r="H1719" s="145"/>
      <c r="I1719" s="145"/>
      <c r="J1719" s="145"/>
      <c r="L1719" s="145">
        <f t="shared" si="158"/>
        <v>1708</v>
      </c>
      <c r="M1719" s="145">
        <f t="shared" si="155"/>
        <v>0</v>
      </c>
      <c r="N1719" s="149"/>
      <c r="O1719" s="145"/>
      <c r="P1719" s="145">
        <f t="shared" si="153"/>
        <v>0</v>
      </c>
      <c r="Q1719" s="145">
        <f t="shared" si="153"/>
        <v>0</v>
      </c>
      <c r="R1719" s="145">
        <f t="shared" si="156"/>
        <v>0</v>
      </c>
      <c r="S1719" s="145">
        <f t="shared" si="156"/>
        <v>0</v>
      </c>
      <c r="T1719" s="145">
        <f t="shared" si="154"/>
        <v>0</v>
      </c>
    </row>
    <row r="1720" spans="2:20">
      <c r="B1720" s="145">
        <f t="shared" si="157"/>
        <v>1709</v>
      </c>
      <c r="C1720" s="145"/>
      <c r="D1720" s="149"/>
      <c r="E1720" s="149"/>
      <c r="F1720" s="149">
        <v>101.7</v>
      </c>
      <c r="G1720" s="149">
        <v>115.7</v>
      </c>
      <c r="H1720" s="145"/>
      <c r="I1720" s="145"/>
      <c r="J1720" s="145"/>
      <c r="L1720" s="145">
        <f t="shared" si="158"/>
        <v>1709</v>
      </c>
      <c r="M1720" s="145">
        <f t="shared" si="155"/>
        <v>0</v>
      </c>
      <c r="N1720" s="149"/>
      <c r="O1720" s="145"/>
      <c r="P1720" s="145">
        <f t="shared" si="153"/>
        <v>0</v>
      </c>
      <c r="Q1720" s="145">
        <f t="shared" si="153"/>
        <v>0</v>
      </c>
      <c r="R1720" s="145">
        <f t="shared" si="156"/>
        <v>0</v>
      </c>
      <c r="S1720" s="145">
        <f t="shared" si="156"/>
        <v>0</v>
      </c>
      <c r="T1720" s="145">
        <f t="shared" si="154"/>
        <v>0</v>
      </c>
    </row>
    <row r="1721" spans="2:20">
      <c r="B1721" s="145">
        <f t="shared" si="157"/>
        <v>1710</v>
      </c>
      <c r="C1721" s="145"/>
      <c r="D1721" s="149"/>
      <c r="E1721" s="149"/>
      <c r="F1721" s="149">
        <v>101.5</v>
      </c>
      <c r="G1721" s="149">
        <v>115.5</v>
      </c>
      <c r="H1721" s="145"/>
      <c r="I1721" s="145"/>
      <c r="J1721" s="145"/>
      <c r="L1721" s="145">
        <f t="shared" si="158"/>
        <v>1710</v>
      </c>
      <c r="M1721" s="145">
        <f t="shared" si="155"/>
        <v>0</v>
      </c>
      <c r="N1721" s="149"/>
      <c r="O1721" s="145"/>
      <c r="P1721" s="145">
        <f t="shared" si="153"/>
        <v>0</v>
      </c>
      <c r="Q1721" s="145">
        <f t="shared" si="153"/>
        <v>0</v>
      </c>
      <c r="R1721" s="145">
        <f t="shared" si="156"/>
        <v>0</v>
      </c>
      <c r="S1721" s="145">
        <f t="shared" si="156"/>
        <v>0</v>
      </c>
      <c r="T1721" s="145">
        <f t="shared" si="154"/>
        <v>0</v>
      </c>
    </row>
    <row r="1722" spans="2:20">
      <c r="B1722" s="145">
        <f t="shared" si="157"/>
        <v>1711</v>
      </c>
      <c r="C1722" s="145"/>
      <c r="D1722" s="149"/>
      <c r="E1722" s="149"/>
      <c r="F1722" s="149">
        <v>101.3</v>
      </c>
      <c r="G1722" s="149">
        <v>115.3</v>
      </c>
      <c r="H1722" s="145"/>
      <c r="I1722" s="145"/>
      <c r="J1722" s="145"/>
      <c r="L1722" s="145">
        <f t="shared" si="158"/>
        <v>1711</v>
      </c>
      <c r="M1722" s="145">
        <f t="shared" si="155"/>
        <v>0</v>
      </c>
      <c r="N1722" s="149"/>
      <c r="O1722" s="145"/>
      <c r="P1722" s="145">
        <f t="shared" si="153"/>
        <v>0</v>
      </c>
      <c r="Q1722" s="145">
        <f t="shared" si="153"/>
        <v>0</v>
      </c>
      <c r="R1722" s="145">
        <f t="shared" si="156"/>
        <v>0</v>
      </c>
      <c r="S1722" s="145">
        <f t="shared" si="156"/>
        <v>0</v>
      </c>
      <c r="T1722" s="145">
        <f t="shared" si="154"/>
        <v>0</v>
      </c>
    </row>
    <row r="1723" spans="2:20">
      <c r="B1723" s="145">
        <f t="shared" si="157"/>
        <v>1712</v>
      </c>
      <c r="C1723" s="145"/>
      <c r="D1723" s="149"/>
      <c r="E1723" s="149"/>
      <c r="F1723" s="149">
        <v>101.2</v>
      </c>
      <c r="G1723" s="149">
        <v>115.2</v>
      </c>
      <c r="H1723" s="145"/>
      <c r="I1723" s="145"/>
      <c r="J1723" s="145"/>
      <c r="L1723" s="145">
        <f t="shared" si="158"/>
        <v>1712</v>
      </c>
      <c r="M1723" s="145">
        <f t="shared" si="155"/>
        <v>0</v>
      </c>
      <c r="N1723" s="149"/>
      <c r="O1723" s="145"/>
      <c r="P1723" s="145">
        <f t="shared" si="153"/>
        <v>0</v>
      </c>
      <c r="Q1723" s="145">
        <f t="shared" si="153"/>
        <v>0</v>
      </c>
      <c r="R1723" s="145">
        <f t="shared" si="156"/>
        <v>0</v>
      </c>
      <c r="S1723" s="145">
        <f t="shared" si="156"/>
        <v>0</v>
      </c>
      <c r="T1723" s="145">
        <f t="shared" si="154"/>
        <v>0</v>
      </c>
    </row>
    <row r="1724" spans="2:20">
      <c r="B1724" s="145">
        <f t="shared" si="157"/>
        <v>1713</v>
      </c>
      <c r="C1724" s="145"/>
      <c r="D1724" s="149"/>
      <c r="E1724" s="149"/>
      <c r="F1724" s="149">
        <v>101</v>
      </c>
      <c r="G1724" s="149">
        <v>115</v>
      </c>
      <c r="H1724" s="145"/>
      <c r="I1724" s="145"/>
      <c r="J1724" s="145"/>
      <c r="L1724" s="145">
        <f t="shared" si="158"/>
        <v>1713</v>
      </c>
      <c r="M1724" s="145">
        <f t="shared" si="155"/>
        <v>0</v>
      </c>
      <c r="N1724" s="149"/>
      <c r="O1724" s="145"/>
      <c r="P1724" s="145">
        <f t="shared" si="153"/>
        <v>0</v>
      </c>
      <c r="Q1724" s="145">
        <f t="shared" si="153"/>
        <v>0</v>
      </c>
      <c r="R1724" s="145">
        <f t="shared" si="156"/>
        <v>0</v>
      </c>
      <c r="S1724" s="145">
        <f t="shared" si="156"/>
        <v>0</v>
      </c>
      <c r="T1724" s="145">
        <f t="shared" si="154"/>
        <v>0</v>
      </c>
    </row>
    <row r="1725" spans="2:20">
      <c r="B1725" s="145">
        <f t="shared" si="157"/>
        <v>1714</v>
      </c>
      <c r="C1725" s="145"/>
      <c r="D1725" s="149"/>
      <c r="E1725" s="149"/>
      <c r="F1725" s="149">
        <v>100.9</v>
      </c>
      <c r="G1725" s="149">
        <v>114.9</v>
      </c>
      <c r="H1725" s="145"/>
      <c r="I1725" s="145"/>
      <c r="J1725" s="145"/>
      <c r="L1725" s="145">
        <f t="shared" si="158"/>
        <v>1714</v>
      </c>
      <c r="M1725" s="145">
        <f t="shared" si="155"/>
        <v>0</v>
      </c>
      <c r="N1725" s="149"/>
      <c r="O1725" s="145"/>
      <c r="P1725" s="145">
        <f t="shared" si="153"/>
        <v>0</v>
      </c>
      <c r="Q1725" s="145">
        <f t="shared" si="153"/>
        <v>0</v>
      </c>
      <c r="R1725" s="145">
        <f t="shared" si="156"/>
        <v>0</v>
      </c>
      <c r="S1725" s="145">
        <f t="shared" si="156"/>
        <v>0</v>
      </c>
      <c r="T1725" s="145">
        <f t="shared" si="154"/>
        <v>0</v>
      </c>
    </row>
    <row r="1726" spans="2:20">
      <c r="B1726" s="145">
        <f t="shared" si="157"/>
        <v>1715</v>
      </c>
      <c r="C1726" s="145"/>
      <c r="D1726" s="149"/>
      <c r="E1726" s="149"/>
      <c r="F1726" s="149">
        <v>100.9</v>
      </c>
      <c r="G1726" s="149">
        <v>114.9</v>
      </c>
      <c r="H1726" s="145"/>
      <c r="I1726" s="145"/>
      <c r="J1726" s="145"/>
      <c r="L1726" s="145">
        <f t="shared" si="158"/>
        <v>1715</v>
      </c>
      <c r="M1726" s="145">
        <f t="shared" si="155"/>
        <v>0</v>
      </c>
      <c r="N1726" s="149"/>
      <c r="O1726" s="145"/>
      <c r="P1726" s="145">
        <f t="shared" si="153"/>
        <v>1</v>
      </c>
      <c r="Q1726" s="145">
        <f t="shared" si="153"/>
        <v>1</v>
      </c>
      <c r="R1726" s="145">
        <f t="shared" si="156"/>
        <v>0</v>
      </c>
      <c r="S1726" s="145">
        <f t="shared" si="156"/>
        <v>0</v>
      </c>
      <c r="T1726" s="145">
        <f t="shared" si="154"/>
        <v>0</v>
      </c>
    </row>
    <row r="1727" spans="2:20">
      <c r="B1727" s="145">
        <f t="shared" si="157"/>
        <v>1716</v>
      </c>
      <c r="C1727" s="145"/>
      <c r="D1727" s="149"/>
      <c r="E1727" s="149"/>
      <c r="F1727" s="149">
        <v>101</v>
      </c>
      <c r="G1727" s="149">
        <v>115</v>
      </c>
      <c r="H1727" s="145"/>
      <c r="I1727" s="145"/>
      <c r="J1727" s="145"/>
      <c r="L1727" s="145">
        <f t="shared" si="158"/>
        <v>1716</v>
      </c>
      <c r="M1727" s="145">
        <f t="shared" si="155"/>
        <v>0</v>
      </c>
      <c r="N1727" s="149"/>
      <c r="O1727" s="145"/>
      <c r="P1727" s="145">
        <f t="shared" si="153"/>
        <v>1</v>
      </c>
      <c r="Q1727" s="145">
        <f t="shared" si="153"/>
        <v>1</v>
      </c>
      <c r="R1727" s="145">
        <f t="shared" si="156"/>
        <v>0</v>
      </c>
      <c r="S1727" s="145">
        <f t="shared" si="156"/>
        <v>0</v>
      </c>
      <c r="T1727" s="145">
        <f t="shared" si="154"/>
        <v>0</v>
      </c>
    </row>
    <row r="1728" spans="2:20">
      <c r="B1728" s="145">
        <f t="shared" si="157"/>
        <v>1717</v>
      </c>
      <c r="C1728" s="145"/>
      <c r="D1728" s="149"/>
      <c r="E1728" s="149"/>
      <c r="F1728" s="149">
        <v>101.2</v>
      </c>
      <c r="G1728" s="149">
        <v>115.2</v>
      </c>
      <c r="H1728" s="145"/>
      <c r="I1728" s="145"/>
      <c r="J1728" s="145"/>
      <c r="L1728" s="145">
        <f t="shared" si="158"/>
        <v>1717</v>
      </c>
      <c r="M1728" s="145">
        <f t="shared" si="155"/>
        <v>0</v>
      </c>
      <c r="N1728" s="149"/>
      <c r="O1728" s="145"/>
      <c r="P1728" s="145">
        <f t="shared" si="153"/>
        <v>1</v>
      </c>
      <c r="Q1728" s="145">
        <f t="shared" si="153"/>
        <v>1</v>
      </c>
      <c r="R1728" s="145">
        <f t="shared" si="156"/>
        <v>0</v>
      </c>
      <c r="S1728" s="145">
        <f t="shared" si="156"/>
        <v>0</v>
      </c>
      <c r="T1728" s="145">
        <f t="shared" si="154"/>
        <v>0</v>
      </c>
    </row>
    <row r="1729" spans="2:20">
      <c r="B1729" s="145">
        <f t="shared" si="157"/>
        <v>1718</v>
      </c>
      <c r="C1729" s="145"/>
      <c r="D1729" s="149"/>
      <c r="E1729" s="149"/>
      <c r="F1729" s="149">
        <v>101.3</v>
      </c>
      <c r="G1729" s="149">
        <v>115.3</v>
      </c>
      <c r="H1729" s="145"/>
      <c r="I1729" s="145"/>
      <c r="J1729" s="145"/>
      <c r="L1729" s="145">
        <f t="shared" si="158"/>
        <v>1718</v>
      </c>
      <c r="M1729" s="145">
        <f t="shared" si="155"/>
        <v>0</v>
      </c>
      <c r="N1729" s="149"/>
      <c r="O1729" s="145"/>
      <c r="P1729" s="145">
        <f t="shared" si="153"/>
        <v>1</v>
      </c>
      <c r="Q1729" s="145">
        <f t="shared" si="153"/>
        <v>1</v>
      </c>
      <c r="R1729" s="145">
        <f t="shared" si="156"/>
        <v>0</v>
      </c>
      <c r="S1729" s="145">
        <f t="shared" si="156"/>
        <v>0</v>
      </c>
      <c r="T1729" s="145">
        <f t="shared" si="154"/>
        <v>0</v>
      </c>
    </row>
    <row r="1730" spans="2:20">
      <c r="B1730" s="145">
        <f t="shared" si="157"/>
        <v>1719</v>
      </c>
      <c r="C1730" s="145"/>
      <c r="D1730" s="149"/>
      <c r="E1730" s="149"/>
      <c r="F1730" s="149">
        <v>101.4</v>
      </c>
      <c r="G1730" s="149">
        <v>115.4</v>
      </c>
      <c r="H1730" s="145"/>
      <c r="I1730" s="145"/>
      <c r="J1730" s="145"/>
      <c r="L1730" s="145">
        <f t="shared" si="158"/>
        <v>1719</v>
      </c>
      <c r="M1730" s="145">
        <f t="shared" si="155"/>
        <v>0</v>
      </c>
      <c r="N1730" s="149"/>
      <c r="O1730" s="145"/>
      <c r="P1730" s="145">
        <f t="shared" si="153"/>
        <v>1</v>
      </c>
      <c r="Q1730" s="145">
        <f t="shared" si="153"/>
        <v>1</v>
      </c>
      <c r="R1730" s="145">
        <f t="shared" si="156"/>
        <v>0</v>
      </c>
      <c r="S1730" s="145">
        <f t="shared" si="156"/>
        <v>0</v>
      </c>
      <c r="T1730" s="145">
        <f t="shared" si="154"/>
        <v>0</v>
      </c>
    </row>
    <row r="1731" spans="2:20">
      <c r="B1731" s="145">
        <f t="shared" si="157"/>
        <v>1720</v>
      </c>
      <c r="C1731" s="145"/>
      <c r="D1731" s="149"/>
      <c r="E1731" s="149"/>
      <c r="F1731" s="149">
        <v>101.4</v>
      </c>
      <c r="G1731" s="149">
        <v>115.4</v>
      </c>
      <c r="H1731" s="145"/>
      <c r="I1731" s="145"/>
      <c r="J1731" s="145"/>
      <c r="L1731" s="145">
        <f t="shared" si="158"/>
        <v>1720</v>
      </c>
      <c r="M1731" s="145">
        <f t="shared" si="155"/>
        <v>0</v>
      </c>
      <c r="N1731" s="149"/>
      <c r="O1731" s="145"/>
      <c r="P1731" s="145">
        <f t="shared" si="153"/>
        <v>1</v>
      </c>
      <c r="Q1731" s="145">
        <f t="shared" si="153"/>
        <v>1</v>
      </c>
      <c r="R1731" s="145">
        <f t="shared" si="156"/>
        <v>0</v>
      </c>
      <c r="S1731" s="145">
        <f t="shared" si="156"/>
        <v>0</v>
      </c>
      <c r="T1731" s="145">
        <f t="shared" si="154"/>
        <v>0</v>
      </c>
    </row>
    <row r="1732" spans="2:20">
      <c r="B1732" s="145">
        <f t="shared" si="157"/>
        <v>1721</v>
      </c>
      <c r="C1732" s="145"/>
      <c r="D1732" s="149"/>
      <c r="E1732" s="149"/>
      <c r="F1732" s="149">
        <v>101.2</v>
      </c>
      <c r="G1732" s="149">
        <v>115.2</v>
      </c>
      <c r="H1732" s="145"/>
      <c r="I1732" s="145"/>
      <c r="J1732" s="145"/>
      <c r="L1732" s="145">
        <f t="shared" si="158"/>
        <v>1721</v>
      </c>
      <c r="M1732" s="145">
        <f t="shared" si="155"/>
        <v>0</v>
      </c>
      <c r="N1732" s="149"/>
      <c r="O1732" s="145"/>
      <c r="P1732" s="145">
        <f t="shared" si="153"/>
        <v>0</v>
      </c>
      <c r="Q1732" s="145">
        <f t="shared" si="153"/>
        <v>0</v>
      </c>
      <c r="R1732" s="145">
        <f t="shared" si="156"/>
        <v>0</v>
      </c>
      <c r="S1732" s="145">
        <f t="shared" si="156"/>
        <v>0</v>
      </c>
      <c r="T1732" s="145">
        <f t="shared" si="154"/>
        <v>0</v>
      </c>
    </row>
    <row r="1733" spans="2:20">
      <c r="B1733" s="145">
        <f t="shared" si="157"/>
        <v>1722</v>
      </c>
      <c r="C1733" s="145"/>
      <c r="D1733" s="149"/>
      <c r="E1733" s="149"/>
      <c r="F1733" s="149">
        <v>100.8</v>
      </c>
      <c r="G1733" s="149">
        <v>114.8</v>
      </c>
      <c r="H1733" s="145"/>
      <c r="I1733" s="145"/>
      <c r="J1733" s="145"/>
      <c r="L1733" s="145">
        <f t="shared" si="158"/>
        <v>1722</v>
      </c>
      <c r="M1733" s="145">
        <f t="shared" si="155"/>
        <v>0</v>
      </c>
      <c r="N1733" s="149"/>
      <c r="O1733" s="145"/>
      <c r="P1733" s="145">
        <f t="shared" si="153"/>
        <v>0</v>
      </c>
      <c r="Q1733" s="145">
        <f t="shared" si="153"/>
        <v>0</v>
      </c>
      <c r="R1733" s="145">
        <f t="shared" si="156"/>
        <v>0</v>
      </c>
      <c r="S1733" s="145">
        <f t="shared" si="156"/>
        <v>0</v>
      </c>
      <c r="T1733" s="145">
        <f t="shared" si="154"/>
        <v>0</v>
      </c>
    </row>
    <row r="1734" spans="2:20">
      <c r="B1734" s="145">
        <f t="shared" si="157"/>
        <v>1723</v>
      </c>
      <c r="C1734" s="145"/>
      <c r="D1734" s="149"/>
      <c r="E1734" s="149"/>
      <c r="F1734" s="149">
        <v>100.4</v>
      </c>
      <c r="G1734" s="149">
        <v>114.4</v>
      </c>
      <c r="H1734" s="145"/>
      <c r="I1734" s="145"/>
      <c r="J1734" s="145"/>
      <c r="L1734" s="145">
        <f t="shared" si="158"/>
        <v>1723</v>
      </c>
      <c r="M1734" s="145">
        <f t="shared" si="155"/>
        <v>0</v>
      </c>
      <c r="N1734" s="149"/>
      <c r="O1734" s="145"/>
      <c r="P1734" s="145">
        <f t="shared" si="153"/>
        <v>0</v>
      </c>
      <c r="Q1734" s="145">
        <f t="shared" si="153"/>
        <v>0</v>
      </c>
      <c r="R1734" s="145">
        <f t="shared" si="156"/>
        <v>0</v>
      </c>
      <c r="S1734" s="145">
        <f t="shared" si="156"/>
        <v>0</v>
      </c>
      <c r="T1734" s="145">
        <f t="shared" si="154"/>
        <v>0</v>
      </c>
    </row>
    <row r="1735" spans="2:20">
      <c r="B1735" s="145">
        <f t="shared" si="157"/>
        <v>1724</v>
      </c>
      <c r="C1735" s="145"/>
      <c r="D1735" s="149"/>
      <c r="E1735" s="149"/>
      <c r="F1735" s="149">
        <v>99.9</v>
      </c>
      <c r="G1735" s="149">
        <v>113.9</v>
      </c>
      <c r="H1735" s="145"/>
      <c r="I1735" s="145"/>
      <c r="J1735" s="145"/>
      <c r="L1735" s="145">
        <f t="shared" si="158"/>
        <v>1724</v>
      </c>
      <c r="M1735" s="145">
        <f t="shared" si="155"/>
        <v>0</v>
      </c>
      <c r="N1735" s="149"/>
      <c r="O1735" s="145"/>
      <c r="P1735" s="145">
        <f t="shared" si="153"/>
        <v>0</v>
      </c>
      <c r="Q1735" s="145">
        <f t="shared" si="153"/>
        <v>0</v>
      </c>
      <c r="R1735" s="145">
        <f t="shared" si="156"/>
        <v>0</v>
      </c>
      <c r="S1735" s="145">
        <f t="shared" si="156"/>
        <v>0</v>
      </c>
      <c r="T1735" s="145">
        <f t="shared" si="154"/>
        <v>0</v>
      </c>
    </row>
    <row r="1736" spans="2:20">
      <c r="B1736" s="145">
        <f t="shared" si="157"/>
        <v>1725</v>
      </c>
      <c r="C1736" s="145"/>
      <c r="D1736" s="149"/>
      <c r="E1736" s="149"/>
      <c r="F1736" s="149">
        <v>99.6</v>
      </c>
      <c r="G1736" s="149">
        <v>113.6</v>
      </c>
      <c r="H1736" s="145"/>
      <c r="I1736" s="145"/>
      <c r="J1736" s="145"/>
      <c r="L1736" s="145">
        <f t="shared" si="158"/>
        <v>1725</v>
      </c>
      <c r="M1736" s="145">
        <f t="shared" si="155"/>
        <v>0</v>
      </c>
      <c r="N1736" s="149"/>
      <c r="O1736" s="145"/>
      <c r="P1736" s="145">
        <f t="shared" si="153"/>
        <v>0</v>
      </c>
      <c r="Q1736" s="145">
        <f t="shared" si="153"/>
        <v>0</v>
      </c>
      <c r="R1736" s="145">
        <f t="shared" si="156"/>
        <v>0</v>
      </c>
      <c r="S1736" s="145">
        <f t="shared" si="156"/>
        <v>0</v>
      </c>
      <c r="T1736" s="145">
        <f t="shared" si="154"/>
        <v>0</v>
      </c>
    </row>
    <row r="1737" spans="2:20">
      <c r="B1737" s="145">
        <f t="shared" si="157"/>
        <v>1726</v>
      </c>
      <c r="C1737" s="145"/>
      <c r="D1737" s="149"/>
      <c r="E1737" s="149"/>
      <c r="F1737" s="149">
        <v>99.5</v>
      </c>
      <c r="G1737" s="149">
        <v>113.5</v>
      </c>
      <c r="H1737" s="145"/>
      <c r="I1737" s="145"/>
      <c r="J1737" s="145"/>
      <c r="L1737" s="145">
        <f t="shared" si="158"/>
        <v>1726</v>
      </c>
      <c r="M1737" s="145">
        <f t="shared" si="155"/>
        <v>0</v>
      </c>
      <c r="N1737" s="149"/>
      <c r="O1737" s="145"/>
      <c r="P1737" s="145">
        <f t="shared" si="153"/>
        <v>0</v>
      </c>
      <c r="Q1737" s="145">
        <f t="shared" si="153"/>
        <v>0</v>
      </c>
      <c r="R1737" s="145">
        <f t="shared" si="156"/>
        <v>0</v>
      </c>
      <c r="S1737" s="145">
        <f t="shared" si="156"/>
        <v>0</v>
      </c>
      <c r="T1737" s="145">
        <f t="shared" si="154"/>
        <v>0</v>
      </c>
    </row>
    <row r="1738" spans="2:20">
      <c r="B1738" s="145">
        <f t="shared" si="157"/>
        <v>1727</v>
      </c>
      <c r="C1738" s="145"/>
      <c r="D1738" s="149"/>
      <c r="E1738" s="149"/>
      <c r="F1738" s="149">
        <v>99.5</v>
      </c>
      <c r="G1738" s="149">
        <v>113.5</v>
      </c>
      <c r="H1738" s="145"/>
      <c r="I1738" s="145"/>
      <c r="J1738" s="145"/>
      <c r="L1738" s="145">
        <f t="shared" si="158"/>
        <v>1727</v>
      </c>
      <c r="M1738" s="145">
        <f t="shared" si="155"/>
        <v>0</v>
      </c>
      <c r="N1738" s="149"/>
      <c r="O1738" s="145"/>
      <c r="P1738" s="145">
        <f t="shared" ref="P1738:Q1801" si="159">IF(AND(F1738&gt;0,F1738&gt;=F1737),1,0)</f>
        <v>1</v>
      </c>
      <c r="Q1738" s="145">
        <f t="shared" si="159"/>
        <v>1</v>
      </c>
      <c r="R1738" s="145">
        <f t="shared" si="156"/>
        <v>0</v>
      </c>
      <c r="S1738" s="145">
        <f t="shared" si="156"/>
        <v>0</v>
      </c>
      <c r="T1738" s="145">
        <f t="shared" si="154"/>
        <v>0</v>
      </c>
    </row>
    <row r="1739" spans="2:20">
      <c r="B1739" s="145">
        <f t="shared" si="157"/>
        <v>1728</v>
      </c>
      <c r="C1739" s="145"/>
      <c r="D1739" s="149"/>
      <c r="E1739" s="149"/>
      <c r="F1739" s="149">
        <v>99.6</v>
      </c>
      <c r="G1739" s="149">
        <v>113.6</v>
      </c>
      <c r="H1739" s="145"/>
      <c r="I1739" s="145"/>
      <c r="J1739" s="145"/>
      <c r="L1739" s="145">
        <f t="shared" si="158"/>
        <v>1728</v>
      </c>
      <c r="M1739" s="145">
        <f t="shared" si="155"/>
        <v>0</v>
      </c>
      <c r="N1739" s="149"/>
      <c r="O1739" s="145"/>
      <c r="P1739" s="145">
        <f t="shared" si="159"/>
        <v>1</v>
      </c>
      <c r="Q1739" s="145">
        <f t="shared" si="159"/>
        <v>1</v>
      </c>
      <c r="R1739" s="145">
        <f t="shared" si="156"/>
        <v>0</v>
      </c>
      <c r="S1739" s="145">
        <f t="shared" si="156"/>
        <v>0</v>
      </c>
      <c r="T1739" s="145">
        <f t="shared" si="154"/>
        <v>0</v>
      </c>
    </row>
    <row r="1740" spans="2:20">
      <c r="B1740" s="145">
        <f t="shared" si="157"/>
        <v>1729</v>
      </c>
      <c r="C1740" s="145"/>
      <c r="D1740" s="149"/>
      <c r="E1740" s="149"/>
      <c r="F1740" s="149">
        <v>99.7</v>
      </c>
      <c r="G1740" s="149">
        <v>113.7</v>
      </c>
      <c r="H1740" s="145"/>
      <c r="I1740" s="145"/>
      <c r="J1740" s="145"/>
      <c r="L1740" s="145">
        <f t="shared" si="158"/>
        <v>1729</v>
      </c>
      <c r="M1740" s="145">
        <f t="shared" si="155"/>
        <v>0</v>
      </c>
      <c r="N1740" s="149"/>
      <c r="O1740" s="145"/>
      <c r="P1740" s="145">
        <f t="shared" si="159"/>
        <v>1</v>
      </c>
      <c r="Q1740" s="145">
        <f t="shared" si="159"/>
        <v>1</v>
      </c>
      <c r="R1740" s="145">
        <f t="shared" si="156"/>
        <v>0</v>
      </c>
      <c r="S1740" s="145">
        <f t="shared" si="156"/>
        <v>0</v>
      </c>
      <c r="T1740" s="145">
        <f t="shared" si="154"/>
        <v>0</v>
      </c>
    </row>
    <row r="1741" spans="2:20">
      <c r="B1741" s="145">
        <f t="shared" si="157"/>
        <v>1730</v>
      </c>
      <c r="C1741" s="145"/>
      <c r="D1741" s="149"/>
      <c r="E1741" s="149"/>
      <c r="F1741" s="149">
        <v>99.8</v>
      </c>
      <c r="G1741" s="149">
        <v>113.8</v>
      </c>
      <c r="H1741" s="145"/>
      <c r="I1741" s="145"/>
      <c r="J1741" s="145"/>
      <c r="L1741" s="145">
        <f t="shared" si="158"/>
        <v>1730</v>
      </c>
      <c r="M1741" s="145">
        <f t="shared" si="155"/>
        <v>0</v>
      </c>
      <c r="N1741" s="149"/>
      <c r="O1741" s="145"/>
      <c r="P1741" s="145">
        <f t="shared" si="159"/>
        <v>1</v>
      </c>
      <c r="Q1741" s="145">
        <f t="shared" si="159"/>
        <v>1</v>
      </c>
      <c r="R1741" s="145">
        <f t="shared" si="156"/>
        <v>0</v>
      </c>
      <c r="S1741" s="145">
        <f t="shared" si="156"/>
        <v>0</v>
      </c>
      <c r="T1741" s="145">
        <f t="shared" si="156"/>
        <v>0</v>
      </c>
    </row>
    <row r="1742" spans="2:20">
      <c r="B1742" s="145">
        <f t="shared" si="157"/>
        <v>1731</v>
      </c>
      <c r="C1742" s="145"/>
      <c r="D1742" s="149"/>
      <c r="E1742" s="149"/>
      <c r="F1742" s="149">
        <v>99.9</v>
      </c>
      <c r="G1742" s="149">
        <v>113.9</v>
      </c>
      <c r="H1742" s="145"/>
      <c r="I1742" s="145"/>
      <c r="J1742" s="145"/>
      <c r="L1742" s="145">
        <f t="shared" si="158"/>
        <v>1731</v>
      </c>
      <c r="M1742" s="145">
        <f t="shared" ref="M1742:M1805" si="160">IF(AND(C1742&gt;0,C1742&gt;=C1741),1,0)</f>
        <v>0</v>
      </c>
      <c r="N1742" s="149"/>
      <c r="O1742" s="145"/>
      <c r="P1742" s="145">
        <f t="shared" si="159"/>
        <v>1</v>
      </c>
      <c r="Q1742" s="145">
        <f t="shared" si="159"/>
        <v>1</v>
      </c>
      <c r="R1742" s="145">
        <f t="shared" ref="R1742:T1805" si="161">IF(AND(H1742&gt;0,H1742&gt;=H1741),1,0)</f>
        <v>0</v>
      </c>
      <c r="S1742" s="145">
        <f t="shared" si="161"/>
        <v>0</v>
      </c>
      <c r="T1742" s="145">
        <f t="shared" si="161"/>
        <v>0</v>
      </c>
    </row>
    <row r="1743" spans="2:20">
      <c r="B1743" s="145">
        <f t="shared" si="157"/>
        <v>1732</v>
      </c>
      <c r="C1743" s="145"/>
      <c r="D1743" s="149"/>
      <c r="E1743" s="149"/>
      <c r="F1743" s="149">
        <v>100</v>
      </c>
      <c r="G1743" s="149">
        <v>114</v>
      </c>
      <c r="H1743" s="145"/>
      <c r="I1743" s="145"/>
      <c r="J1743" s="145"/>
      <c r="L1743" s="145">
        <f t="shared" si="158"/>
        <v>1732</v>
      </c>
      <c r="M1743" s="145">
        <f t="shared" si="160"/>
        <v>0</v>
      </c>
      <c r="N1743" s="149"/>
      <c r="O1743" s="145"/>
      <c r="P1743" s="145">
        <f t="shared" si="159"/>
        <v>1</v>
      </c>
      <c r="Q1743" s="145">
        <f t="shared" si="159"/>
        <v>1</v>
      </c>
      <c r="R1743" s="145">
        <f t="shared" si="161"/>
        <v>0</v>
      </c>
      <c r="S1743" s="145">
        <f t="shared" si="161"/>
        <v>0</v>
      </c>
      <c r="T1743" s="145">
        <f t="shared" si="161"/>
        <v>0</v>
      </c>
    </row>
    <row r="1744" spans="2:20">
      <c r="B1744" s="145">
        <f t="shared" si="157"/>
        <v>1733</v>
      </c>
      <c r="C1744" s="145"/>
      <c r="D1744" s="149"/>
      <c r="E1744" s="149"/>
      <c r="F1744" s="149">
        <v>100</v>
      </c>
      <c r="G1744" s="149">
        <v>114</v>
      </c>
      <c r="H1744" s="145"/>
      <c r="I1744" s="145"/>
      <c r="J1744" s="145"/>
      <c r="L1744" s="145">
        <f t="shared" si="158"/>
        <v>1733</v>
      </c>
      <c r="M1744" s="145">
        <f t="shared" si="160"/>
        <v>0</v>
      </c>
      <c r="N1744" s="149"/>
      <c r="O1744" s="145"/>
      <c r="P1744" s="145">
        <f t="shared" si="159"/>
        <v>1</v>
      </c>
      <c r="Q1744" s="145">
        <f t="shared" si="159"/>
        <v>1</v>
      </c>
      <c r="R1744" s="145">
        <f t="shared" si="161"/>
        <v>0</v>
      </c>
      <c r="S1744" s="145">
        <f t="shared" si="161"/>
        <v>0</v>
      </c>
      <c r="T1744" s="145">
        <f t="shared" si="161"/>
        <v>0</v>
      </c>
    </row>
    <row r="1745" spans="2:20">
      <c r="B1745" s="145">
        <f t="shared" si="157"/>
        <v>1734</v>
      </c>
      <c r="C1745" s="145"/>
      <c r="D1745" s="149"/>
      <c r="E1745" s="149"/>
      <c r="F1745" s="149">
        <v>100.1</v>
      </c>
      <c r="G1745" s="149">
        <v>114.1</v>
      </c>
      <c r="H1745" s="145"/>
      <c r="I1745" s="145"/>
      <c r="J1745" s="145"/>
      <c r="L1745" s="145">
        <f t="shared" si="158"/>
        <v>1734</v>
      </c>
      <c r="M1745" s="145">
        <f t="shared" si="160"/>
        <v>0</v>
      </c>
      <c r="N1745" s="149"/>
      <c r="O1745" s="145"/>
      <c r="P1745" s="145">
        <f t="shared" si="159"/>
        <v>1</v>
      </c>
      <c r="Q1745" s="145">
        <f t="shared" si="159"/>
        <v>1</v>
      </c>
      <c r="R1745" s="145">
        <f t="shared" si="161"/>
        <v>0</v>
      </c>
      <c r="S1745" s="145">
        <f t="shared" si="161"/>
        <v>0</v>
      </c>
      <c r="T1745" s="145">
        <f t="shared" si="161"/>
        <v>0</v>
      </c>
    </row>
    <row r="1746" spans="2:20">
      <c r="B1746" s="145">
        <f t="shared" si="157"/>
        <v>1735</v>
      </c>
      <c r="C1746" s="145"/>
      <c r="D1746" s="149"/>
      <c r="E1746" s="149"/>
      <c r="F1746" s="149">
        <v>100.2</v>
      </c>
      <c r="G1746" s="149">
        <v>114.2</v>
      </c>
      <c r="H1746" s="145"/>
      <c r="I1746" s="145"/>
      <c r="J1746" s="145"/>
      <c r="L1746" s="145">
        <f t="shared" si="158"/>
        <v>1735</v>
      </c>
      <c r="M1746" s="145">
        <f t="shared" si="160"/>
        <v>0</v>
      </c>
      <c r="N1746" s="149"/>
      <c r="O1746" s="145"/>
      <c r="P1746" s="145">
        <f t="shared" si="159"/>
        <v>1</v>
      </c>
      <c r="Q1746" s="145">
        <f t="shared" si="159"/>
        <v>1</v>
      </c>
      <c r="R1746" s="145">
        <f t="shared" si="161"/>
        <v>0</v>
      </c>
      <c r="S1746" s="145">
        <f t="shared" si="161"/>
        <v>0</v>
      </c>
      <c r="T1746" s="145">
        <f t="shared" si="161"/>
        <v>0</v>
      </c>
    </row>
    <row r="1747" spans="2:20">
      <c r="B1747" s="145">
        <f t="shared" si="157"/>
        <v>1736</v>
      </c>
      <c r="C1747" s="145"/>
      <c r="D1747" s="149"/>
      <c r="E1747" s="149"/>
      <c r="F1747" s="149">
        <v>100.4</v>
      </c>
      <c r="G1747" s="149">
        <v>114.4</v>
      </c>
      <c r="H1747" s="145"/>
      <c r="I1747" s="145"/>
      <c r="J1747" s="145"/>
      <c r="L1747" s="145">
        <f t="shared" si="158"/>
        <v>1736</v>
      </c>
      <c r="M1747" s="145">
        <f t="shared" si="160"/>
        <v>0</v>
      </c>
      <c r="N1747" s="149"/>
      <c r="O1747" s="145"/>
      <c r="P1747" s="145">
        <f t="shared" si="159"/>
        <v>1</v>
      </c>
      <c r="Q1747" s="145">
        <f t="shared" si="159"/>
        <v>1</v>
      </c>
      <c r="R1747" s="145">
        <f t="shared" si="161"/>
        <v>0</v>
      </c>
      <c r="S1747" s="145">
        <f t="shared" si="161"/>
        <v>0</v>
      </c>
      <c r="T1747" s="145">
        <f t="shared" si="161"/>
        <v>0</v>
      </c>
    </row>
    <row r="1748" spans="2:20">
      <c r="B1748" s="145">
        <f t="shared" si="157"/>
        <v>1737</v>
      </c>
      <c r="C1748" s="145"/>
      <c r="D1748" s="149"/>
      <c r="E1748" s="149"/>
      <c r="F1748" s="149">
        <v>100.5</v>
      </c>
      <c r="G1748" s="149">
        <v>114.5</v>
      </c>
      <c r="H1748" s="145"/>
      <c r="I1748" s="145"/>
      <c r="J1748" s="145"/>
      <c r="L1748" s="145">
        <f t="shared" si="158"/>
        <v>1737</v>
      </c>
      <c r="M1748" s="145">
        <f t="shared" si="160"/>
        <v>0</v>
      </c>
      <c r="N1748" s="149"/>
      <c r="O1748" s="145"/>
      <c r="P1748" s="145">
        <f t="shared" si="159"/>
        <v>1</v>
      </c>
      <c r="Q1748" s="145">
        <f t="shared" si="159"/>
        <v>1</v>
      </c>
      <c r="R1748" s="145">
        <f t="shared" si="161"/>
        <v>0</v>
      </c>
      <c r="S1748" s="145">
        <f t="shared" si="161"/>
        <v>0</v>
      </c>
      <c r="T1748" s="145">
        <f t="shared" si="161"/>
        <v>0</v>
      </c>
    </row>
    <row r="1749" spans="2:20">
      <c r="B1749" s="145">
        <f t="shared" si="157"/>
        <v>1738</v>
      </c>
      <c r="C1749" s="145"/>
      <c r="D1749" s="149"/>
      <c r="E1749" s="149"/>
      <c r="F1749" s="149">
        <v>100.6</v>
      </c>
      <c r="G1749" s="149">
        <v>114.6</v>
      </c>
      <c r="H1749" s="145"/>
      <c r="I1749" s="145"/>
      <c r="J1749" s="145"/>
      <c r="L1749" s="145">
        <f t="shared" si="158"/>
        <v>1738</v>
      </c>
      <c r="M1749" s="145">
        <f t="shared" si="160"/>
        <v>0</v>
      </c>
      <c r="N1749" s="149"/>
      <c r="O1749" s="145"/>
      <c r="P1749" s="145">
        <f t="shared" si="159"/>
        <v>1</v>
      </c>
      <c r="Q1749" s="145">
        <f t="shared" si="159"/>
        <v>1</v>
      </c>
      <c r="R1749" s="145">
        <f t="shared" si="161"/>
        <v>0</v>
      </c>
      <c r="S1749" s="145">
        <f t="shared" si="161"/>
        <v>0</v>
      </c>
      <c r="T1749" s="145">
        <f t="shared" si="161"/>
        <v>0</v>
      </c>
    </row>
    <row r="1750" spans="2:20">
      <c r="B1750" s="145">
        <f t="shared" si="157"/>
        <v>1739</v>
      </c>
      <c r="C1750" s="145"/>
      <c r="D1750" s="149"/>
      <c r="E1750" s="149"/>
      <c r="F1750" s="149">
        <v>100.7</v>
      </c>
      <c r="G1750" s="149">
        <v>114.7</v>
      </c>
      <c r="H1750" s="145"/>
      <c r="I1750" s="145"/>
      <c r="J1750" s="145"/>
      <c r="L1750" s="145">
        <f t="shared" si="158"/>
        <v>1739</v>
      </c>
      <c r="M1750" s="145">
        <f t="shared" si="160"/>
        <v>0</v>
      </c>
      <c r="N1750" s="149"/>
      <c r="O1750" s="145"/>
      <c r="P1750" s="145">
        <f t="shared" si="159"/>
        <v>1</v>
      </c>
      <c r="Q1750" s="145">
        <f t="shared" si="159"/>
        <v>1</v>
      </c>
      <c r="R1750" s="145">
        <f t="shared" si="161"/>
        <v>0</v>
      </c>
      <c r="S1750" s="145">
        <f t="shared" si="161"/>
        <v>0</v>
      </c>
      <c r="T1750" s="145">
        <f t="shared" si="161"/>
        <v>0</v>
      </c>
    </row>
    <row r="1751" spans="2:20">
      <c r="B1751" s="145">
        <f t="shared" si="157"/>
        <v>1740</v>
      </c>
      <c r="C1751" s="145"/>
      <c r="D1751" s="149"/>
      <c r="E1751" s="149"/>
      <c r="F1751" s="149">
        <v>100.8</v>
      </c>
      <c r="G1751" s="149">
        <v>114.8</v>
      </c>
      <c r="H1751" s="145"/>
      <c r="I1751" s="145"/>
      <c r="J1751" s="145"/>
      <c r="L1751" s="145">
        <f t="shared" si="158"/>
        <v>1740</v>
      </c>
      <c r="M1751" s="145">
        <f t="shared" si="160"/>
        <v>0</v>
      </c>
      <c r="N1751" s="149"/>
      <c r="O1751" s="145"/>
      <c r="P1751" s="145">
        <f t="shared" si="159"/>
        <v>1</v>
      </c>
      <c r="Q1751" s="145">
        <f t="shared" si="159"/>
        <v>1</v>
      </c>
      <c r="R1751" s="145">
        <f t="shared" si="161"/>
        <v>0</v>
      </c>
      <c r="S1751" s="145">
        <f t="shared" si="161"/>
        <v>0</v>
      </c>
      <c r="T1751" s="145">
        <f t="shared" si="161"/>
        <v>0</v>
      </c>
    </row>
    <row r="1752" spans="2:20">
      <c r="B1752" s="145">
        <f t="shared" si="157"/>
        <v>1741</v>
      </c>
      <c r="C1752" s="145"/>
      <c r="D1752" s="149"/>
      <c r="E1752" s="149"/>
      <c r="F1752" s="149">
        <v>101</v>
      </c>
      <c r="G1752" s="149">
        <v>115</v>
      </c>
      <c r="H1752" s="145"/>
      <c r="I1752" s="145"/>
      <c r="J1752" s="145"/>
      <c r="L1752" s="145">
        <f t="shared" si="158"/>
        <v>1741</v>
      </c>
      <c r="M1752" s="145">
        <f t="shared" si="160"/>
        <v>0</v>
      </c>
      <c r="N1752" s="149"/>
      <c r="O1752" s="145"/>
      <c r="P1752" s="145">
        <f t="shared" si="159"/>
        <v>1</v>
      </c>
      <c r="Q1752" s="145">
        <f t="shared" si="159"/>
        <v>1</v>
      </c>
      <c r="R1752" s="145">
        <f t="shared" si="161"/>
        <v>0</v>
      </c>
      <c r="S1752" s="145">
        <f t="shared" si="161"/>
        <v>0</v>
      </c>
      <c r="T1752" s="145">
        <f t="shared" si="161"/>
        <v>0</v>
      </c>
    </row>
    <row r="1753" spans="2:20">
      <c r="B1753" s="145">
        <f t="shared" si="157"/>
        <v>1742</v>
      </c>
      <c r="C1753" s="145"/>
      <c r="D1753" s="149"/>
      <c r="E1753" s="149"/>
      <c r="F1753" s="149">
        <v>101.3</v>
      </c>
      <c r="G1753" s="149">
        <v>115.3</v>
      </c>
      <c r="H1753" s="145"/>
      <c r="I1753" s="145"/>
      <c r="J1753" s="145"/>
      <c r="L1753" s="145">
        <f t="shared" si="158"/>
        <v>1742</v>
      </c>
      <c r="M1753" s="145">
        <f t="shared" si="160"/>
        <v>0</v>
      </c>
      <c r="N1753" s="149"/>
      <c r="O1753" s="145"/>
      <c r="P1753" s="145">
        <f t="shared" si="159"/>
        <v>1</v>
      </c>
      <c r="Q1753" s="145">
        <f t="shared" si="159"/>
        <v>1</v>
      </c>
      <c r="R1753" s="145">
        <f t="shared" si="161"/>
        <v>0</v>
      </c>
      <c r="S1753" s="145">
        <f t="shared" si="161"/>
        <v>0</v>
      </c>
      <c r="T1753" s="145">
        <f t="shared" si="161"/>
        <v>0</v>
      </c>
    </row>
    <row r="1754" spans="2:20">
      <c r="B1754" s="145">
        <f t="shared" si="157"/>
        <v>1743</v>
      </c>
      <c r="C1754" s="145"/>
      <c r="D1754" s="149"/>
      <c r="E1754" s="149"/>
      <c r="F1754" s="149">
        <v>102</v>
      </c>
      <c r="G1754" s="149">
        <v>116</v>
      </c>
      <c r="H1754" s="145"/>
      <c r="I1754" s="145"/>
      <c r="J1754" s="145"/>
      <c r="L1754" s="145">
        <f t="shared" si="158"/>
        <v>1743</v>
      </c>
      <c r="M1754" s="145">
        <f t="shared" si="160"/>
        <v>0</v>
      </c>
      <c r="N1754" s="149"/>
      <c r="O1754" s="145"/>
      <c r="P1754" s="145">
        <f t="shared" si="159"/>
        <v>1</v>
      </c>
      <c r="Q1754" s="145">
        <f t="shared" si="159"/>
        <v>1</v>
      </c>
      <c r="R1754" s="145">
        <f t="shared" si="161"/>
        <v>0</v>
      </c>
      <c r="S1754" s="145">
        <f t="shared" si="161"/>
        <v>0</v>
      </c>
      <c r="T1754" s="145">
        <f t="shared" si="161"/>
        <v>0</v>
      </c>
    </row>
    <row r="1755" spans="2:20">
      <c r="B1755" s="145">
        <f t="shared" si="157"/>
        <v>1744</v>
      </c>
      <c r="C1755" s="145"/>
      <c r="D1755" s="149"/>
      <c r="E1755" s="149"/>
      <c r="F1755" s="149">
        <v>102.7</v>
      </c>
      <c r="G1755" s="149">
        <v>116.7</v>
      </c>
      <c r="H1755" s="145"/>
      <c r="I1755" s="145"/>
      <c r="J1755" s="145"/>
      <c r="L1755" s="145">
        <f t="shared" si="158"/>
        <v>1744</v>
      </c>
      <c r="M1755" s="145">
        <f t="shared" si="160"/>
        <v>0</v>
      </c>
      <c r="N1755" s="149"/>
      <c r="O1755" s="145"/>
      <c r="P1755" s="145">
        <f t="shared" si="159"/>
        <v>1</v>
      </c>
      <c r="Q1755" s="145">
        <f t="shared" si="159"/>
        <v>1</v>
      </c>
      <c r="R1755" s="145">
        <f t="shared" si="161"/>
        <v>0</v>
      </c>
      <c r="S1755" s="145">
        <f t="shared" si="161"/>
        <v>0</v>
      </c>
      <c r="T1755" s="145">
        <f t="shared" si="161"/>
        <v>0</v>
      </c>
    </row>
    <row r="1756" spans="2:20">
      <c r="B1756" s="145">
        <f t="shared" si="157"/>
        <v>1745</v>
      </c>
      <c r="C1756" s="145"/>
      <c r="D1756" s="149"/>
      <c r="E1756" s="149"/>
      <c r="F1756" s="149">
        <v>103.5</v>
      </c>
      <c r="G1756" s="149">
        <v>117.5</v>
      </c>
      <c r="H1756" s="145"/>
      <c r="I1756" s="145"/>
      <c r="J1756" s="145"/>
      <c r="L1756" s="145">
        <f t="shared" si="158"/>
        <v>1745</v>
      </c>
      <c r="M1756" s="145">
        <f t="shared" si="160"/>
        <v>0</v>
      </c>
      <c r="N1756" s="149"/>
      <c r="O1756" s="145"/>
      <c r="P1756" s="145">
        <f t="shared" si="159"/>
        <v>1</v>
      </c>
      <c r="Q1756" s="145">
        <f t="shared" si="159"/>
        <v>1</v>
      </c>
      <c r="R1756" s="145">
        <f t="shared" si="161"/>
        <v>0</v>
      </c>
      <c r="S1756" s="145">
        <f t="shared" si="161"/>
        <v>0</v>
      </c>
      <c r="T1756" s="145">
        <f t="shared" si="161"/>
        <v>0</v>
      </c>
    </row>
    <row r="1757" spans="2:20">
      <c r="B1757" s="145">
        <f t="shared" si="157"/>
        <v>1746</v>
      </c>
      <c r="C1757" s="145"/>
      <c r="D1757" s="149"/>
      <c r="E1757" s="149"/>
      <c r="F1757" s="149">
        <v>104.2</v>
      </c>
      <c r="G1757" s="149">
        <v>118.2</v>
      </c>
      <c r="H1757" s="145"/>
      <c r="I1757" s="145"/>
      <c r="J1757" s="145"/>
      <c r="L1757" s="145">
        <f t="shared" si="158"/>
        <v>1746</v>
      </c>
      <c r="M1757" s="145">
        <f t="shared" si="160"/>
        <v>0</v>
      </c>
      <c r="N1757" s="149"/>
      <c r="O1757" s="145"/>
      <c r="P1757" s="145">
        <f t="shared" si="159"/>
        <v>1</v>
      </c>
      <c r="Q1757" s="145">
        <f t="shared" si="159"/>
        <v>1</v>
      </c>
      <c r="R1757" s="145">
        <f t="shared" si="161"/>
        <v>0</v>
      </c>
      <c r="S1757" s="145">
        <f t="shared" si="161"/>
        <v>0</v>
      </c>
      <c r="T1757" s="145">
        <f t="shared" si="161"/>
        <v>0</v>
      </c>
    </row>
    <row r="1758" spans="2:20">
      <c r="B1758" s="145">
        <f t="shared" si="157"/>
        <v>1747</v>
      </c>
      <c r="C1758" s="145"/>
      <c r="D1758" s="149"/>
      <c r="E1758" s="149"/>
      <c r="F1758" s="149">
        <v>104.6</v>
      </c>
      <c r="G1758" s="149">
        <v>118.6</v>
      </c>
      <c r="H1758" s="145"/>
      <c r="I1758" s="145"/>
      <c r="J1758" s="145"/>
      <c r="L1758" s="145">
        <f t="shared" si="158"/>
        <v>1747</v>
      </c>
      <c r="M1758" s="145">
        <f t="shared" si="160"/>
        <v>0</v>
      </c>
      <c r="N1758" s="149"/>
      <c r="O1758" s="145"/>
      <c r="P1758" s="145">
        <f t="shared" si="159"/>
        <v>1</v>
      </c>
      <c r="Q1758" s="145">
        <f t="shared" si="159"/>
        <v>1</v>
      </c>
      <c r="R1758" s="145">
        <f t="shared" si="161"/>
        <v>0</v>
      </c>
      <c r="S1758" s="145">
        <f t="shared" si="161"/>
        <v>0</v>
      </c>
      <c r="T1758" s="145">
        <f t="shared" si="161"/>
        <v>0</v>
      </c>
    </row>
    <row r="1759" spans="2:20">
      <c r="B1759" s="145">
        <f t="shared" si="157"/>
        <v>1748</v>
      </c>
      <c r="C1759" s="145"/>
      <c r="D1759" s="149"/>
      <c r="E1759" s="149"/>
      <c r="F1759" s="149">
        <v>104.7</v>
      </c>
      <c r="G1759" s="149">
        <v>118.7</v>
      </c>
      <c r="H1759" s="145"/>
      <c r="I1759" s="145"/>
      <c r="J1759" s="145"/>
      <c r="L1759" s="145">
        <f t="shared" si="158"/>
        <v>1748</v>
      </c>
      <c r="M1759" s="145">
        <f t="shared" si="160"/>
        <v>0</v>
      </c>
      <c r="N1759" s="149"/>
      <c r="O1759" s="145"/>
      <c r="P1759" s="145">
        <f t="shared" si="159"/>
        <v>1</v>
      </c>
      <c r="Q1759" s="145">
        <f t="shared" si="159"/>
        <v>1</v>
      </c>
      <c r="R1759" s="145">
        <f t="shared" si="161"/>
        <v>0</v>
      </c>
      <c r="S1759" s="145">
        <f t="shared" si="161"/>
        <v>0</v>
      </c>
      <c r="T1759" s="145">
        <f t="shared" si="161"/>
        <v>0</v>
      </c>
    </row>
    <row r="1760" spans="2:20">
      <c r="B1760" s="145">
        <f t="shared" si="157"/>
        <v>1749</v>
      </c>
      <c r="C1760" s="145"/>
      <c r="D1760" s="149"/>
      <c r="E1760" s="149"/>
      <c r="F1760" s="149">
        <v>104.8</v>
      </c>
      <c r="G1760" s="149">
        <v>118.8</v>
      </c>
      <c r="H1760" s="145"/>
      <c r="I1760" s="145"/>
      <c r="J1760" s="145"/>
      <c r="L1760" s="145">
        <f t="shared" si="158"/>
        <v>1749</v>
      </c>
      <c r="M1760" s="145">
        <f t="shared" si="160"/>
        <v>0</v>
      </c>
      <c r="N1760" s="149"/>
      <c r="O1760" s="145"/>
      <c r="P1760" s="145">
        <f t="shared" si="159"/>
        <v>1</v>
      </c>
      <c r="Q1760" s="145">
        <f t="shared" si="159"/>
        <v>1</v>
      </c>
      <c r="R1760" s="145">
        <f t="shared" si="161"/>
        <v>0</v>
      </c>
      <c r="S1760" s="145">
        <f t="shared" si="161"/>
        <v>0</v>
      </c>
      <c r="T1760" s="145">
        <f t="shared" si="161"/>
        <v>0</v>
      </c>
    </row>
    <row r="1761" spans="2:20">
      <c r="B1761" s="145">
        <f t="shared" si="157"/>
        <v>1750</v>
      </c>
      <c r="C1761" s="145"/>
      <c r="D1761" s="149"/>
      <c r="E1761" s="149"/>
      <c r="F1761" s="149">
        <v>104.8</v>
      </c>
      <c r="G1761" s="149">
        <v>118.8</v>
      </c>
      <c r="H1761" s="145"/>
      <c r="I1761" s="145"/>
      <c r="J1761" s="145"/>
      <c r="L1761" s="145">
        <f t="shared" si="158"/>
        <v>1750</v>
      </c>
      <c r="M1761" s="145">
        <f t="shared" si="160"/>
        <v>0</v>
      </c>
      <c r="N1761" s="149"/>
      <c r="O1761" s="145"/>
      <c r="P1761" s="145">
        <f t="shared" si="159"/>
        <v>1</v>
      </c>
      <c r="Q1761" s="145">
        <f t="shared" si="159"/>
        <v>1</v>
      </c>
      <c r="R1761" s="145">
        <f t="shared" si="161"/>
        <v>0</v>
      </c>
      <c r="S1761" s="145">
        <f t="shared" si="161"/>
        <v>0</v>
      </c>
      <c r="T1761" s="145">
        <f t="shared" si="161"/>
        <v>0</v>
      </c>
    </row>
    <row r="1762" spans="2:20">
      <c r="B1762" s="145">
        <f t="shared" si="157"/>
        <v>1751</v>
      </c>
      <c r="C1762" s="145"/>
      <c r="D1762" s="149"/>
      <c r="E1762" s="149"/>
      <c r="F1762" s="149">
        <v>104.9</v>
      </c>
      <c r="G1762" s="149">
        <v>118.9</v>
      </c>
      <c r="H1762" s="145"/>
      <c r="I1762" s="145"/>
      <c r="J1762" s="145"/>
      <c r="L1762" s="145">
        <f t="shared" si="158"/>
        <v>1751</v>
      </c>
      <c r="M1762" s="145">
        <f t="shared" si="160"/>
        <v>0</v>
      </c>
      <c r="N1762" s="149"/>
      <c r="O1762" s="145"/>
      <c r="P1762" s="145">
        <f t="shared" si="159"/>
        <v>1</v>
      </c>
      <c r="Q1762" s="145">
        <f t="shared" si="159"/>
        <v>1</v>
      </c>
      <c r="R1762" s="145">
        <f t="shared" si="161"/>
        <v>0</v>
      </c>
      <c r="S1762" s="145">
        <f t="shared" si="161"/>
        <v>0</v>
      </c>
      <c r="T1762" s="145">
        <f t="shared" si="161"/>
        <v>0</v>
      </c>
    </row>
    <row r="1763" spans="2:20">
      <c r="B1763" s="145">
        <f t="shared" si="157"/>
        <v>1752</v>
      </c>
      <c r="C1763" s="145"/>
      <c r="D1763" s="149"/>
      <c r="E1763" s="149"/>
      <c r="F1763" s="149">
        <v>105.1</v>
      </c>
      <c r="G1763" s="149">
        <v>119.1</v>
      </c>
      <c r="H1763" s="145"/>
      <c r="I1763" s="145"/>
      <c r="J1763" s="145"/>
      <c r="L1763" s="145">
        <f t="shared" si="158"/>
        <v>1752</v>
      </c>
      <c r="M1763" s="145">
        <f t="shared" si="160"/>
        <v>0</v>
      </c>
      <c r="N1763" s="149"/>
      <c r="O1763" s="145"/>
      <c r="P1763" s="145">
        <f t="shared" si="159"/>
        <v>1</v>
      </c>
      <c r="Q1763" s="145">
        <f t="shared" si="159"/>
        <v>1</v>
      </c>
      <c r="R1763" s="145">
        <f t="shared" si="161"/>
        <v>0</v>
      </c>
      <c r="S1763" s="145">
        <f t="shared" si="161"/>
        <v>0</v>
      </c>
      <c r="T1763" s="145">
        <f t="shared" si="161"/>
        <v>0</v>
      </c>
    </row>
    <row r="1764" spans="2:20">
      <c r="B1764" s="145">
        <f t="shared" si="157"/>
        <v>1753</v>
      </c>
      <c r="C1764" s="145"/>
      <c r="D1764" s="149"/>
      <c r="E1764" s="149"/>
      <c r="F1764" s="149">
        <v>105.4</v>
      </c>
      <c r="G1764" s="149">
        <v>119.4</v>
      </c>
      <c r="H1764" s="145"/>
      <c r="I1764" s="145"/>
      <c r="J1764" s="145"/>
      <c r="L1764" s="145">
        <f t="shared" si="158"/>
        <v>1753</v>
      </c>
      <c r="M1764" s="145">
        <f t="shared" si="160"/>
        <v>0</v>
      </c>
      <c r="N1764" s="149"/>
      <c r="O1764" s="145"/>
      <c r="P1764" s="145">
        <f t="shared" si="159"/>
        <v>1</v>
      </c>
      <c r="Q1764" s="145">
        <f t="shared" si="159"/>
        <v>1</v>
      </c>
      <c r="R1764" s="145">
        <f t="shared" si="161"/>
        <v>0</v>
      </c>
      <c r="S1764" s="145">
        <f t="shared" si="161"/>
        <v>0</v>
      </c>
      <c r="T1764" s="145">
        <f t="shared" si="161"/>
        <v>0</v>
      </c>
    </row>
    <row r="1765" spans="2:20">
      <c r="B1765" s="145">
        <f t="shared" si="157"/>
        <v>1754</v>
      </c>
      <c r="C1765" s="145"/>
      <c r="D1765" s="149"/>
      <c r="E1765" s="149"/>
      <c r="F1765" s="149">
        <v>105.7</v>
      </c>
      <c r="G1765" s="149">
        <v>119.7</v>
      </c>
      <c r="H1765" s="145"/>
      <c r="I1765" s="145"/>
      <c r="J1765" s="145"/>
      <c r="L1765" s="145">
        <f t="shared" si="158"/>
        <v>1754</v>
      </c>
      <c r="M1765" s="145">
        <f t="shared" si="160"/>
        <v>0</v>
      </c>
      <c r="N1765" s="149"/>
      <c r="O1765" s="145"/>
      <c r="P1765" s="145">
        <f t="shared" si="159"/>
        <v>1</v>
      </c>
      <c r="Q1765" s="145">
        <f t="shared" si="159"/>
        <v>1</v>
      </c>
      <c r="R1765" s="145">
        <f t="shared" si="161"/>
        <v>0</v>
      </c>
      <c r="S1765" s="145">
        <f t="shared" si="161"/>
        <v>0</v>
      </c>
      <c r="T1765" s="145">
        <f t="shared" si="161"/>
        <v>0</v>
      </c>
    </row>
    <row r="1766" spans="2:20">
      <c r="B1766" s="145">
        <f t="shared" si="157"/>
        <v>1755</v>
      </c>
      <c r="C1766" s="145"/>
      <c r="D1766" s="149"/>
      <c r="E1766" s="149"/>
      <c r="F1766" s="149">
        <v>105.9</v>
      </c>
      <c r="G1766" s="149">
        <v>119.9</v>
      </c>
      <c r="H1766" s="145"/>
      <c r="I1766" s="145"/>
      <c r="J1766" s="145"/>
      <c r="L1766" s="145">
        <f t="shared" si="158"/>
        <v>1755</v>
      </c>
      <c r="M1766" s="145">
        <f t="shared" si="160"/>
        <v>0</v>
      </c>
      <c r="N1766" s="149"/>
      <c r="O1766" s="145"/>
      <c r="P1766" s="145">
        <f t="shared" si="159"/>
        <v>1</v>
      </c>
      <c r="Q1766" s="145">
        <f t="shared" si="159"/>
        <v>1</v>
      </c>
      <c r="R1766" s="145">
        <f t="shared" si="161"/>
        <v>0</v>
      </c>
      <c r="S1766" s="145">
        <f t="shared" si="161"/>
        <v>0</v>
      </c>
      <c r="T1766" s="145">
        <f t="shared" si="161"/>
        <v>0</v>
      </c>
    </row>
    <row r="1767" spans="2:20">
      <c r="B1767" s="145">
        <f t="shared" si="157"/>
        <v>1756</v>
      </c>
      <c r="C1767" s="145"/>
      <c r="D1767" s="149"/>
      <c r="E1767" s="149"/>
      <c r="F1767" s="149">
        <v>106</v>
      </c>
      <c r="G1767" s="149">
        <v>120</v>
      </c>
      <c r="H1767" s="145"/>
      <c r="I1767" s="145"/>
      <c r="J1767" s="145"/>
      <c r="L1767" s="145">
        <f t="shared" si="158"/>
        <v>1756</v>
      </c>
      <c r="M1767" s="145">
        <f t="shared" si="160"/>
        <v>0</v>
      </c>
      <c r="N1767" s="149"/>
      <c r="O1767" s="145"/>
      <c r="P1767" s="145">
        <f t="shared" si="159"/>
        <v>1</v>
      </c>
      <c r="Q1767" s="145">
        <f t="shared" si="159"/>
        <v>1</v>
      </c>
      <c r="R1767" s="145">
        <f t="shared" si="161"/>
        <v>0</v>
      </c>
      <c r="S1767" s="145">
        <f t="shared" si="161"/>
        <v>0</v>
      </c>
      <c r="T1767" s="145">
        <f t="shared" si="161"/>
        <v>0</v>
      </c>
    </row>
    <row r="1768" spans="2:20">
      <c r="B1768" s="145">
        <f t="shared" si="157"/>
        <v>1757</v>
      </c>
      <c r="C1768" s="145"/>
      <c r="D1768" s="149"/>
      <c r="E1768" s="149"/>
      <c r="F1768" s="149">
        <v>105.7</v>
      </c>
      <c r="G1768" s="149">
        <v>119.7</v>
      </c>
      <c r="H1768" s="145"/>
      <c r="I1768" s="145"/>
      <c r="J1768" s="145"/>
      <c r="L1768" s="145">
        <f t="shared" si="158"/>
        <v>1757</v>
      </c>
      <c r="M1768" s="145">
        <f t="shared" si="160"/>
        <v>0</v>
      </c>
      <c r="N1768" s="149"/>
      <c r="O1768" s="145"/>
      <c r="P1768" s="145">
        <f t="shared" si="159"/>
        <v>0</v>
      </c>
      <c r="Q1768" s="145">
        <f t="shared" si="159"/>
        <v>0</v>
      </c>
      <c r="R1768" s="145">
        <f t="shared" si="161"/>
        <v>0</v>
      </c>
      <c r="S1768" s="145">
        <f t="shared" si="161"/>
        <v>0</v>
      </c>
      <c r="T1768" s="145">
        <f t="shared" si="161"/>
        <v>0</v>
      </c>
    </row>
    <row r="1769" spans="2:20">
      <c r="B1769" s="145">
        <f t="shared" si="157"/>
        <v>1758</v>
      </c>
      <c r="C1769" s="145"/>
      <c r="D1769" s="149"/>
      <c r="E1769" s="149"/>
      <c r="F1769" s="149">
        <v>105.4</v>
      </c>
      <c r="G1769" s="149">
        <v>118.4</v>
      </c>
      <c r="H1769" s="145"/>
      <c r="I1769" s="145"/>
      <c r="J1769" s="145"/>
      <c r="L1769" s="145">
        <f t="shared" si="158"/>
        <v>1758</v>
      </c>
      <c r="M1769" s="145">
        <f t="shared" si="160"/>
        <v>0</v>
      </c>
      <c r="N1769" s="149"/>
      <c r="O1769" s="145"/>
      <c r="P1769" s="145">
        <f t="shared" si="159"/>
        <v>0</v>
      </c>
      <c r="Q1769" s="145">
        <f t="shared" si="159"/>
        <v>0</v>
      </c>
      <c r="R1769" s="145">
        <f t="shared" si="161"/>
        <v>0</v>
      </c>
      <c r="S1769" s="145">
        <f t="shared" si="161"/>
        <v>0</v>
      </c>
      <c r="T1769" s="145">
        <f t="shared" si="161"/>
        <v>0</v>
      </c>
    </row>
    <row r="1770" spans="2:20">
      <c r="B1770" s="145">
        <f t="shared" si="157"/>
        <v>1759</v>
      </c>
      <c r="C1770" s="145"/>
      <c r="D1770" s="149"/>
      <c r="E1770" s="149"/>
      <c r="F1770" s="149">
        <v>103.9</v>
      </c>
      <c r="G1770" s="149">
        <v>115.9</v>
      </c>
      <c r="H1770" s="145"/>
      <c r="I1770" s="145"/>
      <c r="J1770" s="145"/>
      <c r="L1770" s="145">
        <f t="shared" si="158"/>
        <v>1759</v>
      </c>
      <c r="M1770" s="145">
        <f t="shared" si="160"/>
        <v>0</v>
      </c>
      <c r="N1770" s="149"/>
      <c r="O1770" s="145"/>
      <c r="P1770" s="145">
        <f t="shared" si="159"/>
        <v>0</v>
      </c>
      <c r="Q1770" s="145">
        <f t="shared" si="159"/>
        <v>0</v>
      </c>
      <c r="R1770" s="145">
        <f t="shared" si="161"/>
        <v>0</v>
      </c>
      <c r="S1770" s="145">
        <f t="shared" si="161"/>
        <v>0</v>
      </c>
      <c r="T1770" s="145">
        <f t="shared" si="161"/>
        <v>0</v>
      </c>
    </row>
    <row r="1771" spans="2:20">
      <c r="B1771" s="145">
        <f t="shared" si="157"/>
        <v>1760</v>
      </c>
      <c r="C1771" s="145"/>
      <c r="D1771" s="149"/>
      <c r="E1771" s="149"/>
      <c r="F1771" s="149">
        <v>102.2</v>
      </c>
      <c r="G1771" s="149">
        <v>113.2</v>
      </c>
      <c r="H1771" s="145"/>
      <c r="I1771" s="145"/>
      <c r="J1771" s="145"/>
      <c r="L1771" s="145">
        <f t="shared" si="158"/>
        <v>1760</v>
      </c>
      <c r="M1771" s="145">
        <f t="shared" si="160"/>
        <v>0</v>
      </c>
      <c r="N1771" s="149"/>
      <c r="O1771" s="145"/>
      <c r="P1771" s="145">
        <f t="shared" si="159"/>
        <v>0</v>
      </c>
      <c r="Q1771" s="145">
        <f t="shared" si="159"/>
        <v>0</v>
      </c>
      <c r="R1771" s="145">
        <f t="shared" si="161"/>
        <v>0</v>
      </c>
      <c r="S1771" s="145">
        <f t="shared" si="161"/>
        <v>0</v>
      </c>
      <c r="T1771" s="145">
        <f t="shared" si="161"/>
        <v>0</v>
      </c>
    </row>
    <row r="1772" spans="2:20">
      <c r="B1772" s="145">
        <f t="shared" si="157"/>
        <v>1761</v>
      </c>
      <c r="C1772" s="145"/>
      <c r="D1772" s="149"/>
      <c r="E1772" s="149"/>
      <c r="F1772" s="149">
        <v>100.5</v>
      </c>
      <c r="G1772" s="149">
        <v>110.5</v>
      </c>
      <c r="H1772" s="145"/>
      <c r="I1772" s="145"/>
      <c r="J1772" s="145"/>
      <c r="L1772" s="145">
        <f t="shared" si="158"/>
        <v>1761</v>
      </c>
      <c r="M1772" s="145">
        <f t="shared" si="160"/>
        <v>0</v>
      </c>
      <c r="N1772" s="149"/>
      <c r="O1772" s="145"/>
      <c r="P1772" s="145">
        <f t="shared" si="159"/>
        <v>0</v>
      </c>
      <c r="Q1772" s="145">
        <f t="shared" si="159"/>
        <v>0</v>
      </c>
      <c r="R1772" s="145">
        <f t="shared" si="161"/>
        <v>0</v>
      </c>
      <c r="S1772" s="145">
        <f t="shared" si="161"/>
        <v>0</v>
      </c>
      <c r="T1772" s="145">
        <f t="shared" si="161"/>
        <v>0</v>
      </c>
    </row>
    <row r="1773" spans="2:20">
      <c r="B1773" s="145">
        <f t="shared" si="157"/>
        <v>1762</v>
      </c>
      <c r="C1773" s="145"/>
      <c r="D1773" s="149"/>
      <c r="E1773" s="149"/>
      <c r="F1773" s="149">
        <v>99.2</v>
      </c>
      <c r="G1773" s="149">
        <v>107.2</v>
      </c>
      <c r="H1773" s="145"/>
      <c r="I1773" s="145"/>
      <c r="J1773" s="145"/>
      <c r="L1773" s="145">
        <f t="shared" si="158"/>
        <v>1762</v>
      </c>
      <c r="M1773" s="145">
        <f t="shared" si="160"/>
        <v>0</v>
      </c>
      <c r="N1773" s="149"/>
      <c r="O1773" s="145"/>
      <c r="P1773" s="145">
        <f t="shared" si="159"/>
        <v>0</v>
      </c>
      <c r="Q1773" s="145">
        <f t="shared" si="159"/>
        <v>0</v>
      </c>
      <c r="R1773" s="145">
        <f t="shared" si="161"/>
        <v>0</v>
      </c>
      <c r="S1773" s="145">
        <f t="shared" si="161"/>
        <v>0</v>
      </c>
      <c r="T1773" s="145">
        <f t="shared" si="161"/>
        <v>0</v>
      </c>
    </row>
    <row r="1774" spans="2:20">
      <c r="B1774" s="145">
        <f t="shared" ref="B1774:B1811" si="162">B1773+1</f>
        <v>1763</v>
      </c>
      <c r="C1774" s="145"/>
      <c r="D1774" s="149"/>
      <c r="E1774" s="149"/>
      <c r="F1774" s="149">
        <v>98</v>
      </c>
      <c r="G1774" s="149">
        <v>104</v>
      </c>
      <c r="H1774" s="145"/>
      <c r="I1774" s="145"/>
      <c r="J1774" s="145"/>
      <c r="L1774" s="145">
        <f t="shared" ref="L1774:L1811" si="163">L1773+1</f>
        <v>1763</v>
      </c>
      <c r="M1774" s="145">
        <f t="shared" si="160"/>
        <v>0</v>
      </c>
      <c r="N1774" s="149"/>
      <c r="O1774" s="145"/>
      <c r="P1774" s="145">
        <f t="shared" si="159"/>
        <v>0</v>
      </c>
      <c r="Q1774" s="145">
        <f t="shared" si="159"/>
        <v>0</v>
      </c>
      <c r="R1774" s="145">
        <f t="shared" si="161"/>
        <v>0</v>
      </c>
      <c r="S1774" s="145">
        <f t="shared" si="161"/>
        <v>0</v>
      </c>
      <c r="T1774" s="145">
        <f t="shared" si="161"/>
        <v>0</v>
      </c>
    </row>
    <row r="1775" spans="2:20">
      <c r="B1775" s="145">
        <f t="shared" si="162"/>
        <v>1764</v>
      </c>
      <c r="C1775" s="145"/>
      <c r="D1775" s="149"/>
      <c r="E1775" s="149"/>
      <c r="F1775" s="149">
        <v>96.4</v>
      </c>
      <c r="G1775" s="149">
        <v>100.4</v>
      </c>
      <c r="H1775" s="145"/>
      <c r="I1775" s="145"/>
      <c r="J1775" s="145"/>
      <c r="L1775" s="145">
        <f t="shared" si="163"/>
        <v>1764</v>
      </c>
      <c r="M1775" s="145">
        <f t="shared" si="160"/>
        <v>0</v>
      </c>
      <c r="N1775" s="149"/>
      <c r="O1775" s="145"/>
      <c r="P1775" s="145">
        <f t="shared" si="159"/>
        <v>0</v>
      </c>
      <c r="Q1775" s="145">
        <f t="shared" si="159"/>
        <v>0</v>
      </c>
      <c r="R1775" s="145">
        <f t="shared" si="161"/>
        <v>0</v>
      </c>
      <c r="S1775" s="145">
        <f t="shared" si="161"/>
        <v>0</v>
      </c>
      <c r="T1775" s="145">
        <f t="shared" si="161"/>
        <v>0</v>
      </c>
    </row>
    <row r="1776" spans="2:20">
      <c r="B1776" s="145">
        <f t="shared" si="162"/>
        <v>1765</v>
      </c>
      <c r="C1776" s="145"/>
      <c r="D1776" s="149"/>
      <c r="E1776" s="149"/>
      <c r="F1776" s="149">
        <v>94.8</v>
      </c>
      <c r="G1776" s="149">
        <v>96.8</v>
      </c>
      <c r="H1776" s="145"/>
      <c r="I1776" s="145"/>
      <c r="J1776" s="145"/>
      <c r="L1776" s="145">
        <f t="shared" si="163"/>
        <v>1765</v>
      </c>
      <c r="M1776" s="145">
        <f t="shared" si="160"/>
        <v>0</v>
      </c>
      <c r="N1776" s="149"/>
      <c r="O1776" s="145"/>
      <c r="P1776" s="145">
        <f t="shared" si="159"/>
        <v>0</v>
      </c>
      <c r="Q1776" s="145">
        <f t="shared" si="159"/>
        <v>0</v>
      </c>
      <c r="R1776" s="145">
        <f t="shared" si="161"/>
        <v>0</v>
      </c>
      <c r="S1776" s="145">
        <f t="shared" si="161"/>
        <v>0</v>
      </c>
      <c r="T1776" s="145">
        <f t="shared" si="161"/>
        <v>0</v>
      </c>
    </row>
    <row r="1777" spans="2:20">
      <c r="B1777" s="145">
        <f t="shared" si="162"/>
        <v>1766</v>
      </c>
      <c r="C1777" s="145"/>
      <c r="D1777" s="149"/>
      <c r="E1777" s="149"/>
      <c r="F1777" s="149">
        <v>92.8</v>
      </c>
      <c r="G1777" s="149">
        <v>92.8</v>
      </c>
      <c r="H1777" s="145"/>
      <c r="I1777" s="145"/>
      <c r="J1777" s="145"/>
      <c r="L1777" s="145">
        <f t="shared" si="163"/>
        <v>1766</v>
      </c>
      <c r="M1777" s="145">
        <f t="shared" si="160"/>
        <v>0</v>
      </c>
      <c r="N1777" s="149"/>
      <c r="O1777" s="145"/>
      <c r="P1777" s="145">
        <f t="shared" si="159"/>
        <v>0</v>
      </c>
      <c r="Q1777" s="145">
        <f t="shared" si="159"/>
        <v>0</v>
      </c>
      <c r="R1777" s="145">
        <f t="shared" si="161"/>
        <v>0</v>
      </c>
      <c r="S1777" s="145">
        <f t="shared" si="161"/>
        <v>0</v>
      </c>
      <c r="T1777" s="145">
        <f t="shared" si="161"/>
        <v>0</v>
      </c>
    </row>
    <row r="1778" spans="2:20">
      <c r="B1778" s="145">
        <f t="shared" si="162"/>
        <v>1767</v>
      </c>
      <c r="C1778" s="145"/>
      <c r="D1778" s="149"/>
      <c r="E1778" s="149"/>
      <c r="F1778" s="149">
        <v>88.9</v>
      </c>
      <c r="G1778" s="149">
        <v>88.9</v>
      </c>
      <c r="H1778" s="145"/>
      <c r="I1778" s="145"/>
      <c r="J1778" s="145"/>
      <c r="L1778" s="145">
        <f t="shared" si="163"/>
        <v>1767</v>
      </c>
      <c r="M1778" s="145">
        <f t="shared" si="160"/>
        <v>0</v>
      </c>
      <c r="N1778" s="149"/>
      <c r="O1778" s="145"/>
      <c r="P1778" s="145">
        <f t="shared" si="159"/>
        <v>0</v>
      </c>
      <c r="Q1778" s="145">
        <f t="shared" si="159"/>
        <v>0</v>
      </c>
      <c r="R1778" s="145">
        <f t="shared" si="161"/>
        <v>0</v>
      </c>
      <c r="S1778" s="145">
        <f t="shared" si="161"/>
        <v>0</v>
      </c>
      <c r="T1778" s="145">
        <f t="shared" si="161"/>
        <v>0</v>
      </c>
    </row>
    <row r="1779" spans="2:20">
      <c r="B1779" s="145">
        <f t="shared" si="162"/>
        <v>1768</v>
      </c>
      <c r="C1779" s="145"/>
      <c r="D1779" s="149"/>
      <c r="E1779" s="149"/>
      <c r="F1779" s="149">
        <v>84.9</v>
      </c>
      <c r="G1779" s="149">
        <v>84.9</v>
      </c>
      <c r="H1779" s="145"/>
      <c r="I1779" s="145"/>
      <c r="J1779" s="145"/>
      <c r="L1779" s="145">
        <f t="shared" si="163"/>
        <v>1768</v>
      </c>
      <c r="M1779" s="145">
        <f t="shared" si="160"/>
        <v>0</v>
      </c>
      <c r="N1779" s="149"/>
      <c r="O1779" s="145"/>
      <c r="P1779" s="145">
        <f t="shared" si="159"/>
        <v>0</v>
      </c>
      <c r="Q1779" s="145">
        <f t="shared" si="159"/>
        <v>0</v>
      </c>
      <c r="R1779" s="145">
        <f t="shared" si="161"/>
        <v>0</v>
      </c>
      <c r="S1779" s="145">
        <f t="shared" si="161"/>
        <v>0</v>
      </c>
      <c r="T1779" s="145">
        <f t="shared" si="161"/>
        <v>0</v>
      </c>
    </row>
    <row r="1780" spans="2:20">
      <c r="B1780" s="145">
        <f t="shared" si="162"/>
        <v>1769</v>
      </c>
      <c r="C1780" s="145"/>
      <c r="D1780" s="149"/>
      <c r="E1780" s="149"/>
      <c r="F1780" s="149">
        <v>80.599999999999994</v>
      </c>
      <c r="G1780" s="149">
        <v>80.599999999999994</v>
      </c>
      <c r="H1780" s="145"/>
      <c r="I1780" s="145"/>
      <c r="J1780" s="145"/>
      <c r="L1780" s="145">
        <f t="shared" si="163"/>
        <v>1769</v>
      </c>
      <c r="M1780" s="145">
        <f t="shared" si="160"/>
        <v>0</v>
      </c>
      <c r="N1780" s="149"/>
      <c r="O1780" s="145"/>
      <c r="P1780" s="145">
        <f t="shared" si="159"/>
        <v>0</v>
      </c>
      <c r="Q1780" s="145">
        <f t="shared" si="159"/>
        <v>0</v>
      </c>
      <c r="R1780" s="145">
        <f t="shared" si="161"/>
        <v>0</v>
      </c>
      <c r="S1780" s="145">
        <f t="shared" si="161"/>
        <v>0</v>
      </c>
      <c r="T1780" s="145">
        <f t="shared" si="161"/>
        <v>0</v>
      </c>
    </row>
    <row r="1781" spans="2:20">
      <c r="B1781" s="145">
        <f t="shared" si="162"/>
        <v>1770</v>
      </c>
      <c r="C1781" s="145"/>
      <c r="D1781" s="149"/>
      <c r="E1781" s="149"/>
      <c r="F1781" s="149">
        <v>76.3</v>
      </c>
      <c r="G1781" s="149">
        <v>76.3</v>
      </c>
      <c r="H1781" s="145"/>
      <c r="I1781" s="145"/>
      <c r="J1781" s="145"/>
      <c r="L1781" s="145">
        <f t="shared" si="163"/>
        <v>1770</v>
      </c>
      <c r="M1781" s="145">
        <f t="shared" si="160"/>
        <v>0</v>
      </c>
      <c r="N1781" s="149"/>
      <c r="O1781" s="145"/>
      <c r="P1781" s="145">
        <f t="shared" si="159"/>
        <v>0</v>
      </c>
      <c r="Q1781" s="145">
        <f t="shared" si="159"/>
        <v>0</v>
      </c>
      <c r="R1781" s="145">
        <f t="shared" si="161"/>
        <v>0</v>
      </c>
      <c r="S1781" s="145">
        <f t="shared" si="161"/>
        <v>0</v>
      </c>
      <c r="T1781" s="145">
        <f t="shared" si="161"/>
        <v>0</v>
      </c>
    </row>
    <row r="1782" spans="2:20">
      <c r="B1782" s="145">
        <f t="shared" si="162"/>
        <v>1771</v>
      </c>
      <c r="C1782" s="145"/>
      <c r="D1782" s="149"/>
      <c r="E1782" s="149"/>
      <c r="F1782" s="149">
        <v>72.3</v>
      </c>
      <c r="G1782" s="149">
        <v>72.3</v>
      </c>
      <c r="H1782" s="145"/>
      <c r="I1782" s="145"/>
      <c r="J1782" s="145"/>
      <c r="L1782" s="145">
        <f t="shared" si="163"/>
        <v>1771</v>
      </c>
      <c r="M1782" s="145">
        <f t="shared" si="160"/>
        <v>0</v>
      </c>
      <c r="N1782" s="149"/>
      <c r="O1782" s="145"/>
      <c r="P1782" s="145">
        <f t="shared" si="159"/>
        <v>0</v>
      </c>
      <c r="Q1782" s="145">
        <f t="shared" si="159"/>
        <v>0</v>
      </c>
      <c r="R1782" s="145">
        <f t="shared" si="161"/>
        <v>0</v>
      </c>
      <c r="S1782" s="145">
        <f t="shared" si="161"/>
        <v>0</v>
      </c>
      <c r="T1782" s="145">
        <f t="shared" si="161"/>
        <v>0</v>
      </c>
    </row>
    <row r="1783" spans="2:20">
      <c r="B1783" s="145">
        <f t="shared" si="162"/>
        <v>1772</v>
      </c>
      <c r="C1783" s="145"/>
      <c r="D1783" s="149"/>
      <c r="E1783" s="149"/>
      <c r="F1783" s="149">
        <v>68.7</v>
      </c>
      <c r="G1783" s="149">
        <v>68.7</v>
      </c>
      <c r="H1783" s="145"/>
      <c r="I1783" s="145"/>
      <c r="J1783" s="145"/>
      <c r="L1783" s="145">
        <f t="shared" si="163"/>
        <v>1772</v>
      </c>
      <c r="M1783" s="145">
        <f t="shared" si="160"/>
        <v>0</v>
      </c>
      <c r="N1783" s="149"/>
      <c r="O1783" s="145"/>
      <c r="P1783" s="145">
        <f t="shared" si="159"/>
        <v>0</v>
      </c>
      <c r="Q1783" s="145">
        <f t="shared" si="159"/>
        <v>0</v>
      </c>
      <c r="R1783" s="145">
        <f t="shared" si="161"/>
        <v>0</v>
      </c>
      <c r="S1783" s="145">
        <f t="shared" si="161"/>
        <v>0</v>
      </c>
      <c r="T1783" s="145">
        <f t="shared" si="161"/>
        <v>0</v>
      </c>
    </row>
    <row r="1784" spans="2:20">
      <c r="B1784" s="145">
        <f t="shared" si="162"/>
        <v>1773</v>
      </c>
      <c r="C1784" s="145"/>
      <c r="D1784" s="149"/>
      <c r="E1784" s="149"/>
      <c r="F1784" s="149">
        <v>65.5</v>
      </c>
      <c r="G1784" s="149">
        <v>65.5</v>
      </c>
      <c r="H1784" s="145"/>
      <c r="I1784" s="145"/>
      <c r="J1784" s="145"/>
      <c r="L1784" s="145">
        <f t="shared" si="163"/>
        <v>1773</v>
      </c>
      <c r="M1784" s="145">
        <f t="shared" si="160"/>
        <v>0</v>
      </c>
      <c r="N1784" s="149"/>
      <c r="O1784" s="145"/>
      <c r="P1784" s="145">
        <f t="shared" si="159"/>
        <v>0</v>
      </c>
      <c r="Q1784" s="145">
        <f t="shared" si="159"/>
        <v>0</v>
      </c>
      <c r="R1784" s="145">
        <f t="shared" si="161"/>
        <v>0</v>
      </c>
      <c r="S1784" s="145">
        <f t="shared" si="161"/>
        <v>0</v>
      </c>
      <c r="T1784" s="145">
        <f t="shared" si="161"/>
        <v>0</v>
      </c>
    </row>
    <row r="1785" spans="2:20">
      <c r="B1785" s="145">
        <f t="shared" si="162"/>
        <v>1774</v>
      </c>
      <c r="C1785" s="145"/>
      <c r="D1785" s="149"/>
      <c r="E1785" s="149"/>
      <c r="F1785" s="149">
        <v>63</v>
      </c>
      <c r="G1785" s="149">
        <v>63</v>
      </c>
      <c r="H1785" s="145"/>
      <c r="I1785" s="145"/>
      <c r="J1785" s="145"/>
      <c r="L1785" s="145">
        <f t="shared" si="163"/>
        <v>1774</v>
      </c>
      <c r="M1785" s="145">
        <f t="shared" si="160"/>
        <v>0</v>
      </c>
      <c r="N1785" s="149"/>
      <c r="O1785" s="145"/>
      <c r="P1785" s="145">
        <f t="shared" si="159"/>
        <v>0</v>
      </c>
      <c r="Q1785" s="145">
        <f t="shared" si="159"/>
        <v>0</v>
      </c>
      <c r="R1785" s="145">
        <f t="shared" si="161"/>
        <v>0</v>
      </c>
      <c r="S1785" s="145">
        <f t="shared" si="161"/>
        <v>0</v>
      </c>
      <c r="T1785" s="145">
        <f t="shared" si="161"/>
        <v>0</v>
      </c>
    </row>
    <row r="1786" spans="2:20">
      <c r="B1786" s="145">
        <f t="shared" si="162"/>
        <v>1775</v>
      </c>
      <c r="C1786" s="145"/>
      <c r="D1786" s="149"/>
      <c r="E1786" s="149"/>
      <c r="F1786" s="149">
        <v>61.2</v>
      </c>
      <c r="G1786" s="149">
        <v>61.2</v>
      </c>
      <c r="H1786" s="145"/>
      <c r="I1786" s="145"/>
      <c r="J1786" s="145"/>
      <c r="L1786" s="145">
        <f t="shared" si="163"/>
        <v>1775</v>
      </c>
      <c r="M1786" s="145">
        <f t="shared" si="160"/>
        <v>0</v>
      </c>
      <c r="N1786" s="149"/>
      <c r="O1786" s="145"/>
      <c r="P1786" s="145">
        <f t="shared" si="159"/>
        <v>0</v>
      </c>
      <c r="Q1786" s="145">
        <f t="shared" si="159"/>
        <v>0</v>
      </c>
      <c r="R1786" s="145">
        <f t="shared" si="161"/>
        <v>0</v>
      </c>
      <c r="S1786" s="145">
        <f t="shared" si="161"/>
        <v>0</v>
      </c>
      <c r="T1786" s="145">
        <f t="shared" si="161"/>
        <v>0</v>
      </c>
    </row>
    <row r="1787" spans="2:20">
      <c r="B1787" s="145">
        <f t="shared" si="162"/>
        <v>1776</v>
      </c>
      <c r="C1787" s="145"/>
      <c r="D1787" s="149"/>
      <c r="E1787" s="149"/>
      <c r="F1787" s="149">
        <v>60.5</v>
      </c>
      <c r="G1787" s="149">
        <v>60.5</v>
      </c>
      <c r="H1787" s="145"/>
      <c r="I1787" s="145"/>
      <c r="J1787" s="145"/>
      <c r="L1787" s="145">
        <f t="shared" si="163"/>
        <v>1776</v>
      </c>
      <c r="M1787" s="145">
        <f t="shared" si="160"/>
        <v>0</v>
      </c>
      <c r="N1787" s="149"/>
      <c r="O1787" s="145"/>
      <c r="P1787" s="145">
        <f t="shared" si="159"/>
        <v>0</v>
      </c>
      <c r="Q1787" s="145">
        <f t="shared" si="159"/>
        <v>0</v>
      </c>
      <c r="R1787" s="145">
        <f t="shared" si="161"/>
        <v>0</v>
      </c>
      <c r="S1787" s="145">
        <f t="shared" si="161"/>
        <v>0</v>
      </c>
      <c r="T1787" s="145">
        <f t="shared" si="161"/>
        <v>0</v>
      </c>
    </row>
    <row r="1788" spans="2:20">
      <c r="B1788" s="145">
        <f t="shared" si="162"/>
        <v>1777</v>
      </c>
      <c r="C1788" s="145"/>
      <c r="D1788" s="149"/>
      <c r="E1788" s="149"/>
      <c r="F1788" s="149">
        <v>60</v>
      </c>
      <c r="G1788" s="149">
        <v>60</v>
      </c>
      <c r="H1788" s="145"/>
      <c r="I1788" s="145"/>
      <c r="J1788" s="145"/>
      <c r="L1788" s="145">
        <f t="shared" si="163"/>
        <v>1777</v>
      </c>
      <c r="M1788" s="145">
        <f t="shared" si="160"/>
        <v>0</v>
      </c>
      <c r="N1788" s="149"/>
      <c r="O1788" s="145"/>
      <c r="P1788" s="145">
        <f t="shared" si="159"/>
        <v>0</v>
      </c>
      <c r="Q1788" s="145">
        <f t="shared" si="159"/>
        <v>0</v>
      </c>
      <c r="R1788" s="145">
        <f t="shared" si="161"/>
        <v>0</v>
      </c>
      <c r="S1788" s="145">
        <f t="shared" si="161"/>
        <v>0</v>
      </c>
      <c r="T1788" s="145">
        <f t="shared" si="161"/>
        <v>0</v>
      </c>
    </row>
    <row r="1789" spans="2:20">
      <c r="B1789" s="145">
        <f t="shared" si="162"/>
        <v>1778</v>
      </c>
      <c r="C1789" s="145"/>
      <c r="D1789" s="149"/>
      <c r="E1789" s="149"/>
      <c r="F1789" s="149">
        <v>59.7</v>
      </c>
      <c r="G1789" s="149">
        <v>59.7</v>
      </c>
      <c r="H1789" s="145"/>
      <c r="I1789" s="145"/>
      <c r="J1789" s="145"/>
      <c r="L1789" s="145">
        <f t="shared" si="163"/>
        <v>1778</v>
      </c>
      <c r="M1789" s="145">
        <f t="shared" si="160"/>
        <v>0</v>
      </c>
      <c r="N1789" s="149"/>
      <c r="O1789" s="145"/>
      <c r="P1789" s="145">
        <f t="shared" si="159"/>
        <v>0</v>
      </c>
      <c r="Q1789" s="145">
        <f t="shared" si="159"/>
        <v>0</v>
      </c>
      <c r="R1789" s="145">
        <f t="shared" si="161"/>
        <v>0</v>
      </c>
      <c r="S1789" s="145">
        <f t="shared" si="161"/>
        <v>0</v>
      </c>
      <c r="T1789" s="145">
        <f t="shared" si="161"/>
        <v>0</v>
      </c>
    </row>
    <row r="1790" spans="2:20">
      <c r="B1790" s="145">
        <f t="shared" si="162"/>
        <v>1779</v>
      </c>
      <c r="C1790" s="145"/>
      <c r="D1790" s="149"/>
      <c r="E1790" s="149"/>
      <c r="F1790" s="149">
        <v>59.4</v>
      </c>
      <c r="G1790" s="149">
        <v>59.4</v>
      </c>
      <c r="H1790" s="145"/>
      <c r="I1790" s="145"/>
      <c r="J1790" s="145"/>
      <c r="L1790" s="145">
        <f t="shared" si="163"/>
        <v>1779</v>
      </c>
      <c r="M1790" s="145">
        <f t="shared" si="160"/>
        <v>0</v>
      </c>
      <c r="N1790" s="149"/>
      <c r="O1790" s="145"/>
      <c r="P1790" s="145">
        <f t="shared" si="159"/>
        <v>0</v>
      </c>
      <c r="Q1790" s="145">
        <f t="shared" si="159"/>
        <v>0</v>
      </c>
      <c r="R1790" s="145">
        <f t="shared" si="161"/>
        <v>0</v>
      </c>
      <c r="S1790" s="145">
        <f t="shared" si="161"/>
        <v>0</v>
      </c>
      <c r="T1790" s="145">
        <f t="shared" si="161"/>
        <v>0</v>
      </c>
    </row>
    <row r="1791" spans="2:20">
      <c r="B1791" s="145">
        <f t="shared" si="162"/>
        <v>1780</v>
      </c>
      <c r="C1791" s="145"/>
      <c r="D1791" s="149"/>
      <c r="E1791" s="149"/>
      <c r="F1791" s="149">
        <v>59.4</v>
      </c>
      <c r="G1791" s="149">
        <v>59.4</v>
      </c>
      <c r="H1791" s="145"/>
      <c r="I1791" s="145"/>
      <c r="J1791" s="145"/>
      <c r="L1791" s="145">
        <f t="shared" si="163"/>
        <v>1780</v>
      </c>
      <c r="M1791" s="145">
        <f t="shared" si="160"/>
        <v>0</v>
      </c>
      <c r="N1791" s="149"/>
      <c r="O1791" s="145"/>
      <c r="P1791" s="145">
        <f t="shared" si="159"/>
        <v>1</v>
      </c>
      <c r="Q1791" s="145">
        <f t="shared" si="159"/>
        <v>1</v>
      </c>
      <c r="R1791" s="145">
        <f t="shared" si="161"/>
        <v>0</v>
      </c>
      <c r="S1791" s="145">
        <f t="shared" si="161"/>
        <v>0</v>
      </c>
      <c r="T1791" s="145">
        <f t="shared" si="161"/>
        <v>0</v>
      </c>
    </row>
    <row r="1792" spans="2:20">
      <c r="B1792" s="145">
        <f t="shared" si="162"/>
        <v>1781</v>
      </c>
      <c r="C1792" s="145"/>
      <c r="D1792" s="149"/>
      <c r="E1792" s="149"/>
      <c r="F1792" s="149">
        <v>58</v>
      </c>
      <c r="G1792" s="149">
        <v>58</v>
      </c>
      <c r="H1792" s="145"/>
      <c r="I1792" s="145"/>
      <c r="J1792" s="145"/>
      <c r="L1792" s="145">
        <f t="shared" si="163"/>
        <v>1781</v>
      </c>
      <c r="M1792" s="145">
        <f t="shared" si="160"/>
        <v>0</v>
      </c>
      <c r="N1792" s="149"/>
      <c r="O1792" s="145"/>
      <c r="P1792" s="145">
        <f t="shared" si="159"/>
        <v>0</v>
      </c>
      <c r="Q1792" s="145">
        <f t="shared" si="159"/>
        <v>0</v>
      </c>
      <c r="R1792" s="145">
        <f t="shared" si="161"/>
        <v>0</v>
      </c>
      <c r="S1792" s="145">
        <f t="shared" si="161"/>
        <v>0</v>
      </c>
      <c r="T1792" s="145">
        <f t="shared" si="161"/>
        <v>0</v>
      </c>
    </row>
    <row r="1793" spans="2:20">
      <c r="B1793" s="145">
        <f t="shared" si="162"/>
        <v>1782</v>
      </c>
      <c r="C1793" s="145"/>
      <c r="D1793" s="149"/>
      <c r="E1793" s="149"/>
      <c r="F1793" s="149">
        <v>55</v>
      </c>
      <c r="G1793" s="149">
        <v>55</v>
      </c>
      <c r="H1793" s="145"/>
      <c r="I1793" s="145"/>
      <c r="J1793" s="145"/>
      <c r="L1793" s="145">
        <f t="shared" si="163"/>
        <v>1782</v>
      </c>
      <c r="M1793" s="145">
        <f t="shared" si="160"/>
        <v>0</v>
      </c>
      <c r="N1793" s="149"/>
      <c r="O1793" s="145"/>
      <c r="P1793" s="145">
        <f t="shared" si="159"/>
        <v>0</v>
      </c>
      <c r="Q1793" s="145">
        <f t="shared" si="159"/>
        <v>0</v>
      </c>
      <c r="R1793" s="145">
        <f t="shared" si="161"/>
        <v>0</v>
      </c>
      <c r="S1793" s="145">
        <f t="shared" si="161"/>
        <v>0</v>
      </c>
      <c r="T1793" s="145">
        <f t="shared" si="161"/>
        <v>0</v>
      </c>
    </row>
    <row r="1794" spans="2:20">
      <c r="B1794" s="145">
        <f t="shared" si="162"/>
        <v>1783</v>
      </c>
      <c r="C1794" s="145"/>
      <c r="D1794" s="149"/>
      <c r="E1794" s="149"/>
      <c r="F1794" s="149">
        <v>51</v>
      </c>
      <c r="G1794" s="149">
        <v>51</v>
      </c>
      <c r="H1794" s="145"/>
      <c r="I1794" s="145"/>
      <c r="J1794" s="145"/>
      <c r="L1794" s="145">
        <f t="shared" si="163"/>
        <v>1783</v>
      </c>
      <c r="M1794" s="145">
        <f t="shared" si="160"/>
        <v>0</v>
      </c>
      <c r="N1794" s="149"/>
      <c r="O1794" s="145"/>
      <c r="P1794" s="145">
        <f t="shared" si="159"/>
        <v>0</v>
      </c>
      <c r="Q1794" s="145">
        <f t="shared" si="159"/>
        <v>0</v>
      </c>
      <c r="R1794" s="145">
        <f t="shared" si="161"/>
        <v>0</v>
      </c>
      <c r="S1794" s="145">
        <f t="shared" si="161"/>
        <v>0</v>
      </c>
      <c r="T1794" s="145">
        <f t="shared" si="161"/>
        <v>0</v>
      </c>
    </row>
    <row r="1795" spans="2:20">
      <c r="B1795" s="145">
        <f t="shared" si="162"/>
        <v>1784</v>
      </c>
      <c r="C1795" s="145"/>
      <c r="D1795" s="149"/>
      <c r="E1795" s="149"/>
      <c r="F1795" s="149">
        <v>46</v>
      </c>
      <c r="G1795" s="149">
        <v>46</v>
      </c>
      <c r="H1795" s="145"/>
      <c r="I1795" s="145"/>
      <c r="J1795" s="145"/>
      <c r="L1795" s="145">
        <f t="shared" si="163"/>
        <v>1784</v>
      </c>
      <c r="M1795" s="145">
        <f t="shared" si="160"/>
        <v>0</v>
      </c>
      <c r="N1795" s="149"/>
      <c r="O1795" s="145"/>
      <c r="P1795" s="145">
        <f t="shared" si="159"/>
        <v>0</v>
      </c>
      <c r="Q1795" s="145">
        <f t="shared" si="159"/>
        <v>0</v>
      </c>
      <c r="R1795" s="145">
        <f t="shared" si="161"/>
        <v>0</v>
      </c>
      <c r="S1795" s="145">
        <f t="shared" si="161"/>
        <v>0</v>
      </c>
      <c r="T1795" s="145">
        <f t="shared" si="161"/>
        <v>0</v>
      </c>
    </row>
    <row r="1796" spans="2:20">
      <c r="B1796" s="145">
        <f t="shared" si="162"/>
        <v>1785</v>
      </c>
      <c r="C1796" s="145"/>
      <c r="D1796" s="149"/>
      <c r="E1796" s="149"/>
      <c r="F1796" s="149">
        <v>38.799999999999997</v>
      </c>
      <c r="G1796" s="149">
        <v>38.799999999999997</v>
      </c>
      <c r="H1796" s="145"/>
      <c r="I1796" s="145"/>
      <c r="J1796" s="145"/>
      <c r="L1796" s="145">
        <f t="shared" si="163"/>
        <v>1785</v>
      </c>
      <c r="M1796" s="145">
        <f t="shared" si="160"/>
        <v>0</v>
      </c>
      <c r="N1796" s="149"/>
      <c r="O1796" s="145"/>
      <c r="P1796" s="145">
        <f t="shared" si="159"/>
        <v>0</v>
      </c>
      <c r="Q1796" s="145">
        <f t="shared" si="159"/>
        <v>0</v>
      </c>
      <c r="R1796" s="145">
        <f t="shared" si="161"/>
        <v>0</v>
      </c>
      <c r="S1796" s="145">
        <f t="shared" si="161"/>
        <v>0</v>
      </c>
      <c r="T1796" s="145">
        <f t="shared" si="161"/>
        <v>0</v>
      </c>
    </row>
    <row r="1797" spans="2:20">
      <c r="B1797" s="145">
        <f t="shared" si="162"/>
        <v>1786</v>
      </c>
      <c r="C1797" s="145"/>
      <c r="D1797" s="149"/>
      <c r="E1797" s="149"/>
      <c r="F1797" s="149">
        <v>31.6</v>
      </c>
      <c r="G1797" s="149">
        <v>31.6</v>
      </c>
      <c r="H1797" s="145"/>
      <c r="I1797" s="145"/>
      <c r="J1797" s="145"/>
      <c r="L1797" s="145">
        <f t="shared" si="163"/>
        <v>1786</v>
      </c>
      <c r="M1797" s="145">
        <f t="shared" si="160"/>
        <v>0</v>
      </c>
      <c r="N1797" s="149"/>
      <c r="O1797" s="145"/>
      <c r="P1797" s="145">
        <f t="shared" si="159"/>
        <v>0</v>
      </c>
      <c r="Q1797" s="145">
        <f t="shared" si="159"/>
        <v>0</v>
      </c>
      <c r="R1797" s="145">
        <f t="shared" si="161"/>
        <v>0</v>
      </c>
      <c r="S1797" s="145">
        <f t="shared" si="161"/>
        <v>0</v>
      </c>
      <c r="T1797" s="145">
        <f t="shared" si="161"/>
        <v>0</v>
      </c>
    </row>
    <row r="1798" spans="2:20">
      <c r="B1798" s="145">
        <f t="shared" si="162"/>
        <v>1787</v>
      </c>
      <c r="C1798" s="145"/>
      <c r="D1798" s="149"/>
      <c r="E1798" s="149"/>
      <c r="F1798" s="149">
        <v>24.4</v>
      </c>
      <c r="G1798" s="149">
        <v>24.4</v>
      </c>
      <c r="H1798" s="145"/>
      <c r="I1798" s="145"/>
      <c r="J1798" s="145"/>
      <c r="L1798" s="145">
        <f t="shared" si="163"/>
        <v>1787</v>
      </c>
      <c r="M1798" s="145">
        <f t="shared" si="160"/>
        <v>0</v>
      </c>
      <c r="N1798" s="149"/>
      <c r="O1798" s="145"/>
      <c r="P1798" s="145">
        <f t="shared" si="159"/>
        <v>0</v>
      </c>
      <c r="Q1798" s="145">
        <f t="shared" si="159"/>
        <v>0</v>
      </c>
      <c r="R1798" s="145">
        <f t="shared" si="161"/>
        <v>0</v>
      </c>
      <c r="S1798" s="145">
        <f t="shared" si="161"/>
        <v>0</v>
      </c>
      <c r="T1798" s="145">
        <f t="shared" si="161"/>
        <v>0</v>
      </c>
    </row>
    <row r="1799" spans="2:20">
      <c r="B1799" s="145">
        <f t="shared" si="162"/>
        <v>1788</v>
      </c>
      <c r="C1799" s="145"/>
      <c r="D1799" s="149"/>
      <c r="E1799" s="149"/>
      <c r="F1799" s="149">
        <v>17.2</v>
      </c>
      <c r="G1799" s="149">
        <v>17.2</v>
      </c>
      <c r="H1799" s="145"/>
      <c r="I1799" s="145"/>
      <c r="J1799" s="145"/>
      <c r="L1799" s="145">
        <f t="shared" si="163"/>
        <v>1788</v>
      </c>
      <c r="M1799" s="145">
        <f t="shared" si="160"/>
        <v>0</v>
      </c>
      <c r="N1799" s="149"/>
      <c r="O1799" s="145"/>
      <c r="P1799" s="145">
        <f t="shared" si="159"/>
        <v>0</v>
      </c>
      <c r="Q1799" s="145">
        <f t="shared" si="159"/>
        <v>0</v>
      </c>
      <c r="R1799" s="145">
        <f t="shared" si="161"/>
        <v>0</v>
      </c>
      <c r="S1799" s="145">
        <f t="shared" si="161"/>
        <v>0</v>
      </c>
      <c r="T1799" s="145">
        <f t="shared" si="161"/>
        <v>0</v>
      </c>
    </row>
    <row r="1800" spans="2:20">
      <c r="B1800" s="145">
        <f t="shared" si="162"/>
        <v>1789</v>
      </c>
      <c r="C1800" s="145"/>
      <c r="D1800" s="149"/>
      <c r="E1800" s="149"/>
      <c r="F1800" s="149">
        <v>10</v>
      </c>
      <c r="G1800" s="149">
        <v>10</v>
      </c>
      <c r="H1800" s="145"/>
      <c r="I1800" s="145"/>
      <c r="J1800" s="145"/>
      <c r="L1800" s="145">
        <f t="shared" si="163"/>
        <v>1789</v>
      </c>
      <c r="M1800" s="145">
        <f t="shared" si="160"/>
        <v>0</v>
      </c>
      <c r="N1800" s="149"/>
      <c r="O1800" s="145"/>
      <c r="P1800" s="145">
        <f t="shared" si="159"/>
        <v>0</v>
      </c>
      <c r="Q1800" s="145">
        <f t="shared" si="159"/>
        <v>0</v>
      </c>
      <c r="R1800" s="145">
        <f t="shared" si="161"/>
        <v>0</v>
      </c>
      <c r="S1800" s="145">
        <f t="shared" si="161"/>
        <v>0</v>
      </c>
      <c r="T1800" s="145">
        <f t="shared" si="161"/>
        <v>0</v>
      </c>
    </row>
    <row r="1801" spans="2:20">
      <c r="B1801" s="145">
        <f t="shared" si="162"/>
        <v>1790</v>
      </c>
      <c r="C1801" s="145"/>
      <c r="D1801" s="149"/>
      <c r="E1801" s="149"/>
      <c r="F1801" s="149">
        <v>5</v>
      </c>
      <c r="G1801" s="149">
        <v>5</v>
      </c>
      <c r="H1801" s="145"/>
      <c r="I1801" s="145"/>
      <c r="J1801" s="145"/>
      <c r="L1801" s="145">
        <f t="shared" si="163"/>
        <v>1790</v>
      </c>
      <c r="M1801" s="145">
        <f t="shared" si="160"/>
        <v>0</v>
      </c>
      <c r="N1801" s="149"/>
      <c r="O1801" s="145"/>
      <c r="P1801" s="145">
        <f t="shared" si="159"/>
        <v>0</v>
      </c>
      <c r="Q1801" s="145">
        <f t="shared" si="159"/>
        <v>0</v>
      </c>
      <c r="R1801" s="145">
        <f t="shared" si="161"/>
        <v>0</v>
      </c>
      <c r="S1801" s="145">
        <f t="shared" si="161"/>
        <v>0</v>
      </c>
      <c r="T1801" s="145">
        <f t="shared" si="161"/>
        <v>0</v>
      </c>
    </row>
    <row r="1802" spans="2:20">
      <c r="B1802" s="145">
        <f t="shared" si="162"/>
        <v>1791</v>
      </c>
      <c r="C1802" s="145"/>
      <c r="D1802" s="149"/>
      <c r="E1802" s="149"/>
      <c r="F1802" s="149">
        <v>2</v>
      </c>
      <c r="G1802" s="149">
        <v>2</v>
      </c>
      <c r="H1802" s="145"/>
      <c r="I1802" s="145"/>
      <c r="J1802" s="145"/>
      <c r="L1802" s="145">
        <f t="shared" si="163"/>
        <v>1791</v>
      </c>
      <c r="M1802" s="145">
        <f t="shared" si="160"/>
        <v>0</v>
      </c>
      <c r="N1802" s="149"/>
      <c r="O1802" s="145"/>
      <c r="P1802" s="145">
        <f t="shared" ref="P1802:Q1811" si="164">IF(AND(F1802&gt;0,F1802&gt;=F1801),1,0)</f>
        <v>0</v>
      </c>
      <c r="Q1802" s="145">
        <f t="shared" si="164"/>
        <v>0</v>
      </c>
      <c r="R1802" s="145">
        <f t="shared" si="161"/>
        <v>0</v>
      </c>
      <c r="S1802" s="145">
        <f t="shared" si="161"/>
        <v>0</v>
      </c>
      <c r="T1802" s="145">
        <f t="shared" si="161"/>
        <v>0</v>
      </c>
    </row>
    <row r="1803" spans="2:20">
      <c r="B1803" s="145">
        <f t="shared" si="162"/>
        <v>1792</v>
      </c>
      <c r="C1803" s="145"/>
      <c r="D1803" s="149"/>
      <c r="E1803" s="149"/>
      <c r="F1803" s="149">
        <v>0</v>
      </c>
      <c r="G1803" s="149">
        <v>0</v>
      </c>
      <c r="H1803" s="145"/>
      <c r="I1803" s="145"/>
      <c r="J1803" s="145"/>
      <c r="L1803" s="145">
        <f t="shared" si="163"/>
        <v>1792</v>
      </c>
      <c r="M1803" s="145">
        <f t="shared" si="160"/>
        <v>0</v>
      </c>
      <c r="N1803" s="149"/>
      <c r="O1803" s="145"/>
      <c r="P1803" s="145">
        <f t="shared" si="164"/>
        <v>0</v>
      </c>
      <c r="Q1803" s="145">
        <f t="shared" si="164"/>
        <v>0</v>
      </c>
      <c r="R1803" s="145">
        <f t="shared" si="161"/>
        <v>0</v>
      </c>
      <c r="S1803" s="145">
        <f t="shared" si="161"/>
        <v>0</v>
      </c>
      <c r="T1803" s="145">
        <f t="shared" si="161"/>
        <v>0</v>
      </c>
    </row>
    <row r="1804" spans="2:20">
      <c r="B1804" s="145">
        <f t="shared" si="162"/>
        <v>1793</v>
      </c>
      <c r="C1804" s="145"/>
      <c r="D1804" s="149"/>
      <c r="E1804" s="149"/>
      <c r="F1804" s="149">
        <v>0</v>
      </c>
      <c r="G1804" s="149">
        <v>0</v>
      </c>
      <c r="H1804" s="145"/>
      <c r="I1804" s="145"/>
      <c r="J1804" s="145"/>
      <c r="L1804" s="145">
        <f t="shared" si="163"/>
        <v>1793</v>
      </c>
      <c r="M1804" s="145">
        <f t="shared" si="160"/>
        <v>0</v>
      </c>
      <c r="N1804" s="149"/>
      <c r="O1804" s="145"/>
      <c r="P1804" s="145">
        <f t="shared" si="164"/>
        <v>0</v>
      </c>
      <c r="Q1804" s="145">
        <f t="shared" si="164"/>
        <v>0</v>
      </c>
      <c r="R1804" s="145">
        <f t="shared" si="161"/>
        <v>0</v>
      </c>
      <c r="S1804" s="145">
        <f t="shared" si="161"/>
        <v>0</v>
      </c>
      <c r="T1804" s="145">
        <f t="shared" si="161"/>
        <v>0</v>
      </c>
    </row>
    <row r="1805" spans="2:20">
      <c r="B1805" s="145">
        <f t="shared" si="162"/>
        <v>1794</v>
      </c>
      <c r="C1805" s="145"/>
      <c r="D1805" s="149"/>
      <c r="E1805" s="149"/>
      <c r="F1805" s="149">
        <v>0</v>
      </c>
      <c r="G1805" s="149">
        <v>0</v>
      </c>
      <c r="H1805" s="145"/>
      <c r="I1805" s="145"/>
      <c r="J1805" s="145"/>
      <c r="L1805" s="145">
        <f t="shared" si="163"/>
        <v>1794</v>
      </c>
      <c r="M1805" s="145">
        <f t="shared" si="160"/>
        <v>0</v>
      </c>
      <c r="N1805" s="149"/>
      <c r="O1805" s="145"/>
      <c r="P1805" s="145">
        <f t="shared" si="164"/>
        <v>0</v>
      </c>
      <c r="Q1805" s="145">
        <f t="shared" si="164"/>
        <v>0</v>
      </c>
      <c r="R1805" s="145">
        <f t="shared" si="161"/>
        <v>0</v>
      </c>
      <c r="S1805" s="145">
        <f t="shared" si="161"/>
        <v>0</v>
      </c>
      <c r="T1805" s="145">
        <f t="shared" ref="T1805:T1811" si="165">IF(AND(J1805&gt;0,J1805&gt;=J1804),1,0)</f>
        <v>0</v>
      </c>
    </row>
    <row r="1806" spans="2:20">
      <c r="B1806" s="145">
        <f t="shared" si="162"/>
        <v>1795</v>
      </c>
      <c r="C1806" s="145"/>
      <c r="D1806" s="149"/>
      <c r="E1806" s="149"/>
      <c r="F1806" s="149">
        <v>0</v>
      </c>
      <c r="G1806" s="149">
        <v>0</v>
      </c>
      <c r="H1806" s="145"/>
      <c r="I1806" s="145"/>
      <c r="J1806" s="145"/>
      <c r="L1806" s="145">
        <f t="shared" si="163"/>
        <v>1795</v>
      </c>
      <c r="M1806" s="145">
        <f t="shared" ref="M1806:M1811" si="166">IF(AND(C1806&gt;0,C1806&gt;=C1805),1,0)</f>
        <v>0</v>
      </c>
      <c r="N1806" s="149"/>
      <c r="O1806" s="145"/>
      <c r="P1806" s="145">
        <f t="shared" si="164"/>
        <v>0</v>
      </c>
      <c r="Q1806" s="145">
        <f t="shared" si="164"/>
        <v>0</v>
      </c>
      <c r="R1806" s="145">
        <f t="shared" ref="R1806:S1811" si="167">IF(AND(H1806&gt;0,H1806&gt;=H1805),1,0)</f>
        <v>0</v>
      </c>
      <c r="S1806" s="145">
        <f t="shared" si="167"/>
        <v>0</v>
      </c>
      <c r="T1806" s="145">
        <f t="shared" si="165"/>
        <v>0</v>
      </c>
    </row>
    <row r="1807" spans="2:20">
      <c r="B1807" s="145">
        <f t="shared" si="162"/>
        <v>1796</v>
      </c>
      <c r="C1807" s="145"/>
      <c r="D1807" s="149"/>
      <c r="E1807" s="149"/>
      <c r="F1807" s="149">
        <v>0</v>
      </c>
      <c r="G1807" s="149">
        <v>0</v>
      </c>
      <c r="H1807" s="145"/>
      <c r="I1807" s="145"/>
      <c r="J1807" s="145"/>
      <c r="L1807" s="145">
        <f t="shared" si="163"/>
        <v>1796</v>
      </c>
      <c r="M1807" s="145">
        <f t="shared" si="166"/>
        <v>0</v>
      </c>
      <c r="N1807" s="149"/>
      <c r="O1807" s="145"/>
      <c r="P1807" s="145">
        <f t="shared" si="164"/>
        <v>0</v>
      </c>
      <c r="Q1807" s="145">
        <f t="shared" si="164"/>
        <v>0</v>
      </c>
      <c r="R1807" s="145">
        <f t="shared" si="167"/>
        <v>0</v>
      </c>
      <c r="S1807" s="145">
        <f t="shared" si="167"/>
        <v>0</v>
      </c>
      <c r="T1807" s="145">
        <f t="shared" si="165"/>
        <v>0</v>
      </c>
    </row>
    <row r="1808" spans="2:20">
      <c r="B1808" s="145">
        <f t="shared" si="162"/>
        <v>1797</v>
      </c>
      <c r="C1808" s="145"/>
      <c r="D1808" s="149"/>
      <c r="E1808" s="149"/>
      <c r="F1808" s="149">
        <v>0</v>
      </c>
      <c r="G1808" s="149">
        <v>0</v>
      </c>
      <c r="H1808" s="145"/>
      <c r="I1808" s="145"/>
      <c r="J1808" s="145"/>
      <c r="L1808" s="145">
        <f t="shared" si="163"/>
        <v>1797</v>
      </c>
      <c r="M1808" s="145">
        <f t="shared" si="166"/>
        <v>0</v>
      </c>
      <c r="N1808" s="149"/>
      <c r="O1808" s="145"/>
      <c r="P1808" s="145">
        <f t="shared" si="164"/>
        <v>0</v>
      </c>
      <c r="Q1808" s="145">
        <f t="shared" si="164"/>
        <v>0</v>
      </c>
      <c r="R1808" s="145">
        <f t="shared" si="167"/>
        <v>0</v>
      </c>
      <c r="S1808" s="145">
        <f t="shared" si="167"/>
        <v>0</v>
      </c>
      <c r="T1808" s="145">
        <f t="shared" si="165"/>
        <v>0</v>
      </c>
    </row>
    <row r="1809" spans="2:20">
      <c r="B1809" s="145">
        <f t="shared" si="162"/>
        <v>1798</v>
      </c>
      <c r="C1809" s="145"/>
      <c r="D1809" s="149"/>
      <c r="E1809" s="149"/>
      <c r="F1809" s="149">
        <v>0</v>
      </c>
      <c r="G1809" s="149">
        <v>0</v>
      </c>
      <c r="H1809" s="145"/>
      <c r="I1809" s="145"/>
      <c r="J1809" s="145"/>
      <c r="L1809" s="145">
        <f t="shared" si="163"/>
        <v>1798</v>
      </c>
      <c r="M1809" s="145">
        <f t="shared" si="166"/>
        <v>0</v>
      </c>
      <c r="N1809" s="149"/>
      <c r="O1809" s="145"/>
      <c r="P1809" s="145">
        <f t="shared" si="164"/>
        <v>0</v>
      </c>
      <c r="Q1809" s="145">
        <f t="shared" si="164"/>
        <v>0</v>
      </c>
      <c r="R1809" s="145">
        <f t="shared" si="167"/>
        <v>0</v>
      </c>
      <c r="S1809" s="145">
        <f t="shared" si="167"/>
        <v>0</v>
      </c>
      <c r="T1809" s="145">
        <f t="shared" si="165"/>
        <v>0</v>
      </c>
    </row>
    <row r="1810" spans="2:20">
      <c r="B1810" s="145">
        <f t="shared" si="162"/>
        <v>1799</v>
      </c>
      <c r="C1810" s="145"/>
      <c r="D1810" s="149"/>
      <c r="E1810" s="149"/>
      <c r="F1810" s="149">
        <v>0</v>
      </c>
      <c r="G1810" s="149">
        <v>0</v>
      </c>
      <c r="H1810" s="145"/>
      <c r="I1810" s="145"/>
      <c r="J1810" s="145"/>
      <c r="L1810" s="145">
        <f t="shared" si="163"/>
        <v>1799</v>
      </c>
      <c r="M1810" s="145">
        <f t="shared" si="166"/>
        <v>0</v>
      </c>
      <c r="N1810" s="149"/>
      <c r="O1810" s="145"/>
      <c r="P1810" s="145">
        <f t="shared" si="164"/>
        <v>0</v>
      </c>
      <c r="Q1810" s="145">
        <f t="shared" si="164"/>
        <v>0</v>
      </c>
      <c r="R1810" s="145">
        <f t="shared" si="167"/>
        <v>0</v>
      </c>
      <c r="S1810" s="145">
        <f t="shared" si="167"/>
        <v>0</v>
      </c>
      <c r="T1810" s="145">
        <f t="shared" si="165"/>
        <v>0</v>
      </c>
    </row>
    <row r="1811" spans="2:20">
      <c r="B1811" s="145">
        <f t="shared" si="162"/>
        <v>1800</v>
      </c>
      <c r="C1811" s="145"/>
      <c r="D1811" s="149"/>
      <c r="E1811" s="149"/>
      <c r="F1811" s="149">
        <v>0</v>
      </c>
      <c r="G1811" s="149">
        <v>0</v>
      </c>
      <c r="H1811" s="145"/>
      <c r="I1811" s="145"/>
      <c r="J1811" s="145"/>
      <c r="L1811" s="145">
        <f t="shared" si="163"/>
        <v>1800</v>
      </c>
      <c r="M1811" s="145">
        <f t="shared" si="166"/>
        <v>0</v>
      </c>
      <c r="N1811" s="149"/>
      <c r="O1811" s="145"/>
      <c r="P1811" s="145">
        <f t="shared" si="164"/>
        <v>0</v>
      </c>
      <c r="Q1811" s="145">
        <f t="shared" si="164"/>
        <v>0</v>
      </c>
      <c r="R1811" s="145">
        <f t="shared" si="167"/>
        <v>0</v>
      </c>
      <c r="S1811" s="145">
        <f t="shared" si="167"/>
        <v>0</v>
      </c>
      <c r="T1811" s="145">
        <f t="shared" si="165"/>
        <v>0</v>
      </c>
    </row>
  </sheetData>
  <phoneticPr fontId="1" type="noConversion"/>
  <pageMargins left="0.75" right="0.75" top="1" bottom="1" header="0.51200000000000001" footer="0.51200000000000001"/>
  <pageSetup paperSize="8" scale="8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A53C2-C0A3-43B1-8493-7FF1A6407E62}">
  <dimension ref="B1:L47"/>
  <sheetViews>
    <sheetView showGridLines="0" topLeftCell="B1" workbookViewId="0">
      <selection activeCell="C13" sqref="C13"/>
    </sheetView>
  </sheetViews>
  <sheetFormatPr baseColWidth="10" defaultColWidth="10.85546875" defaultRowHeight="15"/>
  <cols>
    <col min="1" max="1" width="11.42578125" style="10" bestFit="1" customWidth="1"/>
    <col min="2" max="2" width="37.140625" style="10" customWidth="1"/>
    <col min="3" max="3" width="13.42578125" style="10" customWidth="1"/>
    <col min="4" max="16384" width="10.85546875" style="10"/>
  </cols>
  <sheetData>
    <row r="1" spans="2:6">
      <c r="B1" s="119" t="s">
        <v>530</v>
      </c>
    </row>
    <row r="2" spans="2:6">
      <c r="B2" s="77" t="s">
        <v>531</v>
      </c>
      <c r="C2" s="133" t="s">
        <v>532</v>
      </c>
      <c r="D2" s="133" t="s">
        <v>296</v>
      </c>
      <c r="E2" s="133" t="s">
        <v>533</v>
      </c>
      <c r="F2" s="133" t="s">
        <v>534</v>
      </c>
    </row>
    <row r="3" spans="2:6" ht="30">
      <c r="B3" s="2" t="s">
        <v>535</v>
      </c>
      <c r="C3" s="11">
        <v>120</v>
      </c>
      <c r="D3" s="11" t="s">
        <v>536</v>
      </c>
      <c r="E3" s="2" t="s">
        <v>537</v>
      </c>
      <c r="F3" s="11" t="s">
        <v>538</v>
      </c>
    </row>
    <row r="4" spans="2:6">
      <c r="B4" s="2" t="s">
        <v>539</v>
      </c>
      <c r="C4" s="156">
        <v>0.51</v>
      </c>
      <c r="D4" s="11" t="s">
        <v>540</v>
      </c>
      <c r="E4" s="2" t="s">
        <v>541</v>
      </c>
      <c r="F4" s="11" t="s">
        <v>542</v>
      </c>
    </row>
    <row r="5" spans="2:6">
      <c r="B5" s="2" t="s">
        <v>543</v>
      </c>
      <c r="C5" s="156">
        <v>0.76</v>
      </c>
      <c r="D5" s="11" t="s">
        <v>540</v>
      </c>
      <c r="E5" s="11" t="s">
        <v>544</v>
      </c>
      <c r="F5" s="11" t="s">
        <v>545</v>
      </c>
    </row>
    <row r="6" spans="2:6">
      <c r="B6" s="2" t="s">
        <v>546</v>
      </c>
      <c r="C6" s="11">
        <f>'Tableau de bord'!C8</f>
        <v>0</v>
      </c>
      <c r="D6" s="11" t="s">
        <v>483</v>
      </c>
      <c r="E6" s="11" t="s">
        <v>547</v>
      </c>
      <c r="F6" s="11"/>
    </row>
    <row r="7" spans="2:6" ht="30">
      <c r="B7" s="2" t="s">
        <v>548</v>
      </c>
      <c r="C7" s="11">
        <v>1000</v>
      </c>
      <c r="D7" s="11" t="s">
        <v>536</v>
      </c>
      <c r="E7" s="2" t="s">
        <v>549</v>
      </c>
      <c r="F7" s="11"/>
    </row>
    <row r="8" spans="2:6" ht="30">
      <c r="B8" s="2" t="s">
        <v>550</v>
      </c>
      <c r="C8" s="11">
        <f>'Tableau de bord'!E8</f>
        <v>0</v>
      </c>
      <c r="D8" s="11" t="s">
        <v>551</v>
      </c>
      <c r="E8" s="11" t="s">
        <v>552</v>
      </c>
      <c r="F8" s="11"/>
    </row>
    <row r="9" spans="2:6">
      <c r="B9" s="162" t="s">
        <v>553</v>
      </c>
      <c r="C9" s="163" t="e">
        <f>C3*C4*C5*C6*COS(C8*PI()/180)*L27/C7</f>
        <v>#DIV/0!</v>
      </c>
      <c r="D9" s="164" t="s">
        <v>554</v>
      </c>
      <c r="E9" s="162"/>
      <c r="F9" s="164"/>
    </row>
    <row r="10" spans="2:6">
      <c r="B10" s="162" t="s">
        <v>555</v>
      </c>
      <c r="C10" s="163" t="e">
        <f>C9*24</f>
        <v>#DIV/0!</v>
      </c>
      <c r="D10" s="164" t="s">
        <v>556</v>
      </c>
      <c r="E10" s="162"/>
      <c r="F10" s="164"/>
    </row>
    <row r="11" spans="2:6">
      <c r="B11" s="162" t="s">
        <v>557</v>
      </c>
      <c r="C11" s="163" t="e">
        <f>C10*365/1000</f>
        <v>#DIV/0!</v>
      </c>
      <c r="D11" s="164" t="s">
        <v>558</v>
      </c>
      <c r="E11" s="162"/>
      <c r="F11" s="164"/>
    </row>
    <row r="12" spans="2:6">
      <c r="B12" s="2" t="s">
        <v>559</v>
      </c>
      <c r="C12" s="132">
        <v>1</v>
      </c>
      <c r="D12" s="11"/>
      <c r="E12" s="11" t="s">
        <v>560</v>
      </c>
      <c r="F12" s="11"/>
    </row>
    <row r="13" spans="2:6">
      <c r="B13" s="162" t="s">
        <v>561</v>
      </c>
      <c r="C13" s="163" t="e">
        <f>C11*1000/C20</f>
        <v>#DIV/0!</v>
      </c>
      <c r="D13" s="164" t="s">
        <v>100</v>
      </c>
      <c r="E13" s="164"/>
      <c r="F13" s="164"/>
    </row>
    <row r="15" spans="2:6">
      <c r="B15" s="71" t="s">
        <v>562</v>
      </c>
    </row>
    <row r="16" spans="2:6">
      <c r="B16" s="131" t="s">
        <v>563</v>
      </c>
    </row>
    <row r="18" spans="2:12" ht="15.6" customHeight="1">
      <c r="B18" s="73" t="s">
        <v>564</v>
      </c>
    </row>
    <row r="19" spans="2:12">
      <c r="B19" s="11" t="s">
        <v>565</v>
      </c>
      <c r="C19" s="2">
        <v>750</v>
      </c>
      <c r="D19" s="11" t="s">
        <v>566</v>
      </c>
    </row>
    <row r="20" spans="2:12">
      <c r="B20" s="2" t="s">
        <v>567</v>
      </c>
      <c r="C20" s="160">
        <f>VLOOKUP('Tableau de bord'!$C$5,CaracVehicules!$A$5:$P$29,CaracVehicules!$C$1,FALSE)</f>
        <v>2000</v>
      </c>
      <c r="D20" s="11" t="s">
        <v>95</v>
      </c>
    </row>
    <row r="21" spans="2:12">
      <c r="B21" s="2" t="s">
        <v>568</v>
      </c>
      <c r="C21" s="11">
        <f>'Tableau de bord'!E4</f>
        <v>0</v>
      </c>
      <c r="D21" s="11" t="s">
        <v>100</v>
      </c>
    </row>
    <row r="22" spans="2:12">
      <c r="B22" s="11" t="s">
        <v>569</v>
      </c>
      <c r="C22" s="8">
        <f>C21*C20/365</f>
        <v>0</v>
      </c>
      <c r="D22" s="11" t="s">
        <v>566</v>
      </c>
      <c r="L22" s="262" t="s">
        <v>570</v>
      </c>
    </row>
    <row r="23" spans="2:12">
      <c r="B23" s="2" t="s">
        <v>571</v>
      </c>
      <c r="C23" s="11">
        <f>'Tableau de bord'!$E$7</f>
        <v>0</v>
      </c>
      <c r="D23" s="11" t="s">
        <v>219</v>
      </c>
      <c r="L23" s="262"/>
    </row>
    <row r="24" spans="2:12" ht="45">
      <c r="B24" s="77" t="s">
        <v>572</v>
      </c>
      <c r="C24" s="77" t="s">
        <v>573</v>
      </c>
      <c r="D24" s="157">
        <v>0</v>
      </c>
      <c r="E24" s="11">
        <v>0.1</v>
      </c>
      <c r="F24" s="11">
        <v>0.2</v>
      </c>
      <c r="G24" s="11">
        <v>0.3</v>
      </c>
      <c r="H24" s="11">
        <v>0.4</v>
      </c>
      <c r="I24" s="11">
        <v>0.5</v>
      </c>
      <c r="J24" s="11">
        <v>0.6</v>
      </c>
      <c r="K24" s="130">
        <v>0.66600000000000004</v>
      </c>
      <c r="L24" s="177"/>
    </row>
    <row r="25" spans="2:12" ht="30">
      <c r="B25" s="260" t="s">
        <v>574</v>
      </c>
      <c r="C25" s="77" t="s">
        <v>575</v>
      </c>
      <c r="D25" s="157">
        <f>D24*12</f>
        <v>0</v>
      </c>
      <c r="E25" s="11">
        <f>E24*12</f>
        <v>1.2000000000000002</v>
      </c>
      <c r="F25" s="11">
        <f t="shared" ref="F25:K25" si="0">F24*12</f>
        <v>2.4000000000000004</v>
      </c>
      <c r="G25" s="11">
        <f t="shared" si="0"/>
        <v>3.5999999999999996</v>
      </c>
      <c r="H25" s="11">
        <f t="shared" si="0"/>
        <v>4.8000000000000007</v>
      </c>
      <c r="I25" s="11">
        <f t="shared" si="0"/>
        <v>6</v>
      </c>
      <c r="J25" s="11">
        <f t="shared" si="0"/>
        <v>7.1999999999999993</v>
      </c>
      <c r="K25" s="130">
        <f t="shared" si="0"/>
        <v>7.9920000000000009</v>
      </c>
      <c r="L25" s="192" t="e">
        <f>L26*C22/C19</f>
        <v>#DIV/0!</v>
      </c>
    </row>
    <row r="26" spans="2:12" ht="30">
      <c r="B26" s="261"/>
      <c r="C26" s="77" t="s">
        <v>576</v>
      </c>
      <c r="D26" s="158" t="e">
        <f t="shared" ref="D26:K26" si="1">D25*$C$19/$C$22</f>
        <v>#DIV/0!</v>
      </c>
      <c r="E26" s="136" t="e">
        <f t="shared" si="1"/>
        <v>#DIV/0!</v>
      </c>
      <c r="F26" s="136" t="e">
        <f t="shared" si="1"/>
        <v>#DIV/0!</v>
      </c>
      <c r="G26" s="136" t="e">
        <f t="shared" si="1"/>
        <v>#DIV/0!</v>
      </c>
      <c r="H26" s="136" t="e">
        <f t="shared" si="1"/>
        <v>#DIV/0!</v>
      </c>
      <c r="I26" s="136" t="e">
        <f t="shared" si="1"/>
        <v>#DIV/0!</v>
      </c>
      <c r="J26" s="136" t="e">
        <f t="shared" si="1"/>
        <v>#DIV/0!</v>
      </c>
      <c r="K26" s="136" t="e">
        <f t="shared" si="1"/>
        <v>#DIV/0!</v>
      </c>
      <c r="L26" s="159" t="e">
        <f>C23*1000/C6</f>
        <v>#DIV/0!</v>
      </c>
    </row>
    <row r="27" spans="2:12">
      <c r="B27" s="77" t="s">
        <v>577</v>
      </c>
      <c r="C27" s="133"/>
      <c r="D27" s="157">
        <v>0</v>
      </c>
      <c r="E27" s="11">
        <v>0.48099999999999998</v>
      </c>
      <c r="F27" s="11">
        <v>0.65600000000000003</v>
      </c>
      <c r="G27" s="11">
        <v>0.78400000000000003</v>
      </c>
      <c r="H27" s="11">
        <v>0.873</v>
      </c>
      <c r="I27" s="11">
        <v>0.93400000000000005</v>
      </c>
      <c r="J27" s="11">
        <v>0.97699999999999998</v>
      </c>
      <c r="K27" s="11">
        <v>1</v>
      </c>
      <c r="L27" s="190" t="e">
        <f>LOOKUP($L$26,$D$26:$K$26,$D$27:$K$27)</f>
        <v>#DIV/0!</v>
      </c>
    </row>
    <row r="33" spans="2:11">
      <c r="B33" s="10" t="s">
        <v>574</v>
      </c>
      <c r="C33" s="10" t="s">
        <v>575</v>
      </c>
      <c r="D33" s="10">
        <v>0</v>
      </c>
      <c r="E33" s="10">
        <v>1.2000000000000002</v>
      </c>
      <c r="F33" s="10">
        <v>2.4000000000000004</v>
      </c>
      <c r="G33" s="10">
        <v>3.5999999999999996</v>
      </c>
      <c r="H33" s="10">
        <v>4.8000000000000007</v>
      </c>
      <c r="I33" s="10">
        <v>6</v>
      </c>
      <c r="J33" s="10">
        <v>7.1999999999999993</v>
      </c>
      <c r="K33" s="10">
        <v>7.9920000000000009</v>
      </c>
    </row>
    <row r="34" spans="2:11">
      <c r="C34" s="10" t="s">
        <v>576</v>
      </c>
      <c r="D34" s="10">
        <v>0</v>
      </c>
      <c r="E34" s="10">
        <v>16.425000000000001</v>
      </c>
      <c r="F34" s="10">
        <v>32.85</v>
      </c>
      <c r="G34" s="10">
        <v>49.274999999999991</v>
      </c>
      <c r="H34" s="10">
        <v>65.7</v>
      </c>
      <c r="I34" s="10">
        <v>82.125</v>
      </c>
      <c r="J34" s="10">
        <v>98.549999999999983</v>
      </c>
      <c r="K34" s="10">
        <v>109.39050000000002</v>
      </c>
    </row>
    <row r="35" spans="2:11">
      <c r="B35" s="10" t="s">
        <v>577</v>
      </c>
      <c r="D35" s="10">
        <v>0</v>
      </c>
      <c r="E35" s="10">
        <v>0.48099999999999998</v>
      </c>
      <c r="F35" s="10">
        <v>0.65600000000000003</v>
      </c>
      <c r="G35" s="10">
        <v>0.78400000000000003</v>
      </c>
      <c r="H35" s="10">
        <v>0.873</v>
      </c>
      <c r="I35" s="10">
        <v>0.93400000000000005</v>
      </c>
      <c r="J35" s="10">
        <v>0.97699999999999998</v>
      </c>
      <c r="K35" s="10">
        <v>1</v>
      </c>
    </row>
    <row r="38" spans="2:11">
      <c r="B38" s="10" t="s">
        <v>574</v>
      </c>
      <c r="D38" s="10" t="s">
        <v>577</v>
      </c>
    </row>
    <row r="39" spans="2:11">
      <c r="B39" s="10" t="s">
        <v>578</v>
      </c>
      <c r="D39" s="10" t="s">
        <v>579</v>
      </c>
    </row>
    <row r="40" spans="2:11">
      <c r="B40" s="10">
        <v>0</v>
      </c>
      <c r="D40" s="10">
        <v>0</v>
      </c>
    </row>
    <row r="41" spans="2:11">
      <c r="B41" s="10">
        <v>1.2000000000000002</v>
      </c>
      <c r="D41" s="10">
        <v>0.48099999999999998</v>
      </c>
    </row>
    <row r="42" spans="2:11">
      <c r="B42" s="10">
        <v>2.4000000000000004</v>
      </c>
      <c r="D42" s="10">
        <v>0.65600000000000003</v>
      </c>
    </row>
    <row r="43" spans="2:11">
      <c r="B43" s="10">
        <v>3.5999999999999996</v>
      </c>
      <c r="D43" s="10">
        <v>0.78400000000000003</v>
      </c>
    </row>
    <row r="44" spans="2:11">
      <c r="B44" s="10">
        <v>4.8000000000000007</v>
      </c>
      <c r="D44" s="10">
        <v>0.873</v>
      </c>
    </row>
    <row r="45" spans="2:11">
      <c r="B45" s="10">
        <v>6</v>
      </c>
      <c r="D45" s="10">
        <v>0.93400000000000005</v>
      </c>
    </row>
    <row r="46" spans="2:11">
      <c r="B46" s="10">
        <v>7.1999999999999993</v>
      </c>
      <c r="D46" s="10">
        <v>0.97699999999999998</v>
      </c>
    </row>
    <row r="47" spans="2:11">
      <c r="B47" s="10">
        <v>7.9920000000000009</v>
      </c>
      <c r="D47" s="10">
        <v>1</v>
      </c>
    </row>
  </sheetData>
  <mergeCells count="2">
    <mergeCell ref="B25:B26"/>
    <mergeCell ref="L22:L23"/>
  </mergeCells>
  <hyperlinks>
    <hyperlink ref="B16" r:id="rId1" xr:uid="{85CF6E79-9C3D-4604-8F66-6448F79762C6}"/>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4E3E6A6BDB3245A9E7243627F43754" ma:contentTypeVersion="20" ma:contentTypeDescription="Crée un document." ma:contentTypeScope="" ma:versionID="68ef34d2e70c6c98c47430f60216246e">
  <xsd:schema xmlns:xsd="http://www.w3.org/2001/XMLSchema" xmlns:xs="http://www.w3.org/2001/XMLSchema" xmlns:p="http://schemas.microsoft.com/office/2006/metadata/properties" xmlns:ns2="ec268e60-9ba6-49a7-857a-07929746f2b0" xmlns:ns3="8a5b8b8d-337d-400e-bf33-e07634618a7c" targetNamespace="http://schemas.microsoft.com/office/2006/metadata/properties" ma:root="true" ma:fieldsID="526485e89c4234e0512ea238b43dc7ae" ns2:_="" ns3:_="">
    <xsd:import namespace="ec268e60-9ba6-49a7-857a-07929746f2b0"/>
    <xsd:import namespace="8a5b8b8d-337d-400e-bf33-e07634618a7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268e60-9ba6-49a7-857a-07929746f2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43bb70c2-fa86-432e-835f-c9286240fd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5b8b8d-337d-400e-bf33-e07634618a7c"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6fe32aef-a942-4df3-a6b7-aae466dab212}" ma:internalName="TaxCatchAll" ma:showField="CatchAllData" ma:web="8a5b8b8d-337d-400e-bf33-e07634618a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268e60-9ba6-49a7-857a-07929746f2b0">
      <Terms xmlns="http://schemas.microsoft.com/office/infopath/2007/PartnerControls"/>
    </lcf76f155ced4ddcb4097134ff3c332f>
    <TaxCatchAll xmlns="8a5b8b8d-337d-400e-bf33-e07634618a7c" xsi:nil="true"/>
    <SharedWithUsers xmlns="8a5b8b8d-337d-400e-bf33-e07634618a7c">
      <UserInfo>
        <DisplayName>Nicolas Planchenault</DisplayName>
        <AccountId>13</AccountId>
        <AccountType/>
      </UserInfo>
    </SharedWithUsers>
  </documentManagement>
</p:properties>
</file>

<file path=customXml/itemProps1.xml><?xml version="1.0" encoding="utf-8"?>
<ds:datastoreItem xmlns:ds="http://schemas.openxmlformats.org/officeDocument/2006/customXml" ds:itemID="{FF47026C-0F63-4057-80E9-335331C8A3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268e60-9ba6-49a7-857a-07929746f2b0"/>
    <ds:schemaRef ds:uri="8a5b8b8d-337d-400e-bf33-e07634618a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35FD4D-7AF8-43F8-BD77-36920A61B6C1}">
  <ds:schemaRefs>
    <ds:schemaRef ds:uri="http://schemas.microsoft.com/sharepoint/v3/contenttype/forms"/>
  </ds:schemaRefs>
</ds:datastoreItem>
</file>

<file path=customXml/itemProps3.xml><?xml version="1.0" encoding="utf-8"?>
<ds:datastoreItem xmlns:ds="http://schemas.openxmlformats.org/officeDocument/2006/customXml" ds:itemID="{C49AC828-1530-4699-ABBC-C319B017C08E}">
  <ds:schemaRefs>
    <ds:schemaRef ds:uri="http://schemas.microsoft.com/office/2006/metadata/properties"/>
    <ds:schemaRef ds:uri="http://schemas.microsoft.com/office/infopath/2007/PartnerControls"/>
    <ds:schemaRef ds:uri="ec268e60-9ba6-49a7-857a-07929746f2b0"/>
    <ds:schemaRef ds:uri="http://www.w3.org/XML/1998/namespace"/>
    <ds:schemaRef ds:uri="http://purl.org/dc/dcmitype/"/>
    <ds:schemaRef ds:uri="http://schemas.microsoft.com/office/2006/documentManagement/types"/>
    <ds:schemaRef ds:uri="http://purl.org/dc/terms/"/>
    <ds:schemaRef ds:uri="http://purl.org/dc/elements/1.1/"/>
    <ds:schemaRef ds:uri="8a5b8b8d-337d-400e-bf33-e07634618a7c"/>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10</vt:i4>
      </vt:variant>
    </vt:vector>
  </HeadingPairs>
  <TitlesOfParts>
    <vt:vector size="19" baseType="lpstr">
      <vt:lpstr>Notice</vt:lpstr>
      <vt:lpstr>CaracVehicules</vt:lpstr>
      <vt:lpstr>Tableau de bord</vt:lpstr>
      <vt:lpstr>FE_Specifiques</vt:lpstr>
      <vt:lpstr>FE_Autres</vt:lpstr>
      <vt:lpstr>DistancesPays</vt:lpstr>
      <vt:lpstr>Listes</vt:lpstr>
      <vt:lpstr>WMTC</vt:lpstr>
      <vt:lpstr>Modele PV</vt:lpstr>
      <vt:lpstr>Catégorie</vt:lpstr>
      <vt:lpstr>Chimie</vt:lpstr>
      <vt:lpstr>MateriauxAssise</vt:lpstr>
      <vt:lpstr>MateriauxChassis</vt:lpstr>
      <vt:lpstr>MateriauxJantes</vt:lpstr>
      <vt:lpstr>Listes!Matière</vt:lpstr>
      <vt:lpstr>ModesTransport</vt:lpstr>
      <vt:lpstr>Pays</vt:lpstr>
      <vt:lpstr>WMTC!Zone_d_impression</vt:lpstr>
      <vt:lpstr>ZonesAcier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dc:creator>
  <cp:keywords/>
  <dc:description/>
  <cp:lastModifiedBy>Anne-Catherine ALFANO</cp:lastModifiedBy>
  <cp:revision/>
  <dcterms:created xsi:type="dcterms:W3CDTF">2015-06-05T18:19:34Z</dcterms:created>
  <dcterms:modified xsi:type="dcterms:W3CDTF">2025-07-01T09:32:04Z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0x0101001F4E3E6A6BDB3245A9E7243627F43754</vt:lpwstr>
  </property>
  <property fmtid="{D5CDD505-2E9C-101B-9397-08002B2CF9AE}" pid="3" name="MediaServiceImageTags">
    <vt:lpwstr/>
  </property>
</Properties>
</file>